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160" tabRatio="599"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s>
  <definedNames>
    <definedName name="_xlnm._FilterDatabase" localSheetId="7" hidden="1">Insumos!$A$1:$E$517</definedName>
    <definedName name="_xlnm._FilterDatabase" localSheetId="1" hidden="1">PPNE2!$A$1:$V$106</definedName>
    <definedName name="_xlnm._FilterDatabase" localSheetId="5" hidden="1">PPNE4!$A$16:$O$328</definedName>
    <definedName name="_xlnm._FilterDatabase" localSheetId="6" hidden="1">PPNE5!$A$16:$K$326</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44525"/>
  <fileRecoveryPr repairLoad="1"/>
</workbook>
</file>

<file path=xl/calcChain.xml><?xml version="1.0" encoding="utf-8"?>
<calcChain xmlns="http://schemas.openxmlformats.org/spreadsheetml/2006/main">
  <c r="P106" i="55" l="1"/>
  <c r="O106" i="55"/>
  <c r="N106" i="55"/>
  <c r="M106" i="55"/>
  <c r="L106" i="55"/>
  <c r="K106" i="55"/>
  <c r="J106" i="55"/>
  <c r="I106" i="55"/>
  <c r="H106" i="55"/>
  <c r="G106" i="55"/>
  <c r="F106" i="55"/>
  <c r="E106" i="55"/>
  <c r="Q105" i="55"/>
  <c r="Q104" i="55"/>
  <c r="Q103" i="55"/>
  <c r="Q102" i="55"/>
  <c r="Q101" i="55"/>
  <c r="Q100" i="55"/>
  <c r="Q99" i="55"/>
  <c r="Q98" i="55"/>
  <c r="Q97" i="55"/>
  <c r="Q96" i="55"/>
  <c r="Q95" i="55"/>
  <c r="Q94" i="55"/>
  <c r="Q93" i="55"/>
  <c r="Q92" i="55"/>
  <c r="Q91" i="55"/>
  <c r="Q90" i="55"/>
  <c r="Q89" i="55"/>
  <c r="Q88" i="55"/>
  <c r="Q87" i="55"/>
  <c r="Q86" i="55"/>
  <c r="Q85" i="55"/>
  <c r="Q84" i="55"/>
  <c r="Q83" i="55"/>
  <c r="Q82" i="55"/>
  <c r="Q81" i="55"/>
  <c r="Q80" i="55"/>
  <c r="Q79" i="55"/>
  <c r="Q78" i="55"/>
  <c r="Q77" i="55"/>
  <c r="Q76" i="55"/>
  <c r="Q75" i="55"/>
  <c r="Q74" i="55"/>
  <c r="Q73" i="55"/>
  <c r="Q72" i="55"/>
  <c r="Q71" i="55"/>
  <c r="Q70" i="55"/>
  <c r="Q69" i="55"/>
  <c r="Q68" i="55"/>
  <c r="Q67" i="55"/>
  <c r="Q66" i="55"/>
  <c r="Q65" i="55"/>
  <c r="Q64" i="55"/>
  <c r="Q63" i="55"/>
  <c r="Q62" i="55"/>
  <c r="Q61" i="55"/>
  <c r="Q60" i="55"/>
  <c r="Q59" i="55"/>
  <c r="Q58" i="55"/>
  <c r="Q57" i="55"/>
  <c r="Q56" i="55"/>
  <c r="Q55" i="55"/>
  <c r="Q54" i="55"/>
  <c r="Q53" i="55"/>
  <c r="Q52" i="55"/>
  <c r="Q51" i="55"/>
  <c r="Q50" i="55"/>
  <c r="Q49" i="55"/>
  <c r="Q48" i="55"/>
  <c r="Q47" i="55"/>
  <c r="Q46" i="55"/>
  <c r="Q45" i="55"/>
  <c r="Q44" i="55"/>
  <c r="Q43" i="55"/>
  <c r="Q42" i="55"/>
  <c r="Q41" i="55"/>
  <c r="Q40" i="55"/>
  <c r="Q39" i="55"/>
  <c r="Q38" i="55"/>
  <c r="Q37" i="55"/>
  <c r="Q36" i="55"/>
  <c r="Q35" i="55"/>
  <c r="Q34" i="55"/>
  <c r="Q33" i="55"/>
  <c r="Q32" i="55"/>
  <c r="Q31" i="55"/>
  <c r="Q30" i="55"/>
  <c r="Q29" i="55"/>
  <c r="Q28" i="55"/>
  <c r="Q27" i="55"/>
  <c r="Q26" i="55"/>
  <c r="Q25" i="55"/>
  <c r="Q24" i="55"/>
  <c r="Q23" i="55"/>
  <c r="Q22" i="55"/>
  <c r="Q21" i="55"/>
  <c r="Q20" i="55"/>
  <c r="Q19" i="55"/>
  <c r="Q18" i="55"/>
  <c r="Q17" i="55"/>
  <c r="Q16" i="55"/>
  <c r="Q15" i="55"/>
  <c r="Q14" i="55"/>
  <c r="Q13" i="55"/>
  <c r="Q12" i="55"/>
  <c r="Q11" i="55"/>
  <c r="Q10" i="55"/>
  <c r="Q9" i="55"/>
  <c r="Q106" i="55" l="1"/>
  <c r="H21" i="53"/>
  <c r="I21" i="53"/>
  <c r="H21" i="49"/>
  <c r="I21" i="49"/>
  <c r="I20" i="49" s="1"/>
  <c r="J21" i="49"/>
  <c r="K21" i="49"/>
  <c r="L21" i="49"/>
  <c r="L20" i="49" s="1"/>
  <c r="M21" i="49"/>
  <c r="M20" i="49" s="1"/>
  <c r="H26" i="49"/>
  <c r="I26" i="49"/>
  <c r="J26" i="49"/>
  <c r="J20" i="49" s="1"/>
  <c r="K26" i="49"/>
  <c r="L26" i="49"/>
  <c r="M26" i="49"/>
  <c r="H33" i="49"/>
  <c r="I33" i="49"/>
  <c r="J33" i="49"/>
  <c r="K33" i="49"/>
  <c r="K20" i="49" s="1"/>
  <c r="L33" i="49"/>
  <c r="M33" i="49"/>
  <c r="H35" i="49"/>
  <c r="I35" i="49"/>
  <c r="J35" i="49"/>
  <c r="K35" i="49"/>
  <c r="L35" i="49"/>
  <c r="M35" i="49"/>
  <c r="H37" i="49"/>
  <c r="I37" i="49"/>
  <c r="J37" i="49"/>
  <c r="K37" i="49"/>
  <c r="L37" i="49"/>
  <c r="M37" i="49"/>
  <c r="L42" i="49"/>
  <c r="H43" i="49"/>
  <c r="I43" i="49"/>
  <c r="J43" i="49"/>
  <c r="K43" i="49"/>
  <c r="L43" i="49"/>
  <c r="M43" i="49"/>
  <c r="N44" i="49"/>
  <c r="N43" i="49" s="1"/>
  <c r="H45" i="49"/>
  <c r="H42" i="49" s="1"/>
  <c r="I45" i="49"/>
  <c r="I42" i="49" s="1"/>
  <c r="J45" i="49"/>
  <c r="K45" i="49"/>
  <c r="K42" i="49" s="1"/>
  <c r="L45" i="49"/>
  <c r="M45" i="49"/>
  <c r="M42" i="49" s="1"/>
  <c r="H55" i="49"/>
  <c r="H54" i="49" s="1"/>
  <c r="I55" i="49"/>
  <c r="I54" i="49" s="1"/>
  <c r="J55" i="49"/>
  <c r="J54" i="49" s="1"/>
  <c r="K55" i="49"/>
  <c r="K54" i="49" s="1"/>
  <c r="L55" i="49"/>
  <c r="L54" i="49" s="1"/>
  <c r="M55" i="49"/>
  <c r="M54" i="49" s="1"/>
  <c r="H59" i="49"/>
  <c r="H58" i="49" s="1"/>
  <c r="I59" i="49"/>
  <c r="J59" i="49"/>
  <c r="K59" i="49"/>
  <c r="K58" i="49" s="1"/>
  <c r="L59" i="49"/>
  <c r="M59" i="49"/>
  <c r="H61" i="49"/>
  <c r="I61" i="49"/>
  <c r="J61" i="49"/>
  <c r="K61" i="49"/>
  <c r="L61" i="49"/>
  <c r="M61" i="49"/>
  <c r="H63" i="49"/>
  <c r="I63" i="49"/>
  <c r="J63" i="49"/>
  <c r="K63" i="49"/>
  <c r="L63" i="49"/>
  <c r="M63" i="49"/>
  <c r="H65" i="49"/>
  <c r="I65" i="49"/>
  <c r="J65" i="49"/>
  <c r="K65" i="49"/>
  <c r="L65" i="49"/>
  <c r="M65" i="49"/>
  <c r="H69" i="49"/>
  <c r="I69" i="49"/>
  <c r="J69" i="49"/>
  <c r="K69" i="49"/>
  <c r="L69" i="49"/>
  <c r="M69" i="49"/>
  <c r="H71" i="49"/>
  <c r="I71" i="49"/>
  <c r="J71" i="49"/>
  <c r="K71" i="49"/>
  <c r="L71" i="49"/>
  <c r="M71" i="49"/>
  <c r="H73" i="49"/>
  <c r="I73" i="49"/>
  <c r="J73" i="49"/>
  <c r="K73" i="49"/>
  <c r="L73" i="49"/>
  <c r="M73" i="49"/>
  <c r="H75" i="49"/>
  <c r="I75" i="49"/>
  <c r="J75" i="49"/>
  <c r="K75" i="49"/>
  <c r="L75" i="49"/>
  <c r="M75" i="49"/>
  <c r="H78" i="49"/>
  <c r="I78" i="49"/>
  <c r="J78" i="49"/>
  <c r="K78" i="49"/>
  <c r="L78" i="49"/>
  <c r="M78" i="49"/>
  <c r="H80" i="49"/>
  <c r="I80" i="49"/>
  <c r="J80" i="49"/>
  <c r="K80" i="49"/>
  <c r="L80" i="49"/>
  <c r="M80" i="49"/>
  <c r="H83" i="49"/>
  <c r="I83" i="49"/>
  <c r="J83" i="49"/>
  <c r="J82" i="49" s="1"/>
  <c r="K83" i="49"/>
  <c r="L83" i="49"/>
  <c r="L82" i="49" s="1"/>
  <c r="M83" i="49"/>
  <c r="M82" i="49" s="1"/>
  <c r="H85" i="49"/>
  <c r="I85" i="49"/>
  <c r="J85" i="49"/>
  <c r="K85" i="49"/>
  <c r="L85" i="49"/>
  <c r="M85" i="49"/>
  <c r="H88" i="49"/>
  <c r="I88" i="49"/>
  <c r="J88" i="49"/>
  <c r="K88" i="49"/>
  <c r="L88" i="49"/>
  <c r="L87" i="49" s="1"/>
  <c r="M88" i="49"/>
  <c r="H90" i="49"/>
  <c r="I90" i="49"/>
  <c r="J90" i="49"/>
  <c r="K90" i="49"/>
  <c r="L90" i="49"/>
  <c r="M90" i="49"/>
  <c r="H93" i="49"/>
  <c r="I93" i="49"/>
  <c r="I92" i="49" s="1"/>
  <c r="J93" i="49"/>
  <c r="K93" i="49"/>
  <c r="L93" i="49"/>
  <c r="M93" i="49"/>
  <c r="H95" i="49"/>
  <c r="I95" i="49"/>
  <c r="J95" i="49"/>
  <c r="K95" i="49"/>
  <c r="L95" i="49"/>
  <c r="M95" i="49"/>
  <c r="H97" i="49"/>
  <c r="I97" i="49"/>
  <c r="J97" i="49"/>
  <c r="K97" i="49"/>
  <c r="L97" i="49"/>
  <c r="M97" i="49"/>
  <c r="H100" i="49"/>
  <c r="I100" i="49"/>
  <c r="I99" i="49" s="1"/>
  <c r="J100" i="49"/>
  <c r="K100" i="49"/>
  <c r="L100" i="49"/>
  <c r="M100" i="49"/>
  <c r="H102" i="49"/>
  <c r="I102" i="49"/>
  <c r="J102" i="49"/>
  <c r="K102" i="49"/>
  <c r="L102" i="49"/>
  <c r="M102" i="49"/>
  <c r="M99" i="49" s="1"/>
  <c r="H104" i="49"/>
  <c r="I104" i="49"/>
  <c r="J104" i="49"/>
  <c r="K104" i="49"/>
  <c r="L104" i="49"/>
  <c r="M104" i="49"/>
  <c r="H110" i="49"/>
  <c r="I110" i="49"/>
  <c r="J110" i="49"/>
  <c r="J99" i="49" s="1"/>
  <c r="K110" i="49"/>
  <c r="K99" i="49" s="1"/>
  <c r="L110" i="49"/>
  <c r="M110" i="49"/>
  <c r="H112" i="49"/>
  <c r="I112" i="49"/>
  <c r="J112" i="49"/>
  <c r="K112" i="49"/>
  <c r="L112" i="49"/>
  <c r="M112" i="49"/>
  <c r="H114" i="49"/>
  <c r="I114" i="49"/>
  <c r="J114" i="49"/>
  <c r="K114" i="49"/>
  <c r="L114" i="49"/>
  <c r="M114" i="49"/>
  <c r="H117" i="49"/>
  <c r="H116" i="49" s="1"/>
  <c r="I117" i="49"/>
  <c r="I116" i="49" s="1"/>
  <c r="J117" i="49"/>
  <c r="K117" i="49"/>
  <c r="L117" i="49"/>
  <c r="M117" i="49"/>
  <c r="M116" i="49" s="1"/>
  <c r="H119" i="49"/>
  <c r="I119" i="49"/>
  <c r="J119" i="49"/>
  <c r="K119" i="49"/>
  <c r="L119" i="49"/>
  <c r="M119" i="49"/>
  <c r="H121" i="49"/>
  <c r="I121" i="49"/>
  <c r="J121" i="49"/>
  <c r="K121" i="49"/>
  <c r="L121" i="49"/>
  <c r="M121" i="49"/>
  <c r="H123" i="49"/>
  <c r="I123" i="49"/>
  <c r="J123" i="49"/>
  <c r="K123" i="49"/>
  <c r="K116" i="49" s="1"/>
  <c r="L123" i="49"/>
  <c r="L116" i="49" s="1"/>
  <c r="M123" i="49"/>
  <c r="J125" i="49"/>
  <c r="K125" i="49"/>
  <c r="H126" i="49"/>
  <c r="I126" i="49"/>
  <c r="I125" i="49" s="1"/>
  <c r="J126" i="49"/>
  <c r="K126" i="49"/>
  <c r="L126" i="49"/>
  <c r="L125" i="49" s="1"/>
  <c r="M126" i="49"/>
  <c r="H131" i="49"/>
  <c r="I131" i="49"/>
  <c r="J131" i="49"/>
  <c r="K131" i="49"/>
  <c r="L131" i="49"/>
  <c r="M131" i="49"/>
  <c r="M125" i="49" s="1"/>
  <c r="H141" i="49"/>
  <c r="I141" i="49"/>
  <c r="J141" i="49"/>
  <c r="K141" i="49"/>
  <c r="L141" i="49"/>
  <c r="M141" i="49"/>
  <c r="K143" i="49"/>
  <c r="H144" i="49"/>
  <c r="I144" i="49"/>
  <c r="J144" i="49"/>
  <c r="K144" i="49"/>
  <c r="L144" i="49"/>
  <c r="M144" i="49"/>
  <c r="M143" i="49" s="1"/>
  <c r="H146" i="49"/>
  <c r="I146" i="49"/>
  <c r="J146" i="49"/>
  <c r="K146" i="49"/>
  <c r="L146" i="49"/>
  <c r="M146" i="49"/>
  <c r="H148" i="49"/>
  <c r="I148" i="49"/>
  <c r="I143" i="49" s="1"/>
  <c r="J148" i="49"/>
  <c r="K148" i="49"/>
  <c r="L148" i="49"/>
  <c r="M148" i="49"/>
  <c r="H150" i="49"/>
  <c r="I150" i="49"/>
  <c r="J150" i="49"/>
  <c r="J143" i="49" s="1"/>
  <c r="K150" i="49"/>
  <c r="L150" i="49"/>
  <c r="M150" i="49"/>
  <c r="G168" i="49"/>
  <c r="H154" i="49"/>
  <c r="I154" i="49"/>
  <c r="J154" i="49"/>
  <c r="K154" i="49"/>
  <c r="L154" i="49"/>
  <c r="M154" i="49"/>
  <c r="H157" i="49"/>
  <c r="I157" i="49"/>
  <c r="J157" i="49"/>
  <c r="K157" i="49"/>
  <c r="L157" i="49"/>
  <c r="M157" i="49"/>
  <c r="H164" i="49"/>
  <c r="I164" i="49"/>
  <c r="J164" i="49"/>
  <c r="K164" i="49"/>
  <c r="L164" i="49"/>
  <c r="M164" i="49"/>
  <c r="H168" i="49"/>
  <c r="I168" i="49"/>
  <c r="J168" i="49"/>
  <c r="K168" i="49"/>
  <c r="L168" i="49"/>
  <c r="M168" i="49"/>
  <c r="J172" i="49"/>
  <c r="H173" i="49"/>
  <c r="H172" i="49" s="1"/>
  <c r="I173" i="49"/>
  <c r="I172" i="49" s="1"/>
  <c r="J173" i="49"/>
  <c r="K173" i="49"/>
  <c r="K172" i="49" s="1"/>
  <c r="L173" i="49"/>
  <c r="M173" i="49"/>
  <c r="H175" i="49"/>
  <c r="I175" i="49"/>
  <c r="J175" i="49"/>
  <c r="K175" i="49"/>
  <c r="L175" i="49"/>
  <c r="M175" i="49"/>
  <c r="H178" i="49"/>
  <c r="I178" i="49"/>
  <c r="J178" i="49"/>
  <c r="K178" i="49"/>
  <c r="L178" i="49"/>
  <c r="M178" i="49"/>
  <c r="H181" i="49"/>
  <c r="I181" i="49"/>
  <c r="J181" i="49"/>
  <c r="J180" i="49" s="1"/>
  <c r="K181" i="49"/>
  <c r="K180" i="49" s="1"/>
  <c r="L181" i="49"/>
  <c r="L180" i="49" s="1"/>
  <c r="M181" i="49"/>
  <c r="H183" i="49"/>
  <c r="I183" i="49"/>
  <c r="J183" i="49"/>
  <c r="K183" i="49"/>
  <c r="L183" i="49"/>
  <c r="M183" i="49"/>
  <c r="H185" i="49"/>
  <c r="I185" i="49"/>
  <c r="J185" i="49"/>
  <c r="K185" i="49"/>
  <c r="L185" i="49"/>
  <c r="M185" i="49"/>
  <c r="M180" i="49" s="1"/>
  <c r="H187" i="49"/>
  <c r="I187" i="49"/>
  <c r="J187" i="49"/>
  <c r="K187" i="49"/>
  <c r="L187" i="49"/>
  <c r="M187" i="49"/>
  <c r="H190" i="49"/>
  <c r="I190" i="49"/>
  <c r="I189" i="49" s="1"/>
  <c r="J190" i="49"/>
  <c r="J189" i="49" s="1"/>
  <c r="K190" i="49"/>
  <c r="K189" i="49" s="1"/>
  <c r="L190" i="49"/>
  <c r="M190" i="49"/>
  <c r="M189" i="49" s="1"/>
  <c r="H192" i="49"/>
  <c r="I192" i="49"/>
  <c r="J192" i="49"/>
  <c r="K192" i="49"/>
  <c r="L192" i="49"/>
  <c r="M192" i="49"/>
  <c r="H194" i="49"/>
  <c r="I194" i="49"/>
  <c r="J194" i="49"/>
  <c r="K194" i="49"/>
  <c r="L194" i="49"/>
  <c r="M194" i="49"/>
  <c r="H196" i="49"/>
  <c r="I196" i="49"/>
  <c r="J196" i="49"/>
  <c r="K196" i="49"/>
  <c r="L196" i="49"/>
  <c r="M196" i="49"/>
  <c r="M198" i="49"/>
  <c r="H199" i="49"/>
  <c r="H198" i="49" s="1"/>
  <c r="I199" i="49"/>
  <c r="I198" i="49" s="1"/>
  <c r="J199" i="49"/>
  <c r="J198" i="49" s="1"/>
  <c r="K199" i="49"/>
  <c r="K198" i="49" s="1"/>
  <c r="L199" i="49"/>
  <c r="L198" i="49" s="1"/>
  <c r="M199" i="49"/>
  <c r="H202" i="49"/>
  <c r="I202" i="49"/>
  <c r="J202" i="49"/>
  <c r="J201" i="49" s="1"/>
  <c r="K202" i="49"/>
  <c r="L202" i="49"/>
  <c r="M202" i="49"/>
  <c r="H204" i="49"/>
  <c r="I204" i="49"/>
  <c r="J204" i="49"/>
  <c r="K204" i="49"/>
  <c r="L204" i="49"/>
  <c r="M204" i="49"/>
  <c r="H206" i="49"/>
  <c r="I206" i="49"/>
  <c r="J206" i="49"/>
  <c r="K206" i="49"/>
  <c r="L206" i="49"/>
  <c r="M206" i="49"/>
  <c r="H208" i="49"/>
  <c r="I208" i="49"/>
  <c r="J208" i="49"/>
  <c r="K208" i="49"/>
  <c r="L208" i="49"/>
  <c r="M208" i="49"/>
  <c r="G211" i="49"/>
  <c r="H211" i="49"/>
  <c r="H210" i="49" s="1"/>
  <c r="I211" i="49"/>
  <c r="I210" i="49" s="1"/>
  <c r="J211" i="49"/>
  <c r="J210" i="49" s="1"/>
  <c r="K211" i="49"/>
  <c r="L211" i="49"/>
  <c r="M211" i="49"/>
  <c r="M210" i="49" s="1"/>
  <c r="H215" i="49"/>
  <c r="I215" i="49"/>
  <c r="J215" i="49"/>
  <c r="K215" i="49"/>
  <c r="L215" i="49"/>
  <c r="M215" i="49"/>
  <c r="G219" i="49"/>
  <c r="H219" i="49"/>
  <c r="I219" i="49"/>
  <c r="J219" i="49"/>
  <c r="K219" i="49"/>
  <c r="L219" i="49"/>
  <c r="M219" i="49"/>
  <c r="H223" i="49"/>
  <c r="I223" i="49"/>
  <c r="J223" i="49"/>
  <c r="K223" i="49"/>
  <c r="L223" i="49"/>
  <c r="L210" i="49" s="1"/>
  <c r="M223" i="49"/>
  <c r="K225" i="49"/>
  <c r="H226" i="49"/>
  <c r="H225" i="49" s="1"/>
  <c r="I226" i="49"/>
  <c r="I225" i="49" s="1"/>
  <c r="J226" i="49"/>
  <c r="J225" i="49" s="1"/>
  <c r="K226" i="49"/>
  <c r="L226" i="49"/>
  <c r="M226" i="49"/>
  <c r="M225" i="49" s="1"/>
  <c r="H233" i="49"/>
  <c r="I233" i="49"/>
  <c r="J233" i="49"/>
  <c r="K233" i="49"/>
  <c r="L233" i="49"/>
  <c r="M233" i="49"/>
  <c r="G233" i="49"/>
  <c r="H239" i="49"/>
  <c r="I239" i="49"/>
  <c r="I238" i="49" s="1"/>
  <c r="J239" i="49"/>
  <c r="K239" i="49"/>
  <c r="K238" i="49" s="1"/>
  <c r="L239" i="49"/>
  <c r="L238" i="49" s="1"/>
  <c r="M239" i="49"/>
  <c r="M238" i="49" s="1"/>
  <c r="G242" i="49"/>
  <c r="H242" i="49"/>
  <c r="I242" i="49"/>
  <c r="J242" i="49"/>
  <c r="K242" i="49"/>
  <c r="L242" i="49"/>
  <c r="M242"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53" i="49"/>
  <c r="I253" i="49"/>
  <c r="J253" i="49"/>
  <c r="J238" i="49" s="1"/>
  <c r="K253" i="49"/>
  <c r="L253" i="49"/>
  <c r="M253" i="49"/>
  <c r="H257" i="49"/>
  <c r="H256" i="49" s="1"/>
  <c r="I257" i="49"/>
  <c r="J257" i="49"/>
  <c r="K257" i="49"/>
  <c r="K256" i="49" s="1"/>
  <c r="L257" i="49"/>
  <c r="M257" i="49"/>
  <c r="H260" i="49"/>
  <c r="I260" i="49"/>
  <c r="J260" i="49"/>
  <c r="K260" i="49"/>
  <c r="L260" i="49"/>
  <c r="M260" i="49"/>
  <c r="H262" i="49"/>
  <c r="I262" i="49"/>
  <c r="J262" i="49"/>
  <c r="K262" i="49"/>
  <c r="L262" i="49"/>
  <c r="M262" i="49"/>
  <c r="H265" i="49"/>
  <c r="H264" i="49" s="1"/>
  <c r="I265" i="49"/>
  <c r="I264" i="49" s="1"/>
  <c r="J265" i="49"/>
  <c r="J264" i="49" s="1"/>
  <c r="K265" i="49"/>
  <c r="K264" i="49" s="1"/>
  <c r="L265" i="49"/>
  <c r="L264" i="49" s="1"/>
  <c r="M265" i="49"/>
  <c r="M264" i="49" s="1"/>
  <c r="H268" i="49"/>
  <c r="I268" i="49"/>
  <c r="I267" i="49" s="1"/>
  <c r="J268" i="49"/>
  <c r="K268" i="49"/>
  <c r="L268" i="49"/>
  <c r="L267" i="49" s="1"/>
  <c r="M268" i="49"/>
  <c r="H270" i="49"/>
  <c r="I270" i="49"/>
  <c r="J270" i="49"/>
  <c r="K270" i="49"/>
  <c r="L270" i="49"/>
  <c r="M270" i="49"/>
  <c r="H274" i="49"/>
  <c r="I274" i="49"/>
  <c r="I273" i="49" s="1"/>
  <c r="J274" i="49"/>
  <c r="K274" i="49"/>
  <c r="L274" i="49"/>
  <c r="M274" i="49"/>
  <c r="H276" i="49"/>
  <c r="I276" i="49"/>
  <c r="J276" i="49"/>
  <c r="K276" i="49"/>
  <c r="L276" i="49"/>
  <c r="M276" i="49"/>
  <c r="H278" i="49"/>
  <c r="I278" i="49"/>
  <c r="J278" i="49"/>
  <c r="K278" i="49"/>
  <c r="L278" i="49"/>
  <c r="M278" i="49"/>
  <c r="H280" i="49"/>
  <c r="I280" i="49"/>
  <c r="J280" i="49"/>
  <c r="K280" i="49"/>
  <c r="L280" i="49"/>
  <c r="M280" i="49"/>
  <c r="H282" i="49"/>
  <c r="I282" i="49"/>
  <c r="J282" i="49"/>
  <c r="K282" i="49"/>
  <c r="L282" i="49"/>
  <c r="M282" i="49"/>
  <c r="H285" i="49"/>
  <c r="I285" i="49"/>
  <c r="J285" i="49"/>
  <c r="K285" i="49"/>
  <c r="K284" i="49" s="1"/>
  <c r="L285" i="49"/>
  <c r="M285" i="49"/>
  <c r="H287" i="49"/>
  <c r="I287" i="49"/>
  <c r="J287" i="49"/>
  <c r="K287" i="49"/>
  <c r="L287" i="49"/>
  <c r="M287" i="49"/>
  <c r="H289" i="49"/>
  <c r="I289" i="49"/>
  <c r="J289" i="49"/>
  <c r="K289" i="49"/>
  <c r="L289" i="49"/>
  <c r="M289" i="49"/>
  <c r="H292" i="49"/>
  <c r="H291" i="49" s="1"/>
  <c r="I292" i="49"/>
  <c r="I291" i="49" s="1"/>
  <c r="J292" i="49"/>
  <c r="K292" i="49"/>
  <c r="K291" i="49" s="1"/>
  <c r="L292" i="49"/>
  <c r="M292" i="49"/>
  <c r="H294" i="49"/>
  <c r="I294" i="49"/>
  <c r="J294" i="49"/>
  <c r="K294" i="49"/>
  <c r="L294" i="49"/>
  <c r="M294" i="49"/>
  <c r="H297" i="49"/>
  <c r="H296" i="49" s="1"/>
  <c r="I297" i="49"/>
  <c r="J297" i="49"/>
  <c r="K297" i="49"/>
  <c r="K296" i="49" s="1"/>
  <c r="L297" i="49"/>
  <c r="M297" i="49"/>
  <c r="H299" i="49"/>
  <c r="I299" i="49"/>
  <c r="J299" i="49"/>
  <c r="K299" i="49"/>
  <c r="L299" i="49"/>
  <c r="M299" i="49"/>
  <c r="H301" i="49"/>
  <c r="I301" i="49"/>
  <c r="J301" i="49"/>
  <c r="K301" i="49"/>
  <c r="L301" i="49"/>
  <c r="M301" i="49"/>
  <c r="H304" i="49"/>
  <c r="I304" i="49"/>
  <c r="J304" i="49"/>
  <c r="K304" i="49"/>
  <c r="K303" i="49" s="1"/>
  <c r="L304" i="49"/>
  <c r="M304" i="49"/>
  <c r="H306" i="49"/>
  <c r="I306" i="49"/>
  <c r="J306" i="49"/>
  <c r="K306" i="49"/>
  <c r="L306" i="49"/>
  <c r="M306" i="49"/>
  <c r="H308" i="49"/>
  <c r="I308" i="49"/>
  <c r="J308" i="49"/>
  <c r="K308" i="49"/>
  <c r="L308" i="49"/>
  <c r="M308" i="49"/>
  <c r="H310" i="49"/>
  <c r="I310" i="49"/>
  <c r="J310" i="49"/>
  <c r="K310" i="49"/>
  <c r="L310" i="49"/>
  <c r="M310" i="49"/>
  <c r="H313" i="49"/>
  <c r="H312" i="49" s="1"/>
  <c r="I313" i="49"/>
  <c r="I312" i="49" s="1"/>
  <c r="J313" i="49"/>
  <c r="J312" i="49" s="1"/>
  <c r="K313" i="49"/>
  <c r="K312" i="49" s="1"/>
  <c r="L313" i="49"/>
  <c r="L312" i="49" s="1"/>
  <c r="M313" i="49"/>
  <c r="M312" i="49" s="1"/>
  <c r="H316" i="49"/>
  <c r="H315" i="49" s="1"/>
  <c r="I316" i="49"/>
  <c r="J316" i="49"/>
  <c r="K316" i="49"/>
  <c r="K315" i="49" s="1"/>
  <c r="L316" i="49"/>
  <c r="M316" i="49"/>
  <c r="H319" i="49"/>
  <c r="I319" i="49"/>
  <c r="J319" i="49"/>
  <c r="K319" i="49"/>
  <c r="L319" i="49"/>
  <c r="M319" i="49"/>
  <c r="H321" i="49"/>
  <c r="I321" i="49"/>
  <c r="J321" i="49"/>
  <c r="K321" i="49"/>
  <c r="L321" i="49"/>
  <c r="M321" i="49"/>
  <c r="H323" i="49"/>
  <c r="I323" i="49"/>
  <c r="J323" i="49"/>
  <c r="K323" i="49"/>
  <c r="L323" i="49"/>
  <c r="M323" i="49"/>
  <c r="H327" i="49"/>
  <c r="H326" i="49" s="1"/>
  <c r="H325" i="49" s="1"/>
  <c r="I327" i="49"/>
  <c r="I326" i="49" s="1"/>
  <c r="I325" i="49" s="1"/>
  <c r="J327" i="49"/>
  <c r="J326" i="49" s="1"/>
  <c r="J325" i="49" s="1"/>
  <c r="K327" i="49"/>
  <c r="K326" i="49" s="1"/>
  <c r="K325" i="49" s="1"/>
  <c r="L327" i="49"/>
  <c r="L326" i="49" s="1"/>
  <c r="L325" i="49" s="1"/>
  <c r="M327" i="49"/>
  <c r="M326" i="49" s="1"/>
  <c r="M325" i="49" s="1"/>
  <c r="J171" i="49" l="1"/>
  <c r="M303" i="49"/>
  <c r="J296" i="49"/>
  <c r="M284" i="49"/>
  <c r="H273" i="49"/>
  <c r="J256" i="49"/>
  <c r="I201" i="49"/>
  <c r="H92" i="49"/>
  <c r="J58" i="49"/>
  <c r="J315" i="49"/>
  <c r="I315" i="49"/>
  <c r="L303" i="49"/>
  <c r="I296" i="49"/>
  <c r="L284" i="49"/>
  <c r="M267" i="49"/>
  <c r="I256" i="49"/>
  <c r="I255" i="49" s="1"/>
  <c r="H201" i="49"/>
  <c r="H189" i="49"/>
  <c r="I180" i="49"/>
  <c r="I171" i="49" s="1"/>
  <c r="L143" i="49"/>
  <c r="M87" i="49"/>
  <c r="K82" i="49"/>
  <c r="M68" i="49"/>
  <c r="I58" i="49"/>
  <c r="L99" i="49"/>
  <c r="J303" i="49"/>
  <c r="M291" i="49"/>
  <c r="J284" i="49"/>
  <c r="M273" i="49"/>
  <c r="K267" i="49"/>
  <c r="K255" i="49" s="1"/>
  <c r="L225" i="49"/>
  <c r="M172" i="49"/>
  <c r="M171" i="49" s="1"/>
  <c r="M92" i="49"/>
  <c r="K87" i="49"/>
  <c r="I82" i="49"/>
  <c r="K68" i="49"/>
  <c r="H20" i="49"/>
  <c r="L68" i="49"/>
  <c r="L67" i="49" s="1"/>
  <c r="I303" i="49"/>
  <c r="I272" i="49" s="1"/>
  <c r="L291" i="49"/>
  <c r="I284" i="49"/>
  <c r="L273" i="49"/>
  <c r="J267" i="49"/>
  <c r="H238" i="49"/>
  <c r="K210" i="49"/>
  <c r="M201" i="49"/>
  <c r="L172" i="49"/>
  <c r="L171" i="49" s="1"/>
  <c r="L92" i="49"/>
  <c r="J87" i="49"/>
  <c r="H82" i="49"/>
  <c r="J68" i="49"/>
  <c r="M315" i="49"/>
  <c r="H284" i="49"/>
  <c r="M256" i="49"/>
  <c r="M255" i="49" s="1"/>
  <c r="L201" i="49"/>
  <c r="L189" i="49"/>
  <c r="H143" i="49"/>
  <c r="J116" i="49"/>
  <c r="K92" i="49"/>
  <c r="I87" i="49"/>
  <c r="I68" i="49"/>
  <c r="I67" i="49" s="1"/>
  <c r="M58" i="49"/>
  <c r="M19" i="49" s="1"/>
  <c r="H303" i="49"/>
  <c r="M296" i="49"/>
  <c r="K273" i="49"/>
  <c r="K272" i="49" s="1"/>
  <c r="L315" i="49"/>
  <c r="L296" i="49"/>
  <c r="J291" i="49"/>
  <c r="J273" i="49"/>
  <c r="H267" i="49"/>
  <c r="H255" i="49" s="1"/>
  <c r="L256" i="49"/>
  <c r="L255" i="49" s="1"/>
  <c r="K201" i="49"/>
  <c r="K171" i="49" s="1"/>
  <c r="H125" i="49"/>
  <c r="H99" i="49"/>
  <c r="J92" i="49"/>
  <c r="H87" i="49"/>
  <c r="H68" i="49"/>
  <c r="H67" i="49" s="1"/>
  <c r="L58" i="49"/>
  <c r="L19" i="49" s="1"/>
  <c r="I19" i="49"/>
  <c r="K19" i="49"/>
  <c r="J42" i="49"/>
  <c r="H19" i="49"/>
  <c r="H180" i="49"/>
  <c r="H171" i="49" s="1"/>
  <c r="M67" i="49"/>
  <c r="L862" i="56"/>
  <c r="L861" i="56"/>
  <c r="L860" i="56"/>
  <c r="L859" i="56"/>
  <c r="L858" i="56"/>
  <c r="L857" i="56"/>
  <c r="L856" i="56"/>
  <c r="L855" i="56"/>
  <c r="L854" i="56"/>
  <c r="L852" i="56"/>
  <c r="L847" i="56"/>
  <c r="L846" i="56"/>
  <c r="L845" i="56"/>
  <c r="L844" i="56"/>
  <c r="L843" i="56"/>
  <c r="L842" i="56"/>
  <c r="L841" i="56"/>
  <c r="L840" i="56"/>
  <c r="L838" i="56"/>
  <c r="L837" i="56"/>
  <c r="L836" i="56"/>
  <c r="L835" i="56"/>
  <c r="L834" i="56"/>
  <c r="L833" i="56"/>
  <c r="L832" i="56"/>
  <c r="L831" i="56"/>
  <c r="L830" i="56"/>
  <c r="L828" i="56"/>
  <c r="L827" i="56"/>
  <c r="L826" i="56"/>
  <c r="L825" i="56"/>
  <c r="L824" i="56"/>
  <c r="L823" i="56"/>
  <c r="L822" i="56"/>
  <c r="L821" i="56"/>
  <c r="L820" i="56"/>
  <c r="L818" i="56"/>
  <c r="L817" i="56"/>
  <c r="L816" i="56"/>
  <c r="L815" i="56"/>
  <c r="L814" i="56"/>
  <c r="L813" i="56"/>
  <c r="L812" i="56"/>
  <c r="L811" i="56"/>
  <c r="L810" i="56"/>
  <c r="L808" i="56"/>
  <c r="L807" i="56"/>
  <c r="L806" i="56"/>
  <c r="L805" i="56"/>
  <c r="L804" i="56"/>
  <c r="L803" i="56"/>
  <c r="L802" i="56"/>
  <c r="L801" i="56"/>
  <c r="L800" i="56"/>
  <c r="L798" i="56"/>
  <c r="L797" i="56"/>
  <c r="L796" i="56"/>
  <c r="L795" i="56"/>
  <c r="L794" i="56"/>
  <c r="L793" i="56"/>
  <c r="L792" i="56"/>
  <c r="L791" i="56"/>
  <c r="L790" i="56"/>
  <c r="L788" i="56"/>
  <c r="L787" i="56"/>
  <c r="L786" i="56"/>
  <c r="L785" i="56"/>
  <c r="L784" i="56"/>
  <c r="L783" i="56"/>
  <c r="L782" i="56"/>
  <c r="L781" i="56"/>
  <c r="L780" i="56"/>
  <c r="L778" i="56"/>
  <c r="L777" i="56"/>
  <c r="L776" i="56"/>
  <c r="L775" i="56"/>
  <c r="L774" i="56"/>
  <c r="L773" i="56"/>
  <c r="L772" i="56"/>
  <c r="L771" i="56"/>
  <c r="L770" i="56"/>
  <c r="L768" i="56"/>
  <c r="L767" i="56"/>
  <c r="L766" i="56"/>
  <c r="L765" i="56"/>
  <c r="L764" i="56"/>
  <c r="L763" i="56"/>
  <c r="L762" i="56"/>
  <c r="L761" i="56"/>
  <c r="L760" i="56"/>
  <c r="L758" i="56"/>
  <c r="L757" i="56"/>
  <c r="L756" i="56"/>
  <c r="L755" i="56"/>
  <c r="L754" i="56"/>
  <c r="L753" i="56"/>
  <c r="L752" i="56"/>
  <c r="L751" i="56"/>
  <c r="L750" i="56"/>
  <c r="L748" i="56"/>
  <c r="L747" i="56"/>
  <c r="L746" i="56"/>
  <c r="L745" i="56"/>
  <c r="L744" i="56"/>
  <c r="L743" i="56"/>
  <c r="L742" i="56"/>
  <c r="L741" i="56"/>
  <c r="L740" i="56"/>
  <c r="L738" i="56"/>
  <c r="L737" i="56"/>
  <c r="L736" i="56"/>
  <c r="L735" i="56"/>
  <c r="L734" i="56"/>
  <c r="L733" i="56"/>
  <c r="L732" i="56"/>
  <c r="L731" i="56"/>
  <c r="L730" i="56"/>
  <c r="L728" i="56"/>
  <c r="L727" i="56"/>
  <c r="L726" i="56"/>
  <c r="L725" i="56"/>
  <c r="L724" i="56"/>
  <c r="L723" i="56"/>
  <c r="L722" i="56"/>
  <c r="L721" i="56"/>
  <c r="L720" i="56"/>
  <c r="L718" i="56"/>
  <c r="L717" i="56"/>
  <c r="L716" i="56"/>
  <c r="L715" i="56"/>
  <c r="L714" i="56"/>
  <c r="L713" i="56"/>
  <c r="L712" i="56"/>
  <c r="L711" i="56"/>
  <c r="L710" i="56"/>
  <c r="L708" i="56"/>
  <c r="L707" i="56"/>
  <c r="L706" i="56"/>
  <c r="L705" i="56"/>
  <c r="L704" i="56"/>
  <c r="L703" i="56"/>
  <c r="L702" i="56"/>
  <c r="L701" i="56"/>
  <c r="L700" i="56"/>
  <c r="L698" i="56"/>
  <c r="L697" i="56"/>
  <c r="L696" i="56"/>
  <c r="L695" i="56"/>
  <c r="L694" i="56"/>
  <c r="L693" i="56"/>
  <c r="L692" i="56"/>
  <c r="L691" i="56"/>
  <c r="L690" i="56"/>
  <c r="L688" i="56"/>
  <c r="L687" i="56"/>
  <c r="L686" i="56"/>
  <c r="L685" i="56"/>
  <c r="L684" i="56"/>
  <c r="L683" i="56"/>
  <c r="L682" i="56"/>
  <c r="L681" i="56"/>
  <c r="L680" i="56"/>
  <c r="L678" i="56"/>
  <c r="L677" i="56"/>
  <c r="L676" i="56"/>
  <c r="L675" i="56"/>
  <c r="L674" i="56"/>
  <c r="L673" i="56"/>
  <c r="L672" i="56"/>
  <c r="L671" i="56"/>
  <c r="L670" i="56"/>
  <c r="L668" i="56"/>
  <c r="L667" i="56"/>
  <c r="L666" i="56"/>
  <c r="L665" i="56"/>
  <c r="L664" i="56"/>
  <c r="L663" i="56"/>
  <c r="L662" i="56"/>
  <c r="L661" i="56"/>
  <c r="L660" i="56"/>
  <c r="L658" i="56"/>
  <c r="L657" i="56"/>
  <c r="L656" i="56"/>
  <c r="L655" i="56"/>
  <c r="L654" i="56"/>
  <c r="L653" i="56"/>
  <c r="L652" i="56"/>
  <c r="L651" i="56"/>
  <c r="L650" i="56"/>
  <c r="L648" i="56"/>
  <c r="L647" i="56"/>
  <c r="L646" i="56"/>
  <c r="L645" i="56"/>
  <c r="L644" i="56"/>
  <c r="L643" i="56"/>
  <c r="L642" i="56"/>
  <c r="L641" i="56"/>
  <c r="L640" i="56"/>
  <c r="L638" i="56"/>
  <c r="L637" i="56"/>
  <c r="L636" i="56"/>
  <c r="L635" i="56"/>
  <c r="L634" i="56"/>
  <c r="L633" i="56"/>
  <c r="L632" i="56"/>
  <c r="L631" i="56"/>
  <c r="L630" i="56"/>
  <c r="L628" i="56"/>
  <c r="L627" i="56"/>
  <c r="L626" i="56"/>
  <c r="L625" i="56"/>
  <c r="L624" i="56"/>
  <c r="L623" i="56"/>
  <c r="L622" i="56"/>
  <c r="L621" i="56"/>
  <c r="L620" i="56"/>
  <c r="L618" i="56"/>
  <c r="L617" i="56"/>
  <c r="L616" i="56"/>
  <c r="L615" i="56"/>
  <c r="L614" i="56"/>
  <c r="L613" i="56"/>
  <c r="L612" i="56"/>
  <c r="L611" i="56"/>
  <c r="L610" i="56"/>
  <c r="L608" i="56"/>
  <c r="L607" i="56"/>
  <c r="L606" i="56"/>
  <c r="L605" i="56"/>
  <c r="L604" i="56"/>
  <c r="L603" i="56"/>
  <c r="L602" i="56"/>
  <c r="L601" i="56"/>
  <c r="L600" i="56"/>
  <c r="L598" i="56"/>
  <c r="L597" i="56"/>
  <c r="L596" i="56"/>
  <c r="L595" i="56"/>
  <c r="L594" i="56"/>
  <c r="L593" i="56"/>
  <c r="L592" i="56"/>
  <c r="L591" i="56"/>
  <c r="L590" i="56"/>
  <c r="L588" i="56"/>
  <c r="L587" i="56"/>
  <c r="L586" i="56"/>
  <c r="L585" i="56"/>
  <c r="L584" i="56"/>
  <c r="L583" i="56"/>
  <c r="L582" i="56"/>
  <c r="L581" i="56"/>
  <c r="L580" i="56"/>
  <c r="L578" i="56"/>
  <c r="L577" i="56"/>
  <c r="L576" i="56"/>
  <c r="L575" i="56"/>
  <c r="L574" i="56"/>
  <c r="L573" i="56"/>
  <c r="L572" i="56"/>
  <c r="L571" i="56"/>
  <c r="L570" i="56"/>
  <c r="L568" i="56"/>
  <c r="L567" i="56"/>
  <c r="L566" i="56"/>
  <c r="L565" i="56"/>
  <c r="L564" i="56"/>
  <c r="L563" i="56"/>
  <c r="L562" i="56"/>
  <c r="L561" i="56"/>
  <c r="L560" i="56"/>
  <c r="L558" i="56"/>
  <c r="L557" i="56"/>
  <c r="L556" i="56"/>
  <c r="L555" i="56"/>
  <c r="L554" i="56"/>
  <c r="L553" i="56"/>
  <c r="L552" i="56"/>
  <c r="L551" i="56"/>
  <c r="L550" i="56"/>
  <c r="L548" i="56"/>
  <c r="L547" i="56"/>
  <c r="L546" i="56"/>
  <c r="L545" i="56"/>
  <c r="L544" i="56"/>
  <c r="L543" i="56"/>
  <c r="L542" i="56"/>
  <c r="L541" i="56"/>
  <c r="L540" i="56"/>
  <c r="L538" i="56"/>
  <c r="L537" i="56"/>
  <c r="L536" i="56"/>
  <c r="L535" i="56"/>
  <c r="L534" i="56"/>
  <c r="L533" i="56"/>
  <c r="L532" i="56"/>
  <c r="L531" i="56"/>
  <c r="L530" i="56"/>
  <c r="L528" i="56"/>
  <c r="L527" i="56"/>
  <c r="L526" i="56"/>
  <c r="L525" i="56"/>
  <c r="L524" i="56"/>
  <c r="L523" i="56"/>
  <c r="L522" i="56"/>
  <c r="L521" i="56"/>
  <c r="L520" i="56"/>
  <c r="L518" i="56"/>
  <c r="L517" i="56"/>
  <c r="L516" i="56"/>
  <c r="L515" i="56"/>
  <c r="L514" i="56"/>
  <c r="L513" i="56"/>
  <c r="L512" i="56"/>
  <c r="L511" i="56"/>
  <c r="L510" i="56"/>
  <c r="L508" i="56"/>
  <c r="L507" i="56"/>
  <c r="L506" i="56"/>
  <c r="L505" i="56"/>
  <c r="L504" i="56"/>
  <c r="L503" i="56"/>
  <c r="L502" i="56"/>
  <c r="L501" i="56"/>
  <c r="L500" i="56"/>
  <c r="L498" i="56"/>
  <c r="L497" i="56"/>
  <c r="L496" i="56"/>
  <c r="L495" i="56"/>
  <c r="L494" i="56"/>
  <c r="L493" i="56"/>
  <c r="L492" i="56"/>
  <c r="L491" i="56"/>
  <c r="L490" i="56"/>
  <c r="L488" i="56"/>
  <c r="L487" i="56"/>
  <c r="L486" i="56"/>
  <c r="L485" i="56"/>
  <c r="L484" i="56"/>
  <c r="L483" i="56"/>
  <c r="L482" i="56"/>
  <c r="L481" i="56"/>
  <c r="L480" i="56"/>
  <c r="L478" i="56"/>
  <c r="L477" i="56"/>
  <c r="L476" i="56"/>
  <c r="L475" i="56"/>
  <c r="L474" i="56"/>
  <c r="L473" i="56"/>
  <c r="L472" i="56"/>
  <c r="L471" i="56"/>
  <c r="L470" i="56"/>
  <c r="L468" i="56"/>
  <c r="L467" i="56"/>
  <c r="L466" i="56"/>
  <c r="L465" i="56"/>
  <c r="L464" i="56"/>
  <c r="L463" i="56"/>
  <c r="L462" i="56"/>
  <c r="L461" i="56"/>
  <c r="L460" i="56"/>
  <c r="L458" i="56"/>
  <c r="L457" i="56"/>
  <c r="L456" i="56"/>
  <c r="L455" i="56"/>
  <c r="L454" i="56"/>
  <c r="L453" i="56"/>
  <c r="L452" i="56"/>
  <c r="L451" i="56"/>
  <c r="L450" i="56"/>
  <c r="L448" i="56"/>
  <c r="L447" i="56"/>
  <c r="L446" i="56"/>
  <c r="L445" i="56"/>
  <c r="L444" i="56"/>
  <c r="L443" i="56"/>
  <c r="L442" i="56"/>
  <c r="L441" i="56"/>
  <c r="L440" i="56"/>
  <c r="L438" i="56"/>
  <c r="L437" i="56"/>
  <c r="L436" i="56"/>
  <c r="L435" i="56"/>
  <c r="L434" i="56"/>
  <c r="L433" i="56"/>
  <c r="L432" i="56"/>
  <c r="L431" i="56"/>
  <c r="L430" i="56"/>
  <c r="L428" i="56"/>
  <c r="L427" i="56"/>
  <c r="L426" i="56"/>
  <c r="L425" i="56"/>
  <c r="L424" i="56"/>
  <c r="L423" i="56"/>
  <c r="L422" i="56"/>
  <c r="L421" i="56"/>
  <c r="L420" i="56"/>
  <c r="L418" i="56"/>
  <c r="L417" i="56"/>
  <c r="L416" i="56"/>
  <c r="L415" i="56"/>
  <c r="L414" i="56"/>
  <c r="L413" i="56"/>
  <c r="L412" i="56"/>
  <c r="L411" i="56"/>
  <c r="L410" i="56"/>
  <c r="L408" i="56"/>
  <c r="L407" i="56"/>
  <c r="L406" i="56"/>
  <c r="L405" i="56"/>
  <c r="L404" i="56"/>
  <c r="L403" i="56"/>
  <c r="L402" i="56"/>
  <c r="L401" i="56"/>
  <c r="L400" i="56"/>
  <c r="L398" i="56"/>
  <c r="L397" i="56"/>
  <c r="L396" i="56"/>
  <c r="L395" i="56"/>
  <c r="L394" i="56"/>
  <c r="L393" i="56"/>
  <c r="L392" i="56"/>
  <c r="L391" i="56"/>
  <c r="L390" i="56"/>
  <c r="L388" i="56"/>
  <c r="L387" i="56"/>
  <c r="L386" i="56"/>
  <c r="L385" i="56"/>
  <c r="L384" i="56"/>
  <c r="L383" i="56"/>
  <c r="L382" i="56"/>
  <c r="L381" i="56"/>
  <c r="L380" i="56"/>
  <c r="L378" i="56"/>
  <c r="L377" i="56"/>
  <c r="L376" i="56"/>
  <c r="L375" i="56"/>
  <c r="L374" i="56"/>
  <c r="L373" i="56"/>
  <c r="L372" i="56"/>
  <c r="L371" i="56"/>
  <c r="L370" i="56"/>
  <c r="L368" i="56"/>
  <c r="L367" i="56"/>
  <c r="L366" i="56"/>
  <c r="L365" i="56"/>
  <c r="L364" i="56"/>
  <c r="L363" i="56"/>
  <c r="L362" i="56"/>
  <c r="L361" i="56"/>
  <c r="L360" i="56"/>
  <c r="L358" i="56"/>
  <c r="L357" i="56"/>
  <c r="L356" i="56"/>
  <c r="L355" i="56"/>
  <c r="L354" i="56"/>
  <c r="L353" i="56"/>
  <c r="L352" i="56"/>
  <c r="L351" i="56"/>
  <c r="L350" i="56"/>
  <c r="L348" i="56"/>
  <c r="L347" i="56"/>
  <c r="L346" i="56"/>
  <c r="L345" i="56"/>
  <c r="L344" i="56"/>
  <c r="L343" i="56"/>
  <c r="L342" i="56"/>
  <c r="L341" i="56"/>
  <c r="L340" i="56"/>
  <c r="L338" i="56"/>
  <c r="L337" i="56"/>
  <c r="L336" i="56"/>
  <c r="L335" i="56"/>
  <c r="L334" i="56"/>
  <c r="L333" i="56"/>
  <c r="L332" i="56"/>
  <c r="L331" i="56"/>
  <c r="L330" i="56"/>
  <c r="L328" i="56"/>
  <c r="L327" i="56"/>
  <c r="L326" i="56"/>
  <c r="L325" i="56"/>
  <c r="L324" i="56"/>
  <c r="L323" i="56"/>
  <c r="L322" i="56"/>
  <c r="L321" i="56"/>
  <c r="L320" i="56"/>
  <c r="L318" i="56"/>
  <c r="L317" i="56"/>
  <c r="L316" i="56"/>
  <c r="L315" i="56"/>
  <c r="L314" i="56"/>
  <c r="L313" i="56"/>
  <c r="L312" i="56"/>
  <c r="L311" i="56"/>
  <c r="L310" i="56"/>
  <c r="L308" i="56"/>
  <c r="L307" i="56"/>
  <c r="L306" i="56"/>
  <c r="L305" i="56"/>
  <c r="L304" i="56"/>
  <c r="L303" i="56"/>
  <c r="L302" i="56"/>
  <c r="L301" i="56"/>
  <c r="L300" i="56"/>
  <c r="L298" i="56"/>
  <c r="L297" i="56"/>
  <c r="L296" i="56"/>
  <c r="L295" i="56"/>
  <c r="L294" i="56"/>
  <c r="L293" i="56"/>
  <c r="L292" i="56"/>
  <c r="L291" i="56"/>
  <c r="L290" i="56"/>
  <c r="L288" i="56"/>
  <c r="L287" i="56"/>
  <c r="L286" i="56"/>
  <c r="L285" i="56"/>
  <c r="L284" i="56"/>
  <c r="L283" i="56"/>
  <c r="L282" i="56"/>
  <c r="L281" i="56"/>
  <c r="L280" i="56"/>
  <c r="L278" i="56"/>
  <c r="L277" i="56"/>
  <c r="L276" i="56"/>
  <c r="L275" i="56"/>
  <c r="L274" i="56"/>
  <c r="L273" i="56"/>
  <c r="L272" i="56"/>
  <c r="L271" i="56"/>
  <c r="L270" i="56"/>
  <c r="L268" i="56"/>
  <c r="L267" i="56"/>
  <c r="L266" i="56"/>
  <c r="L265" i="56"/>
  <c r="L264" i="56"/>
  <c r="L263" i="56"/>
  <c r="L262" i="56"/>
  <c r="L261" i="56"/>
  <c r="L260" i="56"/>
  <c r="L258" i="56"/>
  <c r="L257" i="56"/>
  <c r="L256" i="56"/>
  <c r="L255" i="56"/>
  <c r="L254" i="56"/>
  <c r="L253" i="56"/>
  <c r="L252" i="56"/>
  <c r="L251" i="56"/>
  <c r="L250" i="56"/>
  <c r="L248" i="56"/>
  <c r="L247" i="56"/>
  <c r="L246" i="56"/>
  <c r="L245" i="56"/>
  <c r="L244" i="56"/>
  <c r="L243" i="56"/>
  <c r="L242" i="56"/>
  <c r="L241" i="56"/>
  <c r="L240" i="56"/>
  <c r="L238" i="56"/>
  <c r="L237" i="56"/>
  <c r="L236" i="56"/>
  <c r="L235" i="56"/>
  <c r="L234" i="56"/>
  <c r="L233" i="56"/>
  <c r="L232" i="56"/>
  <c r="L231" i="56"/>
  <c r="L230" i="56"/>
  <c r="L228" i="56"/>
  <c r="L227" i="56"/>
  <c r="L226" i="56"/>
  <c r="L225" i="56"/>
  <c r="L224" i="56"/>
  <c r="L223" i="56"/>
  <c r="L222" i="56"/>
  <c r="L221" i="56"/>
  <c r="L220" i="56"/>
  <c r="L218" i="56"/>
  <c r="L217" i="56"/>
  <c r="L216" i="56"/>
  <c r="L215" i="56"/>
  <c r="L214" i="56"/>
  <c r="L213" i="56"/>
  <c r="L212" i="56"/>
  <c r="L211" i="56"/>
  <c r="L210" i="56"/>
  <c r="L208" i="56"/>
  <c r="L207" i="56"/>
  <c r="L206" i="56"/>
  <c r="L205" i="56"/>
  <c r="L204" i="56"/>
  <c r="L203" i="56"/>
  <c r="L202" i="56"/>
  <c r="L201" i="56"/>
  <c r="L200" i="56"/>
  <c r="L198" i="56"/>
  <c r="L197" i="56"/>
  <c r="L196" i="56"/>
  <c r="L195" i="56"/>
  <c r="L194" i="56"/>
  <c r="L193" i="56"/>
  <c r="L192" i="56"/>
  <c r="L191" i="56"/>
  <c r="L190" i="56"/>
  <c r="L188" i="56"/>
  <c r="L187" i="56"/>
  <c r="L186" i="56"/>
  <c r="L185" i="56"/>
  <c r="L184" i="56"/>
  <c r="L183" i="56"/>
  <c r="L182" i="56"/>
  <c r="L181" i="56"/>
  <c r="L180" i="56"/>
  <c r="L178" i="56"/>
  <c r="L177" i="56"/>
  <c r="L176" i="56"/>
  <c r="L175" i="56"/>
  <c r="L174" i="56"/>
  <c r="L173" i="56"/>
  <c r="L172" i="56"/>
  <c r="L171" i="56"/>
  <c r="L170" i="56"/>
  <c r="L168" i="56"/>
  <c r="L167" i="56"/>
  <c r="L166" i="56"/>
  <c r="L165" i="56"/>
  <c r="L164" i="56"/>
  <c r="L163" i="56"/>
  <c r="L162" i="56"/>
  <c r="L161" i="56"/>
  <c r="L160" i="56"/>
  <c r="L158" i="56"/>
  <c r="L157" i="56"/>
  <c r="L156" i="56"/>
  <c r="L155" i="56"/>
  <c r="L154" i="56"/>
  <c r="L153" i="56"/>
  <c r="L152" i="56"/>
  <c r="L151" i="56"/>
  <c r="L150" i="56"/>
  <c r="L148" i="56"/>
  <c r="L147" i="56"/>
  <c r="L146" i="56"/>
  <c r="L145" i="56"/>
  <c r="L144" i="56"/>
  <c r="L143" i="56"/>
  <c r="L142" i="56"/>
  <c r="L141" i="56"/>
  <c r="L140" i="56"/>
  <c r="L138" i="56"/>
  <c r="L137" i="56"/>
  <c r="L136" i="56"/>
  <c r="L135" i="56"/>
  <c r="L134" i="56"/>
  <c r="L133" i="56"/>
  <c r="L132" i="56"/>
  <c r="L131" i="56"/>
  <c r="L130" i="56"/>
  <c r="L128" i="56"/>
  <c r="L127" i="56"/>
  <c r="L126" i="56"/>
  <c r="L125" i="56"/>
  <c r="L124" i="56"/>
  <c r="L123" i="56"/>
  <c r="L122" i="56"/>
  <c r="L121" i="56"/>
  <c r="L120" i="56"/>
  <c r="L118" i="56"/>
  <c r="L117" i="56"/>
  <c r="L116" i="56"/>
  <c r="L115" i="56"/>
  <c r="L114" i="56"/>
  <c r="L113" i="56"/>
  <c r="L112" i="56"/>
  <c r="L111" i="56"/>
  <c r="L110" i="56"/>
  <c r="L108" i="56"/>
  <c r="L107" i="56"/>
  <c r="L106" i="56"/>
  <c r="L105" i="56"/>
  <c r="L104" i="56"/>
  <c r="L103" i="56"/>
  <c r="L102" i="56"/>
  <c r="L101" i="56"/>
  <c r="L100" i="56"/>
  <c r="L98" i="56"/>
  <c r="L97" i="56"/>
  <c r="L96" i="56"/>
  <c r="L95" i="56"/>
  <c r="L94" i="56"/>
  <c r="L93" i="56"/>
  <c r="L92" i="56"/>
  <c r="L91" i="56"/>
  <c r="L90" i="56"/>
  <c r="L88" i="56"/>
  <c r="L87" i="56"/>
  <c r="L86" i="56"/>
  <c r="L85" i="56"/>
  <c r="L84" i="56"/>
  <c r="L83" i="56"/>
  <c r="L82" i="56"/>
  <c r="L81" i="56"/>
  <c r="L80" i="56"/>
  <c r="L78" i="56"/>
  <c r="L77" i="56"/>
  <c r="L76" i="56"/>
  <c r="L75" i="56"/>
  <c r="L74" i="56"/>
  <c r="L73" i="56"/>
  <c r="L72" i="56"/>
  <c r="L71" i="56"/>
  <c r="L70" i="56"/>
  <c r="L68" i="56"/>
  <c r="L67" i="56"/>
  <c r="L66" i="56"/>
  <c r="L65" i="56"/>
  <c r="L64" i="56"/>
  <c r="L63" i="56"/>
  <c r="L62" i="56"/>
  <c r="L61" i="56"/>
  <c r="L60" i="56"/>
  <c r="L58" i="56"/>
  <c r="L57" i="56"/>
  <c r="L56" i="56"/>
  <c r="L55" i="56"/>
  <c r="L54" i="56"/>
  <c r="L53" i="56"/>
  <c r="L52" i="56"/>
  <c r="L51" i="56"/>
  <c r="L50" i="56"/>
  <c r="L48" i="56"/>
  <c r="L47" i="56"/>
  <c r="L46" i="56"/>
  <c r="L45" i="56"/>
  <c r="L44" i="56"/>
  <c r="L43" i="56"/>
  <c r="L42" i="56"/>
  <c r="L41" i="56"/>
  <c r="L40" i="56"/>
  <c r="L38" i="56"/>
  <c r="L37" i="56"/>
  <c r="L36" i="56"/>
  <c r="L35" i="56"/>
  <c r="L34" i="56"/>
  <c r="L33" i="56"/>
  <c r="L32" i="56"/>
  <c r="L31" i="56"/>
  <c r="L30" i="56"/>
  <c r="L28" i="56"/>
  <c r="L27" i="56"/>
  <c r="L26" i="56"/>
  <c r="L25" i="56"/>
  <c r="L24" i="56"/>
  <c r="L23" i="56"/>
  <c r="L22" i="56"/>
  <c r="L21" i="56"/>
  <c r="L20" i="56"/>
  <c r="L18" i="56"/>
  <c r="L14" i="56"/>
  <c r="I18" i="49" l="1"/>
  <c r="J272" i="49"/>
  <c r="J67" i="49"/>
  <c r="L272" i="49"/>
  <c r="L18" i="49" s="1"/>
  <c r="M272" i="49"/>
  <c r="M18" i="49" s="1"/>
  <c r="J19" i="49"/>
  <c r="K67" i="49"/>
  <c r="K18" i="49" s="1"/>
  <c r="J255" i="49"/>
  <c r="H272" i="49"/>
  <c r="H18" i="49" s="1"/>
  <c r="L16" i="56"/>
  <c r="L17" i="56"/>
  <c r="L10" i="56"/>
  <c r="L11" i="56"/>
  <c r="L12" i="56"/>
  <c r="L13" i="56"/>
  <c r="L15" i="56"/>
  <c r="L8" i="56"/>
  <c r="J18" i="49" l="1"/>
  <c r="C38" i="56"/>
  <c r="D38" i="56"/>
  <c r="E38" i="56"/>
  <c r="F38" i="56"/>
  <c r="C48" i="56"/>
  <c r="D48" i="56"/>
  <c r="E48" i="56"/>
  <c r="F48" i="56"/>
  <c r="C58" i="56"/>
  <c r="D58" i="56"/>
  <c r="E58" i="56"/>
  <c r="F58" i="56"/>
  <c r="C68" i="56"/>
  <c r="D68" i="56"/>
  <c r="E68" i="56"/>
  <c r="F68" i="56"/>
  <c r="C78" i="56"/>
  <c r="D78" i="56"/>
  <c r="E78" i="56"/>
  <c r="F78" i="56"/>
  <c r="C88" i="56"/>
  <c r="D88" i="56"/>
  <c r="E88" i="56"/>
  <c r="F88" i="56"/>
  <c r="C98" i="56"/>
  <c r="D98" i="56"/>
  <c r="E98" i="56"/>
  <c r="F98" i="56"/>
  <c r="C108" i="56"/>
  <c r="D108" i="56"/>
  <c r="E108" i="56"/>
  <c r="F108" i="56"/>
  <c r="C118" i="56"/>
  <c r="D118" i="56"/>
  <c r="E118" i="56"/>
  <c r="F118" i="56"/>
  <c r="B20" i="56"/>
  <c r="C20" i="56"/>
  <c r="D20" i="56"/>
  <c r="E20" i="56"/>
  <c r="F20" i="56"/>
  <c r="B21" i="56"/>
  <c r="C21" i="56"/>
  <c r="D21" i="56"/>
  <c r="E21" i="56"/>
  <c r="F21" i="56"/>
  <c r="B24" i="56"/>
  <c r="C24" i="56"/>
  <c r="D24" i="56"/>
  <c r="E24" i="56"/>
  <c r="F24" i="56"/>
  <c r="B22" i="56"/>
  <c r="C22" i="56"/>
  <c r="D22" i="56"/>
  <c r="E22" i="56"/>
  <c r="F22" i="56"/>
  <c r="B25" i="56"/>
  <c r="C25" i="56"/>
  <c r="D25" i="56"/>
  <c r="E25" i="56"/>
  <c r="F25" i="56"/>
  <c r="B19" i="56"/>
  <c r="C19" i="56"/>
  <c r="D19" i="56"/>
  <c r="E19" i="56"/>
  <c r="F19" i="56"/>
  <c r="B26" i="56"/>
  <c r="C26" i="56"/>
  <c r="D26" i="56"/>
  <c r="E26" i="56"/>
  <c r="F26" i="56"/>
  <c r="B23" i="56"/>
  <c r="C23" i="56"/>
  <c r="D23" i="56"/>
  <c r="E23" i="56"/>
  <c r="F23" i="56"/>
  <c r="B27" i="56"/>
  <c r="C27" i="56"/>
  <c r="D27" i="56"/>
  <c r="E27" i="56"/>
  <c r="F27" i="56"/>
  <c r="B11" i="56"/>
  <c r="C11" i="56"/>
  <c r="D11" i="56"/>
  <c r="E11" i="56"/>
  <c r="F11" i="56"/>
  <c r="B13" i="56"/>
  <c r="C13" i="56"/>
  <c r="D13" i="56"/>
  <c r="E13" i="56"/>
  <c r="F13" i="56"/>
  <c r="B10" i="56"/>
  <c r="C10" i="56"/>
  <c r="D10" i="56"/>
  <c r="E10" i="56"/>
  <c r="F10" i="56"/>
  <c r="B15" i="56"/>
  <c r="C15" i="56"/>
  <c r="D15" i="56"/>
  <c r="E15" i="56"/>
  <c r="F15" i="56"/>
  <c r="B12" i="56"/>
  <c r="C12" i="56"/>
  <c r="D12" i="56"/>
  <c r="E12" i="56"/>
  <c r="F12" i="56"/>
  <c r="B14" i="56"/>
  <c r="C14" i="56"/>
  <c r="D14" i="56"/>
  <c r="E14" i="56"/>
  <c r="F14" i="56"/>
  <c r="B16" i="56"/>
  <c r="C16" i="56"/>
  <c r="D16" i="56"/>
  <c r="E16" i="56"/>
  <c r="F16" i="56"/>
  <c r="B9" i="56"/>
  <c r="C9" i="56"/>
  <c r="D9" i="56"/>
  <c r="E9" i="56"/>
  <c r="F9" i="56"/>
  <c r="B17" i="56"/>
  <c r="C17" i="56"/>
  <c r="D17" i="56"/>
  <c r="E17" i="56"/>
  <c r="F17" i="56"/>
  <c r="B108" i="56" l="1"/>
  <c r="B68" i="56"/>
  <c r="B98" i="56"/>
  <c r="B58" i="56"/>
  <c r="B88" i="56"/>
  <c r="B48" i="56"/>
  <c r="B118" i="56"/>
  <c r="B78" i="56"/>
  <c r="B38" i="56"/>
  <c r="D26" i="2" l="1"/>
  <c r="D25" i="2"/>
  <c r="D17" i="2"/>
  <c r="D18" i="2"/>
  <c r="D19" i="2"/>
  <c r="D20" i="2"/>
  <c r="D21" i="2"/>
  <c r="D22" i="2"/>
  <c r="D23" i="2"/>
  <c r="D16" i="2"/>
  <c r="D14" i="2"/>
  <c r="D12" i="2"/>
  <c r="D11" i="2"/>
  <c r="G78" i="53" l="1"/>
  <c r="J81" i="53"/>
  <c r="J80" i="53" s="1"/>
  <c r="J169" i="53"/>
  <c r="J168" i="53"/>
  <c r="J166" i="53"/>
  <c r="J165" i="53"/>
  <c r="J164" i="53" s="1"/>
  <c r="J326" i="53"/>
  <c r="J325" i="53" s="1"/>
  <c r="J324" i="53" s="1"/>
  <c r="J323" i="53" s="1"/>
  <c r="I325" i="53"/>
  <c r="I324" i="53" s="1"/>
  <c r="I323" i="53" s="1"/>
  <c r="H325" i="53"/>
  <c r="G325" i="53"/>
  <c r="J322" i="53"/>
  <c r="J321" i="53" s="1"/>
  <c r="I321" i="53"/>
  <c r="H321" i="53"/>
  <c r="G321" i="53"/>
  <c r="I319" i="53"/>
  <c r="H319" i="53"/>
  <c r="G319" i="53"/>
  <c r="J318" i="53"/>
  <c r="J317" i="53" s="1"/>
  <c r="I317" i="53"/>
  <c r="H317" i="53"/>
  <c r="G317" i="53"/>
  <c r="J316" i="53"/>
  <c r="J315" i="53"/>
  <c r="I314" i="53"/>
  <c r="I313" i="53" s="1"/>
  <c r="H314" i="53"/>
  <c r="G314" i="53"/>
  <c r="G313" i="53" s="1"/>
  <c r="J312" i="53"/>
  <c r="J311" i="53" s="1"/>
  <c r="J310" i="53" s="1"/>
  <c r="I311" i="53"/>
  <c r="I310" i="53" s="1"/>
  <c r="H311" i="53"/>
  <c r="H310" i="53" s="1"/>
  <c r="G311" i="53"/>
  <c r="G310" i="53" s="1"/>
  <c r="I308" i="53"/>
  <c r="I301" i="53" s="1"/>
  <c r="H308" i="53"/>
  <c r="G308" i="53"/>
  <c r="I306" i="53"/>
  <c r="H306" i="53"/>
  <c r="G306" i="53"/>
  <c r="I304" i="53"/>
  <c r="H304" i="53"/>
  <c r="G304" i="53"/>
  <c r="I302" i="53"/>
  <c r="H302" i="53"/>
  <c r="G302" i="53"/>
  <c r="J309" i="53"/>
  <c r="J308" i="53" s="1"/>
  <c r="J307" i="53"/>
  <c r="J306" i="53" s="1"/>
  <c r="J305" i="53"/>
  <c r="J304" i="53" s="1"/>
  <c r="J303" i="53"/>
  <c r="J302" i="53" s="1"/>
  <c r="J297" i="53"/>
  <c r="J300" i="53"/>
  <c r="J299" i="53" s="1"/>
  <c r="J298" i="53"/>
  <c r="I297" i="53"/>
  <c r="H297" i="53"/>
  <c r="G297" i="53"/>
  <c r="J296" i="53"/>
  <c r="J295" i="53" s="1"/>
  <c r="I295" i="53"/>
  <c r="H295" i="53"/>
  <c r="G295" i="53"/>
  <c r="J293" i="53"/>
  <c r="J292" i="53" s="1"/>
  <c r="I292" i="53"/>
  <c r="H292" i="53"/>
  <c r="G292" i="53"/>
  <c r="J291" i="53"/>
  <c r="J290" i="53" s="1"/>
  <c r="I290" i="53"/>
  <c r="I289" i="53" s="1"/>
  <c r="H290" i="53"/>
  <c r="G290" i="53"/>
  <c r="J288" i="53"/>
  <c r="J287" i="53" s="1"/>
  <c r="I287" i="53"/>
  <c r="H287" i="53"/>
  <c r="G287" i="53"/>
  <c r="J286" i="53"/>
  <c r="J285" i="53" s="1"/>
  <c r="I285" i="53"/>
  <c r="I282" i="53" s="1"/>
  <c r="H285" i="53"/>
  <c r="G285" i="53"/>
  <c r="J284" i="53"/>
  <c r="J283" i="53" s="1"/>
  <c r="I283" i="53"/>
  <c r="H283" i="53"/>
  <c r="G283" i="53"/>
  <c r="G282" i="53" s="1"/>
  <c r="J281" i="53"/>
  <c r="J280" i="53" s="1"/>
  <c r="I280" i="53"/>
  <c r="H280" i="53"/>
  <c r="G280" i="53"/>
  <c r="J279" i="53"/>
  <c r="J278" i="53" s="1"/>
  <c r="I278" i="53"/>
  <c r="H278" i="53"/>
  <c r="G278" i="53"/>
  <c r="J277" i="53"/>
  <c r="J276" i="53" s="1"/>
  <c r="I276" i="53"/>
  <c r="H276" i="53"/>
  <c r="G276" i="53"/>
  <c r="J275" i="53"/>
  <c r="J274" i="53" s="1"/>
  <c r="I274" i="53"/>
  <c r="H274" i="53"/>
  <c r="G274" i="53"/>
  <c r="J273" i="53"/>
  <c r="J272" i="53" s="1"/>
  <c r="I272" i="53"/>
  <c r="I271" i="53" s="1"/>
  <c r="H272" i="53"/>
  <c r="G272" i="53"/>
  <c r="G271" i="53" s="1"/>
  <c r="J268" i="53"/>
  <c r="J269" i="53"/>
  <c r="J267" i="53"/>
  <c r="J264" i="53"/>
  <c r="J263" i="53" s="1"/>
  <c r="J262" i="53" s="1"/>
  <c r="I268" i="53"/>
  <c r="H268" i="53"/>
  <c r="G268" i="53"/>
  <c r="I263" i="53"/>
  <c r="I262" i="53" s="1"/>
  <c r="H263" i="53"/>
  <c r="H262" i="53" s="1"/>
  <c r="G263" i="53"/>
  <c r="G262" i="53"/>
  <c r="J261" i="53"/>
  <c r="J260" i="53" s="1"/>
  <c r="I260" i="53"/>
  <c r="H260" i="53"/>
  <c r="G260" i="53"/>
  <c r="J259" i="53"/>
  <c r="J258" i="53" s="1"/>
  <c r="I258" i="53"/>
  <c r="H258" i="53"/>
  <c r="G258" i="53"/>
  <c r="J257" i="53"/>
  <c r="J256" i="53"/>
  <c r="I255" i="53"/>
  <c r="H255" i="53"/>
  <c r="G255" i="53"/>
  <c r="J253" i="53"/>
  <c r="J252" i="53" s="1"/>
  <c r="I252" i="53"/>
  <c r="H252" i="53"/>
  <c r="G252" i="53"/>
  <c r="I248" i="53"/>
  <c r="H248" i="53"/>
  <c r="G248" i="53"/>
  <c r="I246" i="53"/>
  <c r="H246" i="53"/>
  <c r="G246" i="53"/>
  <c r="J245" i="53"/>
  <c r="J244" i="53" s="1"/>
  <c r="I244" i="53"/>
  <c r="H244" i="53"/>
  <c r="G244" i="53"/>
  <c r="J243" i="53"/>
  <c r="J242" i="53"/>
  <c r="I241" i="53"/>
  <c r="H241" i="53"/>
  <c r="G241" i="53"/>
  <c r="J240" i="53"/>
  <c r="J239" i="53"/>
  <c r="I238" i="53"/>
  <c r="H238" i="53"/>
  <c r="G238" i="53"/>
  <c r="J236" i="53"/>
  <c r="J235" i="53"/>
  <c r="J234" i="53"/>
  <c r="J233" i="53"/>
  <c r="I232" i="53"/>
  <c r="H232" i="53"/>
  <c r="G232" i="53"/>
  <c r="J231" i="53"/>
  <c r="J230" i="53"/>
  <c r="J229" i="53"/>
  <c r="J228" i="53"/>
  <c r="J227" i="53"/>
  <c r="J226" i="53"/>
  <c r="I225" i="53"/>
  <c r="H225" i="53"/>
  <c r="G225" i="53"/>
  <c r="J223" i="53"/>
  <c r="J222" i="53" s="1"/>
  <c r="I222" i="53"/>
  <c r="H222" i="53"/>
  <c r="G222" i="53"/>
  <c r="J221" i="53"/>
  <c r="J220" i="53"/>
  <c r="J219" i="53"/>
  <c r="I218" i="53"/>
  <c r="H218" i="53"/>
  <c r="G218" i="53"/>
  <c r="J217" i="53"/>
  <c r="J216" i="53"/>
  <c r="J215" i="53"/>
  <c r="I214" i="53"/>
  <c r="H214" i="53"/>
  <c r="G214" i="53"/>
  <c r="J213" i="53"/>
  <c r="J212" i="53"/>
  <c r="J211" i="53"/>
  <c r="I210" i="53"/>
  <c r="I209" i="53" s="1"/>
  <c r="H210" i="53"/>
  <c r="H209" i="53" s="1"/>
  <c r="G210" i="53"/>
  <c r="J208" i="53"/>
  <c r="J207" i="53" s="1"/>
  <c r="I207" i="53"/>
  <c r="H207" i="53"/>
  <c r="G207" i="53"/>
  <c r="I205" i="53"/>
  <c r="H205" i="53"/>
  <c r="G205" i="53"/>
  <c r="J204" i="53"/>
  <c r="J203" i="53" s="1"/>
  <c r="H203" i="53"/>
  <c r="G203" i="53"/>
  <c r="I201" i="53"/>
  <c r="H201" i="53"/>
  <c r="G201" i="53"/>
  <c r="J199" i="53"/>
  <c r="J198" i="53" s="1"/>
  <c r="J197" i="53" s="1"/>
  <c r="I198" i="53"/>
  <c r="I197" i="53" s="1"/>
  <c r="H198" i="53"/>
  <c r="H197" i="53" s="1"/>
  <c r="G198" i="53"/>
  <c r="G197" i="53" s="1"/>
  <c r="I195" i="53"/>
  <c r="H195" i="53"/>
  <c r="G195" i="53"/>
  <c r="J194" i="53"/>
  <c r="J193" i="53" s="1"/>
  <c r="J192" i="53"/>
  <c r="J191" i="53" s="1"/>
  <c r="J190" i="53"/>
  <c r="J189" i="53" s="1"/>
  <c r="H193" i="53"/>
  <c r="I193" i="53"/>
  <c r="G193" i="53"/>
  <c r="H191" i="53"/>
  <c r="I191" i="53"/>
  <c r="G189" i="53"/>
  <c r="J187" i="53"/>
  <c r="J186" i="53" s="1"/>
  <c r="J185" i="53"/>
  <c r="J184" i="53" s="1"/>
  <c r="J183" i="53"/>
  <c r="J182" i="53" s="1"/>
  <c r="J181" i="53"/>
  <c r="I186" i="53"/>
  <c r="H186" i="53"/>
  <c r="G186" i="53"/>
  <c r="I184" i="53"/>
  <c r="H184" i="53"/>
  <c r="G184" i="53"/>
  <c r="I182" i="53"/>
  <c r="H182" i="53"/>
  <c r="G182" i="53"/>
  <c r="J180" i="53"/>
  <c r="I180" i="53"/>
  <c r="H180" i="53"/>
  <c r="G180" i="53"/>
  <c r="G179" i="53" s="1"/>
  <c r="J178" i="53"/>
  <c r="J177" i="53" s="1"/>
  <c r="I177" i="53"/>
  <c r="H177" i="53"/>
  <c r="G177" i="53"/>
  <c r="I174" i="53"/>
  <c r="H174" i="53"/>
  <c r="G174" i="53"/>
  <c r="G171" i="53" s="1"/>
  <c r="J173" i="53"/>
  <c r="J172" i="53" s="1"/>
  <c r="I172" i="53"/>
  <c r="I171" i="53" s="1"/>
  <c r="H172" i="53"/>
  <c r="H171" i="53" s="1"/>
  <c r="G172" i="53"/>
  <c r="J167" i="53"/>
  <c r="I167" i="53"/>
  <c r="H167" i="53"/>
  <c r="G167" i="53"/>
  <c r="I164" i="53"/>
  <c r="H164" i="53"/>
  <c r="G164" i="53"/>
  <c r="J163" i="53"/>
  <c r="J162" i="53"/>
  <c r="J161" i="53"/>
  <c r="J160" i="53"/>
  <c r="J159" i="53"/>
  <c r="J158" i="53"/>
  <c r="I157" i="53"/>
  <c r="H157" i="53"/>
  <c r="G157" i="53"/>
  <c r="J156" i="53"/>
  <c r="J154" i="53" s="1"/>
  <c r="J155" i="53"/>
  <c r="H154" i="53"/>
  <c r="I154" i="53"/>
  <c r="G154" i="53"/>
  <c r="J153" i="53"/>
  <c r="H150" i="53"/>
  <c r="J151" i="53"/>
  <c r="I150" i="53"/>
  <c r="J149" i="53"/>
  <c r="J148" i="53" s="1"/>
  <c r="J145" i="53"/>
  <c r="J144" i="53" s="1"/>
  <c r="J147" i="53"/>
  <c r="J146" i="53" s="1"/>
  <c r="H148" i="53"/>
  <c r="I148" i="53"/>
  <c r="H146" i="53"/>
  <c r="I146" i="53"/>
  <c r="H144" i="53"/>
  <c r="I144" i="53"/>
  <c r="G150" i="53"/>
  <c r="G148" i="53"/>
  <c r="G146" i="53"/>
  <c r="G144" i="53"/>
  <c r="I141" i="53"/>
  <c r="J142" i="53"/>
  <c r="J141" i="53" s="1"/>
  <c r="H141" i="53"/>
  <c r="G141" i="53"/>
  <c r="J135" i="53"/>
  <c r="J134" i="53"/>
  <c r="J133" i="53"/>
  <c r="I131" i="53"/>
  <c r="H131" i="53"/>
  <c r="G131" i="53"/>
  <c r="J130" i="53"/>
  <c r="J129" i="53"/>
  <c r="J128" i="53"/>
  <c r="J127" i="53"/>
  <c r="J120" i="53"/>
  <c r="J119" i="53" s="1"/>
  <c r="H123" i="53"/>
  <c r="I123" i="53"/>
  <c r="H121" i="53"/>
  <c r="I121" i="53"/>
  <c r="H119" i="53"/>
  <c r="I119" i="53"/>
  <c r="H117" i="53"/>
  <c r="I117" i="53"/>
  <c r="G123" i="53"/>
  <c r="G121" i="53"/>
  <c r="G119" i="53"/>
  <c r="G117" i="53"/>
  <c r="I114" i="53"/>
  <c r="H114" i="53"/>
  <c r="G114" i="53"/>
  <c r="I112" i="53"/>
  <c r="H112" i="53"/>
  <c r="G112" i="53"/>
  <c r="I110" i="53"/>
  <c r="H110" i="53"/>
  <c r="G110" i="53"/>
  <c r="I104" i="53"/>
  <c r="H104" i="53"/>
  <c r="G104" i="53"/>
  <c r="I102" i="53"/>
  <c r="H102" i="53"/>
  <c r="G102" i="53"/>
  <c r="I100" i="53"/>
  <c r="H100" i="53"/>
  <c r="G100" i="53"/>
  <c r="J98" i="53"/>
  <c r="J97" i="53" s="1"/>
  <c r="J96" i="53"/>
  <c r="J95" i="53" s="1"/>
  <c r="J94" i="53"/>
  <c r="J93" i="53" s="1"/>
  <c r="H97" i="53"/>
  <c r="I97" i="53"/>
  <c r="H95" i="53"/>
  <c r="I95" i="53"/>
  <c r="H93" i="53"/>
  <c r="I93" i="53"/>
  <c r="I92" i="53" s="1"/>
  <c r="G97" i="53"/>
  <c r="G95" i="53"/>
  <c r="G93" i="53"/>
  <c r="J77" i="53"/>
  <c r="J76" i="53"/>
  <c r="J79" i="53"/>
  <c r="J78" i="53" s="1"/>
  <c r="J84" i="53"/>
  <c r="J83" i="53" s="1"/>
  <c r="J86" i="53"/>
  <c r="J85" i="53" s="1"/>
  <c r="I85" i="53"/>
  <c r="H85" i="53"/>
  <c r="H83" i="53"/>
  <c r="I83" i="53"/>
  <c r="I82" i="53" s="1"/>
  <c r="G85" i="53"/>
  <c r="G83" i="53"/>
  <c r="H80" i="53"/>
  <c r="I80" i="53"/>
  <c r="H78" i="53"/>
  <c r="I78" i="53"/>
  <c r="H75" i="53"/>
  <c r="I75" i="53"/>
  <c r="H73" i="53"/>
  <c r="I73" i="53"/>
  <c r="H71" i="53"/>
  <c r="I71" i="53"/>
  <c r="H69" i="53"/>
  <c r="I69" i="53"/>
  <c r="G80" i="53"/>
  <c r="G75" i="53"/>
  <c r="G73" i="53"/>
  <c r="G71" i="53"/>
  <c r="G69" i="53"/>
  <c r="I65" i="53"/>
  <c r="H65" i="53"/>
  <c r="G65" i="53"/>
  <c r="I63" i="53"/>
  <c r="H63" i="53"/>
  <c r="G63" i="53"/>
  <c r="I61" i="53"/>
  <c r="H61" i="53"/>
  <c r="G61" i="53"/>
  <c r="I59" i="53"/>
  <c r="H59" i="53"/>
  <c r="G59" i="53"/>
  <c r="I55" i="53"/>
  <c r="I54" i="53" s="1"/>
  <c r="H55" i="53"/>
  <c r="H54" i="53" s="1"/>
  <c r="G55" i="53"/>
  <c r="G54" i="53" s="1"/>
  <c r="I45" i="53"/>
  <c r="H45" i="53"/>
  <c r="G45" i="53"/>
  <c r="I43" i="53"/>
  <c r="H43" i="53"/>
  <c r="G43" i="53"/>
  <c r="G42" i="53" s="1"/>
  <c r="I37" i="53"/>
  <c r="H37" i="53"/>
  <c r="G37" i="53"/>
  <c r="H35" i="53"/>
  <c r="G35" i="53"/>
  <c r="I33" i="53"/>
  <c r="H33" i="53"/>
  <c r="G33" i="53"/>
  <c r="I26" i="53"/>
  <c r="H26" i="53"/>
  <c r="H20" i="53" s="1"/>
  <c r="G26" i="53"/>
  <c r="G21" i="53"/>
  <c r="J111" i="53"/>
  <c r="J110" i="53" s="1"/>
  <c r="J64" i="53"/>
  <c r="J63" i="53" s="1"/>
  <c r="J56" i="53"/>
  <c r="J23" i="53"/>
  <c r="J24" i="53"/>
  <c r="J25" i="53"/>
  <c r="N320" i="49"/>
  <c r="N319" i="49" s="1"/>
  <c r="N302" i="49"/>
  <c r="N301" i="49" s="1"/>
  <c r="N300" i="49"/>
  <c r="N299" i="49" s="1"/>
  <c r="N298" i="49"/>
  <c r="N297" i="49" s="1"/>
  <c r="N295" i="49"/>
  <c r="N294" i="49" s="1"/>
  <c r="N275" i="49"/>
  <c r="N274" i="49" s="1"/>
  <c r="N271" i="49"/>
  <c r="N270" i="49" s="1"/>
  <c r="N269" i="49"/>
  <c r="N268" i="49" s="1"/>
  <c r="N267" i="49" s="1"/>
  <c r="N263" i="49"/>
  <c r="N262" i="49" s="1"/>
  <c r="N261" i="49"/>
  <c r="N260" i="49" s="1"/>
  <c r="N259" i="49"/>
  <c r="N258" i="49"/>
  <c r="N257" i="49" s="1"/>
  <c r="N254" i="49"/>
  <c r="N253" i="49" s="1"/>
  <c r="N250" i="49"/>
  <c r="N249" i="49" s="1"/>
  <c r="N244" i="49"/>
  <c r="N243" i="49"/>
  <c r="N242" i="49" s="1"/>
  <c r="N241" i="49"/>
  <c r="N240" i="49"/>
  <c r="N235" i="49"/>
  <c r="N236" i="49"/>
  <c r="N237" i="49"/>
  <c r="N234" i="49"/>
  <c r="N233" i="49" s="1"/>
  <c r="N228" i="49"/>
  <c r="N229" i="49"/>
  <c r="N230" i="49"/>
  <c r="N231" i="49"/>
  <c r="N232" i="49"/>
  <c r="N227" i="49"/>
  <c r="N221" i="49"/>
  <c r="N222" i="49"/>
  <c r="N220" i="49"/>
  <c r="G215" i="49"/>
  <c r="G210" i="49" s="1"/>
  <c r="N213" i="49"/>
  <c r="N214" i="49"/>
  <c r="N212" i="49"/>
  <c r="N188" i="49"/>
  <c r="N187" i="49" s="1"/>
  <c r="N186" i="49"/>
  <c r="N185" i="49" s="1"/>
  <c r="N184" i="49"/>
  <c r="N183" i="49" s="1"/>
  <c r="N174" i="49"/>
  <c r="N173" i="49" s="1"/>
  <c r="N166" i="49"/>
  <c r="N167" i="49"/>
  <c r="N165" i="49"/>
  <c r="N159" i="49"/>
  <c r="N160" i="49"/>
  <c r="N161" i="49"/>
  <c r="N162" i="49"/>
  <c r="N163" i="49"/>
  <c r="N158" i="49"/>
  <c r="N156" i="49"/>
  <c r="N155" i="49"/>
  <c r="N152" i="49"/>
  <c r="N153" i="49"/>
  <c r="N151" i="49"/>
  <c r="N150" i="49" s="1"/>
  <c r="N149" i="49"/>
  <c r="N148" i="49" s="1"/>
  <c r="N147" i="49"/>
  <c r="N146" i="49" s="1"/>
  <c r="N142" i="49"/>
  <c r="N141" i="49" s="1"/>
  <c r="N133" i="49"/>
  <c r="N134" i="49"/>
  <c r="N135" i="49"/>
  <c r="N136" i="49"/>
  <c r="N137" i="49"/>
  <c r="N138" i="49"/>
  <c r="N139" i="49"/>
  <c r="N140" i="49"/>
  <c r="N132" i="49"/>
  <c r="N131" i="49" s="1"/>
  <c r="N128" i="49"/>
  <c r="N129" i="49"/>
  <c r="N130" i="49"/>
  <c r="N127" i="49"/>
  <c r="N126" i="49" s="1"/>
  <c r="G112" i="49"/>
  <c r="G114" i="49"/>
  <c r="N111" i="49"/>
  <c r="N110" i="49" s="1"/>
  <c r="N91" i="49"/>
  <c r="N90" i="49" s="1"/>
  <c r="N89" i="49"/>
  <c r="N88" i="49" s="1"/>
  <c r="N81" i="49"/>
  <c r="N80" i="49" s="1"/>
  <c r="N79" i="49"/>
  <c r="N78" i="49" s="1"/>
  <c r="N64" i="49"/>
  <c r="N63" i="49" s="1"/>
  <c r="N46" i="49"/>
  <c r="N39" i="49"/>
  <c r="N40" i="49"/>
  <c r="N41" i="49"/>
  <c r="N38" i="49"/>
  <c r="N36" i="49"/>
  <c r="N35" i="49" s="1"/>
  <c r="N34" i="49"/>
  <c r="N33" i="49" s="1"/>
  <c r="N28" i="49"/>
  <c r="N29" i="49"/>
  <c r="N30" i="49"/>
  <c r="N31" i="49"/>
  <c r="N32" i="49"/>
  <c r="N27" i="49"/>
  <c r="N70" i="49"/>
  <c r="N69" i="49" s="1"/>
  <c r="G63" i="49"/>
  <c r="G100" i="49"/>
  <c r="G141" i="49"/>
  <c r="G285" i="49"/>
  <c r="N22" i="49"/>
  <c r="G26" i="49"/>
  <c r="G37" i="49"/>
  <c r="G45" i="49"/>
  <c r="G13" i="53"/>
  <c r="G11" i="53"/>
  <c r="G9" i="53"/>
  <c r="F20" i="52"/>
  <c r="G131" i="49"/>
  <c r="G126" i="49"/>
  <c r="G125" i="49" s="1"/>
  <c r="N328" i="49"/>
  <c r="N327" i="49" s="1"/>
  <c r="N326" i="49" s="1"/>
  <c r="N325" i="49" s="1"/>
  <c r="H324" i="53"/>
  <c r="H323" i="53" s="1"/>
  <c r="J320" i="53"/>
  <c r="J319" i="53" s="1"/>
  <c r="H299" i="53"/>
  <c r="I299" i="53"/>
  <c r="H266" i="53"/>
  <c r="H265" i="53" s="1"/>
  <c r="I266" i="53"/>
  <c r="H250" i="53"/>
  <c r="I250" i="53"/>
  <c r="J247" i="53"/>
  <c r="J246" i="53" s="1"/>
  <c r="J249" i="53"/>
  <c r="J248" i="53" s="1"/>
  <c r="J251" i="53"/>
  <c r="J250" i="53" s="1"/>
  <c r="I203" i="53"/>
  <c r="I200" i="53" s="1"/>
  <c r="J196" i="53"/>
  <c r="J195" i="53" s="1"/>
  <c r="J202" i="53"/>
  <c r="J201" i="53" s="1"/>
  <c r="H189" i="53"/>
  <c r="H188" i="53" s="1"/>
  <c r="I189" i="53"/>
  <c r="J152" i="53"/>
  <c r="J136" i="53"/>
  <c r="J137" i="53"/>
  <c r="J138" i="53"/>
  <c r="J139" i="53"/>
  <c r="J140" i="53"/>
  <c r="G126" i="53"/>
  <c r="H126" i="53"/>
  <c r="I126" i="53"/>
  <c r="J106" i="53"/>
  <c r="J107" i="53"/>
  <c r="J108" i="53"/>
  <c r="J109" i="53"/>
  <c r="J105" i="53"/>
  <c r="J91" i="53"/>
  <c r="J90" i="53" s="1"/>
  <c r="H90" i="53"/>
  <c r="I90" i="53"/>
  <c r="J89" i="53"/>
  <c r="J88" i="53" s="1"/>
  <c r="H88" i="53"/>
  <c r="I88" i="53"/>
  <c r="J70" i="53"/>
  <c r="J69" i="53" s="1"/>
  <c r="J47" i="53"/>
  <c r="J48" i="53"/>
  <c r="J49" i="53"/>
  <c r="J50" i="53"/>
  <c r="J51" i="53"/>
  <c r="J52" i="53"/>
  <c r="J53" i="53"/>
  <c r="J46" i="53"/>
  <c r="J39" i="53"/>
  <c r="J40" i="53"/>
  <c r="J41" i="53"/>
  <c r="J38" i="53"/>
  <c r="J36" i="53"/>
  <c r="J35" i="53" s="1"/>
  <c r="I35" i="53"/>
  <c r="J34" i="53"/>
  <c r="J33" i="53" s="1"/>
  <c r="J28" i="53"/>
  <c r="J29" i="53"/>
  <c r="J30" i="53"/>
  <c r="J31" i="53"/>
  <c r="J32" i="53"/>
  <c r="G324" i="53"/>
  <c r="G323" i="53" s="1"/>
  <c r="G299" i="53"/>
  <c r="G294" i="53" s="1"/>
  <c r="G266" i="53"/>
  <c r="G265" i="53" s="1"/>
  <c r="G250" i="53"/>
  <c r="G191" i="53"/>
  <c r="G90" i="53"/>
  <c r="G88" i="53"/>
  <c r="N324" i="49"/>
  <c r="N323" i="49" s="1"/>
  <c r="G327" i="49"/>
  <c r="G326" i="49" s="1"/>
  <c r="G325" i="49" s="1"/>
  <c r="N318" i="49"/>
  <c r="N317" i="49"/>
  <c r="N314" i="49"/>
  <c r="N313" i="49" s="1"/>
  <c r="N312" i="49" s="1"/>
  <c r="G316" i="49"/>
  <c r="G257" i="49"/>
  <c r="G251" i="49"/>
  <c r="G245" i="49"/>
  <c r="G239" i="49"/>
  <c r="G223" i="49"/>
  <c r="N218" i="49"/>
  <c r="G173" i="49"/>
  <c r="G150" i="49"/>
  <c r="G110" i="49"/>
  <c r="N106" i="49"/>
  <c r="N107" i="49"/>
  <c r="N108" i="49"/>
  <c r="N109" i="49"/>
  <c r="N76" i="49"/>
  <c r="G65" i="49"/>
  <c r="N47" i="49"/>
  <c r="N48" i="49"/>
  <c r="N49" i="49"/>
  <c r="N50" i="49"/>
  <c r="N51" i="49"/>
  <c r="N52" i="49"/>
  <c r="N53" i="49"/>
  <c r="G35"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26" i="49"/>
  <c r="G208" i="49"/>
  <c r="G206" i="49"/>
  <c r="G204" i="49"/>
  <c r="G202" i="49"/>
  <c r="G199" i="49"/>
  <c r="G198" i="49" s="1"/>
  <c r="G196" i="49"/>
  <c r="G194" i="49"/>
  <c r="G192" i="49"/>
  <c r="G190" i="49"/>
  <c r="G187" i="49"/>
  <c r="G185" i="49"/>
  <c r="G183" i="49"/>
  <c r="G181" i="49"/>
  <c r="G178" i="49"/>
  <c r="G175"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19" i="52"/>
  <c r="F14" i="52" s="1"/>
  <c r="F13" i="52"/>
  <c r="F10" i="52"/>
  <c r="F9" i="52" s="1"/>
  <c r="G12" i="53" s="1"/>
  <c r="H179" i="53" l="1"/>
  <c r="N316" i="49"/>
  <c r="N157" i="49"/>
  <c r="I20" i="53"/>
  <c r="I179" i="53"/>
  <c r="H200" i="53"/>
  <c r="N125" i="49"/>
  <c r="G238" i="49"/>
  <c r="N226" i="49"/>
  <c r="N225" i="49" s="1"/>
  <c r="N256" i="49"/>
  <c r="N296" i="49"/>
  <c r="G237" i="53"/>
  <c r="G301" i="53"/>
  <c r="N45" i="49"/>
  <c r="N42" i="49" s="1"/>
  <c r="H301" i="53"/>
  <c r="N26" i="49"/>
  <c r="N37" i="49"/>
  <c r="N87" i="49"/>
  <c r="N154" i="49"/>
  <c r="N164" i="49"/>
  <c r="N239" i="49"/>
  <c r="I224" i="53"/>
  <c r="I237" i="53"/>
  <c r="H271" i="53"/>
  <c r="G289" i="53"/>
  <c r="H313" i="53"/>
  <c r="F25" i="52"/>
  <c r="F24" i="52" s="1"/>
  <c r="F23" i="52" s="1"/>
  <c r="G254" i="53"/>
  <c r="I294" i="53"/>
  <c r="I188" i="53"/>
  <c r="G209" i="53"/>
  <c r="H224" i="53"/>
  <c r="H289" i="53"/>
  <c r="G200" i="53"/>
  <c r="H254" i="53"/>
  <c r="G188" i="53"/>
  <c r="J210" i="53"/>
  <c r="H282" i="53"/>
  <c r="J157" i="53"/>
  <c r="H294" i="53"/>
  <c r="H270" i="53" s="1"/>
  <c r="G270" i="53"/>
  <c r="I270" i="53"/>
  <c r="G82" i="53"/>
  <c r="G224" i="53"/>
  <c r="I125" i="53"/>
  <c r="I265" i="53"/>
  <c r="I254" i="53" s="1"/>
  <c r="H237" i="53"/>
  <c r="H92" i="53"/>
  <c r="G58" i="53"/>
  <c r="H58" i="53"/>
  <c r="I58" i="53"/>
  <c r="I42" i="53"/>
  <c r="H42" i="53"/>
  <c r="J45" i="53"/>
  <c r="J37" i="53"/>
  <c r="G20" i="53"/>
  <c r="H143" i="53"/>
  <c r="J150" i="53"/>
  <c r="I143" i="53"/>
  <c r="G143" i="53"/>
  <c r="H125" i="53"/>
  <c r="G125" i="53"/>
  <c r="I116" i="53"/>
  <c r="H116" i="53"/>
  <c r="G116" i="53"/>
  <c r="G99" i="53"/>
  <c r="H99" i="53"/>
  <c r="J104" i="53"/>
  <c r="I99" i="53"/>
  <c r="G92" i="53"/>
  <c r="I87" i="53"/>
  <c r="H82" i="53"/>
  <c r="H68" i="53"/>
  <c r="G68" i="53"/>
  <c r="J75" i="53"/>
  <c r="I68" i="53"/>
  <c r="J314" i="53"/>
  <c r="J313" i="53" s="1"/>
  <c r="J301" i="53"/>
  <c r="J294" i="53"/>
  <c r="J289" i="53"/>
  <c r="J282" i="53"/>
  <c r="J271" i="53"/>
  <c r="J255" i="53"/>
  <c r="J241" i="53"/>
  <c r="J238" i="53"/>
  <c r="J232" i="53"/>
  <c r="J225" i="53"/>
  <c r="J218" i="53"/>
  <c r="J214" i="53"/>
  <c r="J188" i="53"/>
  <c r="J179" i="53"/>
  <c r="J126" i="53"/>
  <c r="J92" i="53"/>
  <c r="J82" i="53"/>
  <c r="G315" i="49"/>
  <c r="G267" i="49"/>
  <c r="G189" i="49"/>
  <c r="G42" i="49"/>
  <c r="G10" i="53"/>
  <c r="G12" i="49"/>
  <c r="F12" i="52"/>
  <c r="F31" i="52" s="1"/>
  <c r="G10" i="49"/>
  <c r="J87" i="53"/>
  <c r="H87" i="53"/>
  <c r="G87" i="53"/>
  <c r="G273" i="49"/>
  <c r="G82" i="49"/>
  <c r="G172" i="49"/>
  <c r="G99" i="49"/>
  <c r="G201" i="49"/>
  <c r="G87" i="49"/>
  <c r="G180" i="49"/>
  <c r="G256" i="49"/>
  <c r="G68" i="49"/>
  <c r="G20" i="49"/>
  <c r="G143" i="49"/>
  <c r="G291" i="49"/>
  <c r="G303" i="49"/>
  <c r="G92" i="49"/>
  <c r="G116" i="49"/>
  <c r="G225" i="49"/>
  <c r="G284" i="49"/>
  <c r="G296" i="49"/>
  <c r="G58" i="49"/>
  <c r="J5" i="56"/>
  <c r="H6" i="56"/>
  <c r="I19" i="53" l="1"/>
  <c r="I18" i="53" s="1"/>
  <c r="H170" i="53"/>
  <c r="I170" i="53"/>
  <c r="H19" i="53"/>
  <c r="H18" i="53" s="1"/>
  <c r="G170" i="53"/>
  <c r="J209" i="53"/>
  <c r="G255" i="49"/>
  <c r="G19" i="53"/>
  <c r="I67" i="53"/>
  <c r="H67" i="53"/>
  <c r="G67" i="53"/>
  <c r="G18" i="53" s="1"/>
  <c r="J270" i="53"/>
  <c r="J237" i="53"/>
  <c r="J224" i="53"/>
  <c r="G19" i="49"/>
  <c r="G171" i="49"/>
  <c r="G67" i="49"/>
  <c r="G272" i="49"/>
  <c r="G28" i="52"/>
  <c r="G18" i="52"/>
  <c r="G27" i="52"/>
  <c r="G17" i="52"/>
  <c r="G22" i="52"/>
  <c r="G16" i="52"/>
  <c r="G11" i="52"/>
  <c r="G10" i="52" s="1"/>
  <c r="G9" i="52" s="1"/>
  <c r="G29" i="52"/>
  <c r="G21" i="52"/>
  <c r="G15" i="52"/>
  <c r="G30" i="52"/>
  <c r="F862" i="56"/>
  <c r="E862" i="56"/>
  <c r="D862" i="56"/>
  <c r="C862" i="56"/>
  <c r="B862" i="56"/>
  <c r="F861" i="56"/>
  <c r="E861" i="56"/>
  <c r="D861" i="56"/>
  <c r="C861" i="56"/>
  <c r="B861" i="56"/>
  <c r="F860" i="56"/>
  <c r="E860" i="56"/>
  <c r="D860" i="56"/>
  <c r="C860" i="56"/>
  <c r="B860" i="56"/>
  <c r="F859" i="56"/>
  <c r="E859" i="56"/>
  <c r="D859" i="56"/>
  <c r="C859" i="56"/>
  <c r="B859" i="56"/>
  <c r="F858" i="56"/>
  <c r="E858" i="56"/>
  <c r="D858" i="56"/>
  <c r="C858" i="56"/>
  <c r="B858" i="56"/>
  <c r="F857" i="56"/>
  <c r="E857" i="56"/>
  <c r="D857" i="56"/>
  <c r="C857" i="56"/>
  <c r="B857" i="56"/>
  <c r="F856" i="56"/>
  <c r="E856" i="56"/>
  <c r="D856" i="56"/>
  <c r="C856" i="56"/>
  <c r="B856" i="56"/>
  <c r="F855" i="56"/>
  <c r="E855" i="56"/>
  <c r="D855" i="56"/>
  <c r="C855" i="56"/>
  <c r="B855" i="56"/>
  <c r="F854" i="56"/>
  <c r="E854" i="56"/>
  <c r="D854" i="56"/>
  <c r="C854" i="56"/>
  <c r="B854" i="56"/>
  <c r="F853" i="56"/>
  <c r="E853" i="56"/>
  <c r="D853" i="56"/>
  <c r="C853" i="56"/>
  <c r="B853" i="56"/>
  <c r="F852" i="56"/>
  <c r="E852" i="56"/>
  <c r="D852" i="56"/>
  <c r="C852" i="56"/>
  <c r="F851" i="56"/>
  <c r="E851" i="56"/>
  <c r="D851" i="56"/>
  <c r="C851" i="56"/>
  <c r="B851" i="56"/>
  <c r="F850" i="56"/>
  <c r="E850" i="56"/>
  <c r="D850" i="56"/>
  <c r="C850" i="56"/>
  <c r="B850" i="56"/>
  <c r="F849" i="56"/>
  <c r="E849" i="56"/>
  <c r="D849" i="56"/>
  <c r="C849" i="56"/>
  <c r="B849" i="56"/>
  <c r="F848" i="56"/>
  <c r="E848" i="56"/>
  <c r="D848" i="56"/>
  <c r="C848" i="56"/>
  <c r="B848" i="56"/>
  <c r="F838" i="56"/>
  <c r="E838" i="56"/>
  <c r="D838" i="56"/>
  <c r="C838" i="56"/>
  <c r="F828" i="56"/>
  <c r="E828" i="56"/>
  <c r="D828" i="56"/>
  <c r="C828" i="56"/>
  <c r="F818" i="56"/>
  <c r="E818" i="56"/>
  <c r="D818" i="56"/>
  <c r="C818" i="56"/>
  <c r="F808" i="56"/>
  <c r="E808" i="56"/>
  <c r="D808" i="56"/>
  <c r="C808" i="56"/>
  <c r="F798" i="56"/>
  <c r="E798" i="56"/>
  <c r="D798" i="56"/>
  <c r="C798" i="56"/>
  <c r="F788" i="56"/>
  <c r="E788" i="56"/>
  <c r="D788" i="56"/>
  <c r="C788" i="56"/>
  <c r="F778" i="56"/>
  <c r="E778" i="56"/>
  <c r="D778" i="56"/>
  <c r="C778" i="56"/>
  <c r="F768" i="56"/>
  <c r="E768" i="56"/>
  <c r="D768" i="56"/>
  <c r="C768" i="56"/>
  <c r="F758" i="56"/>
  <c r="E758" i="56"/>
  <c r="D758" i="56"/>
  <c r="C758" i="56"/>
  <c r="F748" i="56"/>
  <c r="E748" i="56"/>
  <c r="D748" i="56"/>
  <c r="C748" i="56"/>
  <c r="F738" i="56"/>
  <c r="E738" i="56"/>
  <c r="D738" i="56"/>
  <c r="C738" i="56"/>
  <c r="F728" i="56"/>
  <c r="E728" i="56"/>
  <c r="D728" i="56"/>
  <c r="C728" i="56"/>
  <c r="F718" i="56"/>
  <c r="E718" i="56"/>
  <c r="D718" i="56"/>
  <c r="C718" i="56"/>
  <c r="F708" i="56"/>
  <c r="E708" i="56"/>
  <c r="D708" i="56"/>
  <c r="C708" i="56"/>
  <c r="F698" i="56"/>
  <c r="E698" i="56"/>
  <c r="D698" i="56"/>
  <c r="C698" i="56"/>
  <c r="F688" i="56"/>
  <c r="E688" i="56"/>
  <c r="D688" i="56"/>
  <c r="C688" i="56"/>
  <c r="F678" i="56"/>
  <c r="E678" i="56"/>
  <c r="D678" i="56"/>
  <c r="C678" i="56"/>
  <c r="F668" i="56"/>
  <c r="E668" i="56"/>
  <c r="D668" i="56"/>
  <c r="C668" i="56"/>
  <c r="F658" i="56"/>
  <c r="E658" i="56"/>
  <c r="D658" i="56"/>
  <c r="C658" i="56"/>
  <c r="F648" i="56"/>
  <c r="E648" i="56"/>
  <c r="D648" i="56"/>
  <c r="C648" i="56"/>
  <c r="F638" i="56"/>
  <c r="E638" i="56"/>
  <c r="D638" i="56"/>
  <c r="C638" i="56"/>
  <c r="F628" i="56"/>
  <c r="E628" i="56"/>
  <c r="D628" i="56"/>
  <c r="C628" i="56"/>
  <c r="F618" i="56"/>
  <c r="E618" i="56"/>
  <c r="D618" i="56"/>
  <c r="C618" i="56"/>
  <c r="F608" i="56"/>
  <c r="E608" i="56"/>
  <c r="D608" i="56"/>
  <c r="C608" i="56"/>
  <c r="F598" i="56"/>
  <c r="E598" i="56"/>
  <c r="D598" i="56"/>
  <c r="C598" i="56"/>
  <c r="F588" i="56"/>
  <c r="E588" i="56"/>
  <c r="D588" i="56"/>
  <c r="C588" i="56"/>
  <c r="F578" i="56"/>
  <c r="E578" i="56"/>
  <c r="D578" i="56"/>
  <c r="C578" i="56"/>
  <c r="F568" i="56"/>
  <c r="E568" i="56"/>
  <c r="D568" i="56"/>
  <c r="C568" i="56"/>
  <c r="F558" i="56"/>
  <c r="E558" i="56"/>
  <c r="D558" i="56"/>
  <c r="C558" i="56"/>
  <c r="F548" i="56"/>
  <c r="E548" i="56"/>
  <c r="D548" i="56"/>
  <c r="C548" i="56"/>
  <c r="F538" i="56"/>
  <c r="E538" i="56"/>
  <c r="D538" i="56"/>
  <c r="C538" i="56"/>
  <c r="F528" i="56"/>
  <c r="E528" i="56"/>
  <c r="D528" i="56"/>
  <c r="C528" i="56"/>
  <c r="F518" i="56"/>
  <c r="E518" i="56"/>
  <c r="D518" i="56"/>
  <c r="C518" i="56"/>
  <c r="F508" i="56"/>
  <c r="E508" i="56"/>
  <c r="D508" i="56"/>
  <c r="C508" i="56"/>
  <c r="F498" i="56"/>
  <c r="E498" i="56"/>
  <c r="D498" i="56"/>
  <c r="C498" i="56"/>
  <c r="F488" i="56"/>
  <c r="E488" i="56"/>
  <c r="D488" i="56"/>
  <c r="C488" i="56"/>
  <c r="F478" i="56"/>
  <c r="E478" i="56"/>
  <c r="D478" i="56"/>
  <c r="C478" i="56"/>
  <c r="F468" i="56"/>
  <c r="E468" i="56"/>
  <c r="D468" i="56"/>
  <c r="C468" i="56"/>
  <c r="F458" i="56"/>
  <c r="E458" i="56"/>
  <c r="D458" i="56"/>
  <c r="C458" i="56"/>
  <c r="F448" i="56"/>
  <c r="E448" i="56"/>
  <c r="D448" i="56"/>
  <c r="C448" i="56"/>
  <c r="F438" i="56"/>
  <c r="E438" i="56"/>
  <c r="D438" i="56"/>
  <c r="C438" i="56"/>
  <c r="F428" i="56"/>
  <c r="E428" i="56"/>
  <c r="D428" i="56"/>
  <c r="C428" i="56"/>
  <c r="F418" i="56"/>
  <c r="E418" i="56"/>
  <c r="D418" i="56"/>
  <c r="C418" i="56"/>
  <c r="F408" i="56"/>
  <c r="E408" i="56"/>
  <c r="D408" i="56"/>
  <c r="C408" i="56"/>
  <c r="F398" i="56"/>
  <c r="E398" i="56"/>
  <c r="D398" i="56"/>
  <c r="C398" i="56"/>
  <c r="F388" i="56"/>
  <c r="E388" i="56"/>
  <c r="D388" i="56"/>
  <c r="C388" i="56"/>
  <c r="F378" i="56"/>
  <c r="E378" i="56"/>
  <c r="D378" i="56"/>
  <c r="C378" i="56"/>
  <c r="F368" i="56"/>
  <c r="E368" i="56"/>
  <c r="D368" i="56"/>
  <c r="C368" i="56"/>
  <c r="F358" i="56"/>
  <c r="E358" i="56"/>
  <c r="D358" i="56"/>
  <c r="C358" i="56"/>
  <c r="F348" i="56"/>
  <c r="E348" i="56"/>
  <c r="D348" i="56"/>
  <c r="C348" i="56"/>
  <c r="F338" i="56"/>
  <c r="E338" i="56"/>
  <c r="D338" i="56"/>
  <c r="C338" i="56"/>
  <c r="F328" i="56"/>
  <c r="E328" i="56"/>
  <c r="D328" i="56"/>
  <c r="C328" i="56"/>
  <c r="F318" i="56"/>
  <c r="E318" i="56"/>
  <c r="D318" i="56"/>
  <c r="C318" i="56"/>
  <c r="F308" i="56"/>
  <c r="E308" i="56"/>
  <c r="D308" i="56"/>
  <c r="C308" i="56"/>
  <c r="F298" i="56"/>
  <c r="E298" i="56"/>
  <c r="D298" i="56"/>
  <c r="C298" i="56"/>
  <c r="F288" i="56"/>
  <c r="E288" i="56"/>
  <c r="D288" i="56"/>
  <c r="C288" i="56"/>
  <c r="F278" i="56"/>
  <c r="E278" i="56"/>
  <c r="D278" i="56"/>
  <c r="C278" i="56"/>
  <c r="F268" i="56"/>
  <c r="E268" i="56"/>
  <c r="D268" i="56"/>
  <c r="C268" i="56"/>
  <c r="F258" i="56"/>
  <c r="E258" i="56"/>
  <c r="D258" i="56"/>
  <c r="C258" i="56"/>
  <c r="F248" i="56"/>
  <c r="E248" i="56"/>
  <c r="D248" i="56"/>
  <c r="C248" i="56"/>
  <c r="F238" i="56"/>
  <c r="E238" i="56"/>
  <c r="D238" i="56"/>
  <c r="C238" i="56"/>
  <c r="F228" i="56"/>
  <c r="E228" i="56"/>
  <c r="D228" i="56"/>
  <c r="C228" i="56"/>
  <c r="F218" i="56"/>
  <c r="E218" i="56"/>
  <c r="D218" i="56"/>
  <c r="C218" i="56"/>
  <c r="F208" i="56"/>
  <c r="E208" i="56"/>
  <c r="D208" i="56"/>
  <c r="C208" i="56"/>
  <c r="F198" i="56"/>
  <c r="E198" i="56"/>
  <c r="D198" i="56"/>
  <c r="C198" i="56"/>
  <c r="F188" i="56"/>
  <c r="E188" i="56"/>
  <c r="D188" i="56"/>
  <c r="C188" i="56"/>
  <c r="F178" i="56"/>
  <c r="E178" i="56"/>
  <c r="D178" i="56"/>
  <c r="C178" i="56"/>
  <c r="F168" i="56"/>
  <c r="E168" i="56"/>
  <c r="D168" i="56"/>
  <c r="C168" i="56"/>
  <c r="F158" i="56"/>
  <c r="E158" i="56"/>
  <c r="D158" i="56"/>
  <c r="C158" i="56"/>
  <c r="F148" i="56"/>
  <c r="E148" i="56"/>
  <c r="D148" i="56"/>
  <c r="C148" i="56"/>
  <c r="F138" i="56"/>
  <c r="E138" i="56"/>
  <c r="D138" i="56"/>
  <c r="C138" i="56"/>
  <c r="F128" i="56"/>
  <c r="E128" i="56"/>
  <c r="D128" i="56"/>
  <c r="C128" i="56"/>
  <c r="F28" i="56"/>
  <c r="E28" i="56"/>
  <c r="D28" i="56"/>
  <c r="C28" i="56"/>
  <c r="F18" i="56"/>
  <c r="E18" i="56"/>
  <c r="D18" i="56"/>
  <c r="C18" i="56"/>
  <c r="F8" i="56"/>
  <c r="E8" i="56"/>
  <c r="D8" i="56"/>
  <c r="C8" i="56"/>
  <c r="B698" i="56" l="1"/>
  <c r="B788" i="56"/>
  <c r="B808" i="56"/>
  <c r="B852" i="56"/>
  <c r="B198" i="56"/>
  <c r="B558" i="56"/>
  <c r="B188" i="56"/>
  <c r="B398" i="56"/>
  <c r="B438" i="56"/>
  <c r="B638" i="56"/>
  <c r="B658" i="56"/>
  <c r="B448" i="56"/>
  <c r="B318" i="56"/>
  <c r="B338" i="56"/>
  <c r="B378" i="56"/>
  <c r="B778" i="56"/>
  <c r="B18" i="56"/>
  <c r="B688" i="56"/>
  <c r="B278" i="56"/>
  <c r="B478" i="56"/>
  <c r="B458" i="56"/>
  <c r="B528" i="56"/>
  <c r="B268" i="56"/>
  <c r="B418" i="56"/>
  <c r="B518" i="56"/>
  <c r="B768" i="56"/>
  <c r="B178" i="56"/>
  <c r="B498" i="56"/>
  <c r="B538" i="56"/>
  <c r="B598" i="56"/>
  <c r="B608" i="56"/>
  <c r="B738" i="56"/>
  <c r="B158" i="56"/>
  <c r="B308" i="56"/>
  <c r="B28" i="56"/>
  <c r="B138" i="56"/>
  <c r="B238" i="56"/>
  <c r="B218" i="56"/>
  <c r="B258" i="56"/>
  <c r="B358" i="56"/>
  <c r="B368" i="56"/>
  <c r="B578" i="56"/>
  <c r="B618" i="56"/>
  <c r="B718" i="56"/>
  <c r="B758" i="56"/>
  <c r="B828" i="56"/>
  <c r="B148" i="56"/>
  <c r="B228" i="56"/>
  <c r="B298" i="56"/>
  <c r="B348" i="56"/>
  <c r="B408" i="56"/>
  <c r="B488" i="56"/>
  <c r="B568" i="56"/>
  <c r="B648" i="56"/>
  <c r="B728" i="56"/>
  <c r="B818" i="56"/>
  <c r="B128" i="56"/>
  <c r="B208" i="56"/>
  <c r="B288" i="56"/>
  <c r="B328" i="56"/>
  <c r="B388" i="56"/>
  <c r="B468" i="56"/>
  <c r="B548" i="56"/>
  <c r="B628" i="56"/>
  <c r="B708" i="56"/>
  <c r="B798" i="56"/>
  <c r="B8" i="56"/>
  <c r="B168" i="56"/>
  <c r="B248" i="56"/>
  <c r="B428" i="56"/>
  <c r="B508" i="56"/>
  <c r="B588" i="56"/>
  <c r="B668" i="56"/>
  <c r="B678" i="56"/>
  <c r="B748" i="56"/>
  <c r="B838" i="56"/>
  <c r="G18" i="49"/>
  <c r="G26" i="52"/>
  <c r="G25" i="52" s="1"/>
  <c r="G24" i="52" s="1"/>
  <c r="G23" i="52" s="1"/>
  <c r="G13" i="52"/>
  <c r="G20" i="52"/>
  <c r="G19" i="52"/>
  <c r="G14" i="52" s="1"/>
  <c r="E26" i="2"/>
  <c r="E25" i="2"/>
  <c r="E23" i="2"/>
  <c r="E22" i="2"/>
  <c r="E21" i="2"/>
  <c r="E20" i="2"/>
  <c r="E19" i="2"/>
  <c r="E18" i="2"/>
  <c r="E17" i="2"/>
  <c r="E16" i="2"/>
  <c r="E12" i="2"/>
  <c r="A7" i="55"/>
  <c r="I22" i="2" l="1"/>
  <c r="H22" i="2"/>
  <c r="G22" i="2"/>
  <c r="F22" i="2"/>
  <c r="I23" i="2"/>
  <c r="H23" i="2"/>
  <c r="G23" i="2"/>
  <c r="F23" i="2"/>
  <c r="I20" i="2"/>
  <c r="H20" i="2"/>
  <c r="G20" i="2"/>
  <c r="F20" i="2"/>
  <c r="I25" i="2"/>
  <c r="H25" i="2"/>
  <c r="G25" i="2"/>
  <c r="F25" i="2"/>
  <c r="I18" i="2"/>
  <c r="H18" i="2"/>
  <c r="G18" i="2"/>
  <c r="F18" i="2"/>
  <c r="F12" i="2"/>
  <c r="I12" i="2"/>
  <c r="H12" i="2"/>
  <c r="G12" i="2"/>
  <c r="I19" i="2"/>
  <c r="H19" i="2"/>
  <c r="G19" i="2"/>
  <c r="F19" i="2"/>
  <c r="I17" i="2"/>
  <c r="H17" i="2"/>
  <c r="G17" i="2"/>
  <c r="F17" i="2"/>
  <c r="I21" i="2"/>
  <c r="H21" i="2"/>
  <c r="G21" i="2"/>
  <c r="F21" i="2"/>
  <c r="I26" i="2"/>
  <c r="H26" i="2"/>
  <c r="G26" i="2"/>
  <c r="F26" i="2"/>
  <c r="G12" i="52"/>
  <c r="G31" i="52" s="1"/>
  <c r="A6" i="55"/>
  <c r="E14" i="2" l="1"/>
  <c r="E11" i="2"/>
  <c r="K24" i="2"/>
  <c r="K15" i="2"/>
  <c r="K13" i="2"/>
  <c r="K10" i="2"/>
  <c r="I11" i="2" l="1"/>
  <c r="H11" i="2"/>
  <c r="G11" i="2"/>
  <c r="F11" i="2"/>
  <c r="I14" i="2"/>
  <c r="H14" i="2"/>
  <c r="G14" i="2"/>
  <c r="F14" i="2"/>
  <c r="E6" i="52"/>
  <c r="F7" i="53"/>
  <c r="F6" i="53"/>
  <c r="A5" i="53"/>
  <c r="A1" i="53"/>
  <c r="F7" i="49"/>
  <c r="F6" i="49"/>
  <c r="A5" i="49"/>
  <c r="A1" i="49"/>
  <c r="A5" i="52"/>
  <c r="A3" i="52"/>
  <c r="A2" i="52"/>
  <c r="A1" i="52"/>
  <c r="E7" i="52"/>
  <c r="C24" i="2"/>
  <c r="C15" i="2"/>
  <c r="C13" i="2"/>
  <c r="C10" i="2"/>
  <c r="E13" i="2" l="1"/>
  <c r="F13" i="2"/>
  <c r="G13" i="2"/>
  <c r="H13" i="2"/>
  <c r="I13" i="2"/>
  <c r="D13" i="2"/>
  <c r="J206" i="53"/>
  <c r="J205" i="53" s="1"/>
  <c r="J200" i="53" s="1"/>
  <c r="J176" i="53"/>
  <c r="J175" i="53"/>
  <c r="J132" i="53"/>
  <c r="J131" i="53" s="1"/>
  <c r="J125" i="53" s="1"/>
  <c r="J124" i="53"/>
  <c r="J123" i="53" s="1"/>
  <c r="J122" i="53"/>
  <c r="J121" i="53" s="1"/>
  <c r="J118" i="53"/>
  <c r="J117" i="53" s="1"/>
  <c r="J115" i="53"/>
  <c r="J114" i="53" s="1"/>
  <c r="J113" i="53"/>
  <c r="J112" i="53" s="1"/>
  <c r="J103" i="53"/>
  <c r="J102" i="53" s="1"/>
  <c r="J101" i="53"/>
  <c r="J100" i="53" s="1"/>
  <c r="J74" i="53"/>
  <c r="J73" i="53" s="1"/>
  <c r="J72" i="53"/>
  <c r="J71" i="53" s="1"/>
  <c r="J66" i="53"/>
  <c r="J65" i="53" s="1"/>
  <c r="J62" i="53"/>
  <c r="J61" i="53" s="1"/>
  <c r="J60" i="53"/>
  <c r="J59" i="53" s="1"/>
  <c r="J57" i="53"/>
  <c r="J55" i="53" s="1"/>
  <c r="J54" i="53" s="1"/>
  <c r="J44" i="53"/>
  <c r="J43" i="53" s="1"/>
  <c r="J42" i="53" s="1"/>
  <c r="J27" i="53"/>
  <c r="J26" i="53" s="1"/>
  <c r="J22" i="53"/>
  <c r="J21" i="53" s="1"/>
  <c r="J20" i="53" s="1"/>
  <c r="N322" i="49"/>
  <c r="N321" i="49" s="1"/>
  <c r="N315" i="49" s="1"/>
  <c r="N311" i="49"/>
  <c r="N310" i="49" s="1"/>
  <c r="N309" i="49"/>
  <c r="N308" i="49" s="1"/>
  <c r="N307" i="49"/>
  <c r="N306" i="49" s="1"/>
  <c r="N305" i="49"/>
  <c r="N304" i="49" s="1"/>
  <c r="N303" i="49" s="1"/>
  <c r="N293" i="49"/>
  <c r="N292" i="49" s="1"/>
  <c r="N291" i="49" s="1"/>
  <c r="N290" i="49"/>
  <c r="N289" i="49" s="1"/>
  <c r="N288" i="49"/>
  <c r="N287" i="49" s="1"/>
  <c r="N286" i="49"/>
  <c r="N285" i="49" s="1"/>
  <c r="N283" i="49"/>
  <c r="N282" i="49" s="1"/>
  <c r="N281" i="49"/>
  <c r="N280" i="49" s="1"/>
  <c r="N279" i="49"/>
  <c r="N278" i="49" s="1"/>
  <c r="N277" i="49"/>
  <c r="N276" i="49" s="1"/>
  <c r="N273" i="49" s="1"/>
  <c r="N266" i="49"/>
  <c r="N265" i="49" s="1"/>
  <c r="N264" i="49" s="1"/>
  <c r="N255" i="49" s="1"/>
  <c r="N252" i="49"/>
  <c r="N251" i="49" s="1"/>
  <c r="N248" i="49"/>
  <c r="N247" i="49" s="1"/>
  <c r="N246" i="49"/>
  <c r="N245" i="49" s="1"/>
  <c r="N224" i="49"/>
  <c r="N223" i="49" s="1"/>
  <c r="N217" i="49"/>
  <c r="N216" i="49"/>
  <c r="N215" i="49" s="1"/>
  <c r="N209" i="49"/>
  <c r="N208" i="49" s="1"/>
  <c r="N207" i="49"/>
  <c r="N206" i="49" s="1"/>
  <c r="N205" i="49"/>
  <c r="N204" i="49" s="1"/>
  <c r="N203" i="49"/>
  <c r="N202" i="49" s="1"/>
  <c r="N201" i="49" s="1"/>
  <c r="N200" i="49"/>
  <c r="N199" i="49" s="1"/>
  <c r="N198" i="49" s="1"/>
  <c r="N197" i="49"/>
  <c r="N196" i="49" s="1"/>
  <c r="N195" i="49"/>
  <c r="N194" i="49" s="1"/>
  <c r="N193" i="49"/>
  <c r="N192" i="49" s="1"/>
  <c r="N191" i="49"/>
  <c r="N190" i="49" s="1"/>
  <c r="N189" i="49" s="1"/>
  <c r="N182" i="49"/>
  <c r="N181" i="49" s="1"/>
  <c r="N180" i="49" s="1"/>
  <c r="N179" i="49"/>
  <c r="N178" i="49" s="1"/>
  <c r="N177" i="49"/>
  <c r="N176" i="49"/>
  <c r="N170" i="49"/>
  <c r="N169" i="49"/>
  <c r="N145" i="49"/>
  <c r="N144" i="49" s="1"/>
  <c r="N143" i="49" s="1"/>
  <c r="N124" i="49"/>
  <c r="N123" i="49" s="1"/>
  <c r="N122" i="49"/>
  <c r="N121" i="49" s="1"/>
  <c r="N120" i="49"/>
  <c r="N119" i="49" s="1"/>
  <c r="N118" i="49"/>
  <c r="N117" i="49" s="1"/>
  <c r="N116" i="49" s="1"/>
  <c r="N115" i="49"/>
  <c r="N114" i="49" s="1"/>
  <c r="N113" i="49"/>
  <c r="N112" i="49" s="1"/>
  <c r="N105" i="49"/>
  <c r="N104" i="49" s="1"/>
  <c r="N103" i="49"/>
  <c r="N102" i="49" s="1"/>
  <c r="N101" i="49"/>
  <c r="N100" i="49" s="1"/>
  <c r="N99" i="49" s="1"/>
  <c r="N98" i="49"/>
  <c r="N97" i="49" s="1"/>
  <c r="N96" i="49"/>
  <c r="N95" i="49" s="1"/>
  <c r="N94" i="49"/>
  <c r="N93" i="49" s="1"/>
  <c r="N92" i="49" s="1"/>
  <c r="N86" i="49"/>
  <c r="N85" i="49" s="1"/>
  <c r="N84" i="49"/>
  <c r="N83" i="49" s="1"/>
  <c r="N77" i="49"/>
  <c r="N75" i="49" s="1"/>
  <c r="N74" i="49"/>
  <c r="N73" i="49" s="1"/>
  <c r="N72" i="49"/>
  <c r="N71" i="49" s="1"/>
  <c r="N68" i="49" s="1"/>
  <c r="N66" i="49"/>
  <c r="N65" i="49" s="1"/>
  <c r="N62" i="49"/>
  <c r="N61" i="49" s="1"/>
  <c r="N60" i="49"/>
  <c r="N59" i="49" s="1"/>
  <c r="N58" i="49" s="1"/>
  <c r="N57" i="49"/>
  <c r="N56" i="49"/>
  <c r="N25" i="49"/>
  <c r="N24" i="49"/>
  <c r="N23" i="49"/>
  <c r="N21" i="49" s="1"/>
  <c r="N20" i="49" s="1"/>
  <c r="G13" i="49"/>
  <c r="G11" i="49"/>
  <c r="G9" i="49"/>
  <c r="I10" i="2"/>
  <c r="H10" i="2"/>
  <c r="G10" i="2"/>
  <c r="F10" i="2"/>
  <c r="E10" i="2"/>
  <c r="D10" i="2"/>
  <c r="I24" i="2"/>
  <c r="H24" i="2"/>
  <c r="G24" i="2"/>
  <c r="F24" i="2"/>
  <c r="E24" i="2"/>
  <c r="D24" i="2"/>
  <c r="I15" i="2"/>
  <c r="H15" i="2"/>
  <c r="G15" i="2"/>
  <c r="F15" i="2"/>
  <c r="E15" i="2"/>
  <c r="D15" i="2"/>
  <c r="N168" i="49" l="1"/>
  <c r="N55" i="49"/>
  <c r="N54" i="49" s="1"/>
  <c r="N19" i="49" s="1"/>
  <c r="N82" i="49"/>
  <c r="N67" i="49" s="1"/>
  <c r="N175" i="49"/>
  <c r="N172" i="49" s="1"/>
  <c r="N238" i="49"/>
  <c r="N284" i="49"/>
  <c r="N272" i="49" s="1"/>
  <c r="J174" i="53"/>
  <c r="J171" i="53" s="1"/>
  <c r="J170" i="53" s="1"/>
  <c r="J58" i="53"/>
  <c r="J19" i="53" s="1"/>
  <c r="J116" i="53"/>
  <c r="J99" i="53"/>
  <c r="J68" i="53"/>
  <c r="N211" i="49"/>
  <c r="N219" i="49"/>
  <c r="G14" i="49"/>
  <c r="G14" i="53"/>
  <c r="N210" i="49" l="1"/>
  <c r="N171" i="49" s="1"/>
  <c r="N18" i="49" s="1"/>
  <c r="J266" i="53"/>
  <c r="J265" i="53" s="1"/>
  <c r="J254" i="53" s="1"/>
  <c r="J143" i="53"/>
  <c r="J67" i="53" s="1"/>
  <c r="J18" i="53" s="1"/>
  <c r="K81" i="53" l="1"/>
  <c r="K80" i="53" s="1"/>
  <c r="K326" i="53" l="1"/>
  <c r="K325" i="53" s="1"/>
  <c r="K166" i="53"/>
  <c r="K318" i="53"/>
  <c r="K317" i="53" s="1"/>
  <c r="K322" i="53"/>
  <c r="K321" i="53" s="1"/>
  <c r="K300" i="53"/>
  <c r="K299" i="53" s="1"/>
  <c r="K315" i="53"/>
  <c r="K316" i="53"/>
  <c r="K293" i="53"/>
  <c r="K292" i="53" s="1"/>
  <c r="K296" i="53"/>
  <c r="K295" i="53" s="1"/>
  <c r="K286" i="53"/>
  <c r="K285" i="53" s="1"/>
  <c r="K288" i="53"/>
  <c r="K287" i="53" s="1"/>
  <c r="K281" i="53"/>
  <c r="K280" i="53" s="1"/>
  <c r="K284" i="53"/>
  <c r="K283" i="53" s="1"/>
  <c r="K277" i="53"/>
  <c r="K276" i="53" s="1"/>
  <c r="K279" i="53"/>
  <c r="K278" i="53" s="1"/>
  <c r="K269" i="53"/>
  <c r="K268" i="53" s="1"/>
  <c r="K275" i="53"/>
  <c r="K274" i="53" s="1"/>
  <c r="K264" i="53"/>
  <c r="K263" i="53" s="1"/>
  <c r="K262" i="53" s="1"/>
  <c r="K245" i="53"/>
  <c r="K244" i="53" s="1"/>
  <c r="K259" i="53"/>
  <c r="K258" i="53" s="1"/>
  <c r="K253" i="53"/>
  <c r="K252" i="53" s="1"/>
  <c r="K261" i="53"/>
  <c r="K260" i="53" s="1"/>
  <c r="K243" i="53"/>
  <c r="K242" i="53"/>
  <c r="K223" i="53"/>
  <c r="K222" i="53" s="1"/>
  <c r="K227" i="53"/>
  <c r="K231" i="53"/>
  <c r="K219" i="53"/>
  <c r="K220" i="53"/>
  <c r="K221" i="53"/>
  <c r="K213" i="53"/>
  <c r="K211" i="53"/>
  <c r="K212" i="53"/>
  <c r="K208" i="53"/>
  <c r="K207" i="53" s="1"/>
  <c r="K194" i="53"/>
  <c r="K193" i="53" s="1"/>
  <c r="K204" i="53"/>
  <c r="K203" i="53" s="1"/>
  <c r="K132" i="53"/>
  <c r="K183" i="53"/>
  <c r="K182" i="53" s="1"/>
  <c r="K158" i="53"/>
  <c r="K53" i="53"/>
  <c r="K56" i="53"/>
  <c r="K57" i="53"/>
  <c r="K60" i="53"/>
  <c r="K59" i="53" s="1"/>
  <c r="K47" i="53"/>
  <c r="K51" i="53"/>
  <c r="K44" i="53"/>
  <c r="K43" i="53" s="1"/>
  <c r="K48" i="53"/>
  <c r="K52" i="53"/>
  <c r="K34" i="53"/>
  <c r="K33" i="53" s="1"/>
  <c r="K49" i="53"/>
  <c r="K46" i="53"/>
  <c r="K50" i="53"/>
  <c r="K30" i="53"/>
  <c r="K31" i="53"/>
  <c r="K32" i="53"/>
  <c r="K217" i="53"/>
  <c r="K22" i="53"/>
  <c r="K156" i="53"/>
  <c r="K175" i="53"/>
  <c r="K130" i="53"/>
  <c r="K128" i="53"/>
  <c r="K163" i="53"/>
  <c r="K298" i="53"/>
  <c r="K297" i="53" s="1"/>
  <c r="K196" i="53"/>
  <c r="K195" i="53" s="1"/>
  <c r="K303" i="53"/>
  <c r="K302" i="53" s="1"/>
  <c r="K215" i="53"/>
  <c r="K103" i="53"/>
  <c r="K102" i="53" s="1"/>
  <c r="K234" i="53"/>
  <c r="K77" i="53"/>
  <c r="K233" i="53"/>
  <c r="K70" i="53"/>
  <c r="K69" i="53" s="1"/>
  <c r="K142" i="53"/>
  <c r="K141" i="53" s="1"/>
  <c r="K178" i="53"/>
  <c r="K177" i="53" s="1"/>
  <c r="K160" i="53"/>
  <c r="K107" i="53"/>
  <c r="K151" i="53"/>
  <c r="K199" i="53"/>
  <c r="K198" i="53" s="1"/>
  <c r="K197" i="53" s="1"/>
  <c r="K307" i="53"/>
  <c r="K306" i="53" s="1"/>
  <c r="K64" i="53"/>
  <c r="K176" i="53"/>
  <c r="K240" i="53"/>
  <c r="K320" i="53"/>
  <c r="K319" i="53" s="1"/>
  <c r="K38" i="53"/>
  <c r="K29" i="53"/>
  <c r="K74" i="53"/>
  <c r="K73" i="53" s="1"/>
  <c r="K202" i="53"/>
  <c r="K201" i="53" s="1"/>
  <c r="K226" i="53"/>
  <c r="K108" i="53"/>
  <c r="K236" i="53"/>
  <c r="K111" i="53"/>
  <c r="K110" i="53" s="1"/>
  <c r="K159" i="53"/>
  <c r="K247" i="53"/>
  <c r="K246" i="53" s="1"/>
  <c r="K291" i="53"/>
  <c r="K290" i="53" s="1"/>
  <c r="K96" i="53"/>
  <c r="K95" i="53" s="1"/>
  <c r="K192" i="53"/>
  <c r="K191" i="53" s="1"/>
  <c r="K256" i="53"/>
  <c r="K312" i="53"/>
  <c r="K39" i="53"/>
  <c r="K36" i="53"/>
  <c r="K35" i="53" s="1"/>
  <c r="K118" i="53"/>
  <c r="K117" i="53" s="1"/>
  <c r="K162" i="53"/>
  <c r="K230" i="53"/>
  <c r="K228" i="53"/>
  <c r="K239" i="53"/>
  <c r="K147" i="53"/>
  <c r="K146" i="53" s="1"/>
  <c r="K28" i="53"/>
  <c r="K41" i="53"/>
  <c r="K127" i="53"/>
  <c r="K152" i="53"/>
  <c r="K106" i="53"/>
  <c r="K112" i="53"/>
  <c r="K249" i="53"/>
  <c r="K248" i="53" s="1"/>
  <c r="K229" i="53"/>
  <c r="K145" i="53"/>
  <c r="K144" i="53" s="1"/>
  <c r="K98" i="53"/>
  <c r="K97" i="53" s="1"/>
  <c r="K76" i="53"/>
  <c r="K309" i="53"/>
  <c r="K308" i="53" s="1"/>
  <c r="K113" i="53"/>
  <c r="K173" i="53"/>
  <c r="K172" i="53" s="1"/>
  <c r="K40" i="53"/>
  <c r="K216" i="53"/>
  <c r="K168" i="53"/>
  <c r="K72" i="53"/>
  <c r="K71" i="53" s="1"/>
  <c r="K267" i="53"/>
  <c r="K266" i="53" s="1"/>
  <c r="K251" i="53"/>
  <c r="K250" i="53" s="1"/>
  <c r="K235" i="53"/>
  <c r="K187" i="53"/>
  <c r="K186" i="53" s="1"/>
  <c r="K155" i="53"/>
  <c r="K115" i="53"/>
  <c r="K114" i="53" s="1"/>
  <c r="K91" i="53"/>
  <c r="K90" i="53" s="1"/>
  <c r="K120" i="53"/>
  <c r="K119" i="53" s="1"/>
  <c r="K206" i="53"/>
  <c r="K205" i="53" s="1"/>
  <c r="K190" i="53"/>
  <c r="K189" i="53" s="1"/>
  <c r="K122" i="53"/>
  <c r="K121" i="53" s="1"/>
  <c r="K94" i="53"/>
  <c r="K93" i="53" s="1"/>
  <c r="K124" i="53"/>
  <c r="K123" i="53" s="1"/>
  <c r="K305" i="53"/>
  <c r="K304" i="53" s="1"/>
  <c r="K273" i="53"/>
  <c r="K272" i="53" s="1"/>
  <c r="K257"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133" i="53"/>
  <c r="K137" i="53"/>
  <c r="K140" i="53"/>
  <c r="K134" i="53"/>
  <c r="K138" i="53"/>
  <c r="K135" i="53"/>
  <c r="K139" i="53"/>
  <c r="K136" i="53"/>
  <c r="K23" i="53"/>
  <c r="K24" i="53"/>
  <c r="K62" i="53"/>
  <c r="K61" i="53" s="1"/>
  <c r="K25" i="53"/>
  <c r="K27" i="53"/>
  <c r="K21" i="53" l="1"/>
  <c r="O44" i="49"/>
  <c r="O43" i="49" s="1"/>
  <c r="K314" i="53"/>
  <c r="K313" i="53" s="1"/>
  <c r="K311" i="53"/>
  <c r="K310" i="53" s="1"/>
  <c r="K294" i="53"/>
  <c r="K289" i="53"/>
  <c r="K282" i="53"/>
  <c r="K271" i="53"/>
  <c r="K255" i="53"/>
  <c r="K238" i="53"/>
  <c r="K241" i="53"/>
  <c r="K232" i="53"/>
  <c r="K225" i="53"/>
  <c r="K218" i="53"/>
  <c r="K210" i="53"/>
  <c r="K200" i="53"/>
  <c r="K188" i="53"/>
  <c r="K157" i="53"/>
  <c r="K179" i="53"/>
  <c r="K174" i="53"/>
  <c r="K171" i="53" s="1"/>
  <c r="K154" i="53"/>
  <c r="K167" i="53"/>
  <c r="K164" i="53"/>
  <c r="K150" i="53"/>
  <c r="K75" i="53"/>
  <c r="K68" i="53" s="1"/>
  <c r="K131" i="53"/>
  <c r="K45" i="53"/>
  <c r="K42" i="53" s="1"/>
  <c r="K126" i="53"/>
  <c r="K104" i="53"/>
  <c r="K99" i="53" s="1"/>
  <c r="K82" i="53"/>
  <c r="K55" i="53"/>
  <c r="K54" i="53" s="1"/>
  <c r="K26" i="53"/>
  <c r="K37" i="53"/>
  <c r="K324" i="53"/>
  <c r="K323" i="53" s="1"/>
  <c r="K301" i="53"/>
  <c r="K265" i="53"/>
  <c r="K254" i="53" s="1"/>
  <c r="K214" i="53"/>
  <c r="K92" i="53"/>
  <c r="K116" i="53"/>
  <c r="K87" i="53"/>
  <c r="K63" i="53"/>
  <c r="K58" i="53" s="1"/>
  <c r="K20" i="53" l="1"/>
  <c r="K19" i="53" s="1"/>
  <c r="K270" i="53"/>
  <c r="K237" i="53"/>
  <c r="K224" i="53"/>
  <c r="K209" i="53"/>
  <c r="K143" i="53"/>
  <c r="K125" i="53"/>
  <c r="K170" i="53" l="1"/>
  <c r="K67" i="53"/>
  <c r="K18" i="53" l="1"/>
  <c r="O60" i="49"/>
  <c r="O59" i="49" s="1"/>
  <c r="O111" i="49"/>
  <c r="O328" i="49"/>
  <c r="O327" i="49" s="1"/>
  <c r="O326" i="49" s="1"/>
  <c r="O325" i="49" s="1"/>
  <c r="O317" i="49" l="1"/>
  <c r="O295" i="49"/>
  <c r="O294" i="49" s="1"/>
  <c r="O300" i="49"/>
  <c r="O299" i="49" s="1"/>
  <c r="O320" i="49"/>
  <c r="O319" i="49" s="1"/>
  <c r="O324" i="49"/>
  <c r="O323" i="49" s="1"/>
  <c r="O307" i="49"/>
  <c r="O306" i="49" s="1"/>
  <c r="O311" i="49"/>
  <c r="O310" i="49" s="1"/>
  <c r="O305" i="49"/>
  <c r="O304" i="49" s="1"/>
  <c r="O309" i="49"/>
  <c r="O308" i="49" s="1"/>
  <c r="O302" i="49"/>
  <c r="O301" i="49" s="1"/>
  <c r="O314" i="49"/>
  <c r="O313" i="49" s="1"/>
  <c r="O312" i="49" s="1"/>
  <c r="O318" i="49"/>
  <c r="O322" i="49"/>
  <c r="O321" i="49" s="1"/>
  <c r="O298" i="49"/>
  <c r="O297" i="49" s="1"/>
  <c r="O275" i="49"/>
  <c r="O274" i="49" s="1"/>
  <c r="O279" i="49"/>
  <c r="O278" i="49" s="1"/>
  <c r="O283" i="49"/>
  <c r="O282" i="49" s="1"/>
  <c r="O277" i="49"/>
  <c r="O276" i="49" s="1"/>
  <c r="O281" i="49"/>
  <c r="O280" i="49" s="1"/>
  <c r="O271" i="49"/>
  <c r="O270" i="49" s="1"/>
  <c r="O269" i="49"/>
  <c r="O268" i="49" s="1"/>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90" i="49" s="1"/>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288" i="49"/>
  <c r="O287" i="49" s="1"/>
  <c r="O207" i="49"/>
  <c r="O206" i="49" s="1"/>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63" i="49" s="1"/>
  <c r="O36" i="49"/>
  <c r="O35" i="49" s="1"/>
  <c r="O27" i="49"/>
  <c r="O52" i="49"/>
  <c r="O79" i="49"/>
  <c r="O78" i="49" s="1"/>
  <c r="O70" i="49"/>
  <c r="O69" i="49" s="1"/>
  <c r="O38" i="49"/>
  <c r="O50" i="49"/>
  <c r="O53" i="49"/>
  <c r="O56" i="49"/>
  <c r="O45" i="49" l="1"/>
  <c r="O42" i="49" s="1"/>
  <c r="O75" i="49"/>
  <c r="O55" i="49"/>
  <c r="O54" i="49" s="1"/>
  <c r="O58" i="49"/>
  <c r="O242" i="49"/>
  <c r="O68" i="49"/>
  <c r="O82" i="49"/>
  <c r="O87" i="49"/>
  <c r="O92" i="49"/>
  <c r="O201" i="49"/>
  <c r="O239" i="49"/>
  <c r="O257" i="49"/>
  <c r="O256" i="49" s="1"/>
  <c r="O267" i="49"/>
  <c r="O273" i="49"/>
  <c r="O284" i="49"/>
  <c r="O291" i="49"/>
  <c r="O303" i="49"/>
  <c r="O296" i="49"/>
  <c r="O316" i="49"/>
  <c r="O315" i="49" s="1"/>
  <c r="O104" i="49"/>
  <c r="O26" i="49"/>
  <c r="O37" i="49"/>
  <c r="O233" i="49"/>
  <c r="O219" i="49"/>
  <c r="O154" i="49"/>
  <c r="O196" i="49"/>
  <c r="O175" i="49"/>
  <c r="O168" i="49"/>
  <c r="O150" i="49"/>
  <c r="O148" i="49" s="1"/>
  <c r="O157" i="49"/>
  <c r="O21" i="49"/>
  <c r="O192" i="49"/>
  <c r="O126" i="49"/>
  <c r="O125" i="49" s="1"/>
  <c r="O226" i="49"/>
  <c r="O131" i="49"/>
  <c r="O211" i="49"/>
  <c r="O116" i="49"/>
  <c r="O238" i="49" l="1"/>
  <c r="O255" i="49"/>
  <c r="O272" i="49"/>
  <c r="O110" i="49"/>
  <c r="O99" i="49" s="1"/>
  <c r="O225" i="49"/>
  <c r="O189" i="49"/>
  <c r="O187" i="49" s="1"/>
  <c r="O185" i="49" s="1"/>
  <c r="O180" i="49" s="1"/>
  <c r="O173" i="49"/>
  <c r="O172" i="49" s="1"/>
  <c r="O164" i="49"/>
  <c r="O143" i="49" s="1"/>
  <c r="O20" i="49"/>
  <c r="O19" i="49" s="1"/>
  <c r="O67" i="49" l="1"/>
  <c r="O215" i="49"/>
  <c r="O210" i="49" s="1"/>
  <c r="O171" i="49" s="1"/>
  <c r="O18" i="49" l="1"/>
</calcChain>
</file>

<file path=xl/comments1.xml><?xml version="1.0" encoding="utf-8"?>
<comments xmlns="http://schemas.openxmlformats.org/spreadsheetml/2006/main">
  <authors>
    <author>Ilka Gonzalez</author>
  </authors>
  <commentList>
    <comment ref="C5" authorId="0">
      <text>
        <r>
          <rPr>
            <b/>
            <sz val="9"/>
            <color indexed="81"/>
            <rFont val="Tahoma"/>
            <family val="2"/>
          </rPr>
          <t>Ilka Gonzalez:</t>
        </r>
        <r>
          <rPr>
            <sz val="9"/>
            <color indexed="81"/>
            <rFont val="Tahoma"/>
            <family val="2"/>
          </rPr>
          <t xml:space="preserve">
Pestaña desplegable</t>
        </r>
      </text>
    </comment>
    <comment ref="D8" authorId="0">
      <text>
        <r>
          <rPr>
            <u/>
            <sz val="9"/>
            <color indexed="81"/>
            <rFont val="Tahoma"/>
            <family val="2"/>
          </rPr>
          <t xml:space="preserve">Fórmula de Metas logradas: </t>
        </r>
        <r>
          <rPr>
            <sz val="9"/>
            <color indexed="81"/>
            <rFont val="Tahoma"/>
            <family val="2"/>
          </rPr>
          <t>Productividad Actual /6 x 12</t>
        </r>
      </text>
    </comment>
    <comment ref="E8" authorId="0">
      <text>
        <r>
          <rPr>
            <sz val="9"/>
            <color indexed="81"/>
            <rFont val="Tahoma"/>
            <family val="2"/>
          </rPr>
          <t>Fórmula Metas programadas:
 Meta Actual/Meta Año anterior X Meta Actual</t>
        </r>
      </text>
    </comment>
    <comment ref="C28" authorId="0">
      <text>
        <r>
          <rPr>
            <sz val="9"/>
            <color indexed="81"/>
            <rFont val="Tahoma"/>
            <family val="2"/>
          </rPr>
          <t>Total de egresos en un período dado/Total de camas disponibles del mismo período</t>
        </r>
      </text>
    </comment>
    <comment ref="D28" authorId="0">
      <text>
        <r>
          <rPr>
            <sz val="9"/>
            <color indexed="81"/>
            <rFont val="Tahoma"/>
            <family val="2"/>
          </rPr>
          <t>Número de camas x 365</t>
        </r>
      </text>
    </comment>
    <comment ref="E28" authorId="0">
      <text>
        <r>
          <rPr>
            <sz val="9"/>
            <color indexed="81"/>
            <rFont val="Tahoma"/>
            <family val="2"/>
          </rPr>
          <t>Sumatoria de los días pacientes reportados en el censo diario</t>
        </r>
      </text>
    </comment>
    <comment ref="F28" authorId="0">
      <text>
        <r>
          <rPr>
            <sz val="9"/>
            <color indexed="81"/>
            <rFont val="Tahoma"/>
            <family val="2"/>
          </rPr>
          <t>Total de días pacientes en un período dado/Total de egresos del mismo período</t>
        </r>
      </text>
    </comment>
    <comment ref="G28" authorId="0">
      <text>
        <r>
          <rPr>
            <sz val="9"/>
            <color indexed="81"/>
            <rFont val="Tahoma"/>
            <family val="2"/>
          </rPr>
          <t>Total de días pacientes en un período dado/ Total de días camas disponibles del mismo período x 100</t>
        </r>
      </text>
    </comment>
    <comment ref="H28" authorId="0">
      <text>
        <r>
          <rPr>
            <sz val="9"/>
            <color indexed="81"/>
            <rFont val="Tahoma"/>
            <family val="2"/>
          </rPr>
          <t>Número de egresos (materno) por fallecimiento en un período dado/Total de egresos (materno) del mismo período x 100</t>
        </r>
      </text>
    </comment>
    <comment ref="I28" author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<sst xmlns="http://schemas.openxmlformats.org/spreadsheetml/2006/main" count="7730" uniqueCount="1491">
  <si>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</si>
  <si>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</si>
  <si>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</si>
  <si>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</si>
  <si>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</si>
  <si>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</si>
  <si>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</si>
  <si>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</si>
  <si>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</si>
  <si>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</si>
  <si>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</si>
  <si>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</si>
  <si>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</si>
  <si>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</si>
  <si>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</si>
  <si>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</si>
  <si>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</si>
  <si>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</si>
  <si>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</si>
  <si>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</si>
  <si>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</si>
  <si>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</si>
  <si>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</si>
  <si>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</si>
  <si>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</si>
  <si>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</si>
  <si>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</si>
  <si>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</si>
  <si>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</si>
  <si>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</si>
  <si>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</si>
  <si>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</si>
  <si>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</si>
  <si>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</si>
  <si>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</si>
  <si>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</si>
  <si>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</si>
  <si>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</si>
  <si>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</si>
  <si>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</si>
  <si>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</si>
  <si>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</si>
  <si>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</si>
  <si>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</si>
  <si>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</si>
  <si>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</si>
  <si>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</si>
  <si>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</si>
  <si>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</si>
  <si>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</si>
  <si>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</si>
  <si>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</si>
  <si>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</si>
  <si>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</si>
  <si>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</si>
  <si>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</si>
  <si>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</si>
  <si>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</si>
  <si>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</si>
  <si>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</si>
  <si>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</si>
  <si>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</si>
  <si>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</si>
  <si>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</si>
  <si>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</si>
  <si>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</si>
  <si>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</si>
  <si>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</si>
  <si>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</si>
  <si>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</si>
  <si>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</si>
  <si>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</si>
  <si>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</si>
  <si>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</si>
  <si>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</si>
  <si>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</si>
  <si>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</si>
  <si>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</si>
  <si>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</si>
  <si>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</si>
  <si>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</si>
  <si>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</si>
  <si>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</si>
  <si>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</si>
  <si>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</si>
  <si>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</si>
  <si>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</si>
  <si>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</si>
  <si>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</si>
  <si>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</si>
  <si>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</si>
  <si>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</si>
  <si>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</si>
  <si>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</si>
  <si>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</si>
  <si>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</si>
  <si>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</si>
  <si>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</si>
  <si>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</si>
  <si>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</si>
  <si>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</si>
  <si>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</si>
  <si>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</si>
  <si>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</si>
  <si>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</si>
  <si>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</si>
  <si>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</si>
  <si>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</si>
  <si>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</si>
  <si>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</si>
  <si>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</si>
  <si>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</si>
  <si>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</si>
  <si>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</si>
  <si>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</si>
  <si>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</si>
  <si>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</si>
  <si>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</si>
  <si>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</si>
  <si>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</si>
  <si>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</si>
  <si>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</si>
  <si>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</si>
  <si>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</si>
  <si>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</si>
  <si>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</si>
  <si>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</si>
  <si>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</si>
  <si>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</si>
  <si>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</si>
  <si>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</si>
  <si>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</si>
  <si>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</si>
  <si>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</si>
  <si>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</si>
  <si>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</si>
  <si>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</si>
  <si>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</si>
  <si>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</si>
  <si>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</si>
  <si>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</si>
  <si>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</si>
  <si>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</si>
  <si>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</si>
  <si>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</si>
  <si>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</si>
  <si>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</si>
  <si>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</si>
  <si>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</si>
  <si>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</si>
  <si>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</si>
  <si>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</si>
  <si>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</si>
  <si>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</si>
  <si>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</si>
  <si>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</si>
  <si>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</si>
  <si>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</si>
  <si>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</si>
  <si>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</si>
  <si>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</si>
  <si>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</si>
  <si>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</si>
  <si>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</si>
  <si>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</si>
  <si>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</si>
  <si>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</si>
  <si>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</si>
  <si>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</si>
  <si>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</si>
  <si>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</si>
  <si>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</si>
  <si>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</si>
  <si>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</si>
  <si>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</si>
  <si>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</si>
  <si>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</si>
  <si>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</si>
  <si>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</si>
  <si>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</si>
  <si>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</si>
  <si>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</si>
  <si>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</si>
  <si>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</si>
  <si>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</si>
  <si>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</si>
  <si>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</si>
  <si>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</si>
  <si>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</si>
  <si>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</si>
  <si>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</si>
  <si>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</si>
  <si>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</si>
  <si>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</si>
  <si>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</si>
  <si>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</si>
  <si>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</si>
  <si>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</si>
  <si>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</si>
  <si>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</si>
  <si>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</si>
  <si>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</si>
  <si>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</si>
  <si>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</si>
  <si>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</si>
  <si>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</si>
  <si>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</si>
  <si>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</si>
  <si>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</si>
  <si>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</si>
  <si>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</si>
  <si>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</si>
  <si>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</si>
  <si>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</si>
  <si>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</si>
  <si>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</si>
  <si>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</si>
  <si>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</si>
  <si>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</si>
  <si>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</si>
  <si>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</si>
  <si>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</si>
  <si>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</si>
  <si>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</si>
  <si>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</si>
  <si>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</si>
  <si>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</si>
  <si>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</si>
  <si>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</si>
  <si>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</si>
  <si>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</si>
  <si>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</si>
  <si>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</si>
  <si>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</si>
  <si>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</si>
  <si>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</si>
  <si>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</si>
  <si>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</si>
  <si>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</si>
  <si>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</si>
  <si>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</si>
  <si>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</si>
  <si>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</si>
  <si>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</si>
  <si>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</si>
  <si>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</si>
  <si>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</si>
  <si>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</si>
  <si>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</si>
  <si>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</si>
  <si>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</si>
  <si>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</si>
  <si>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</si>
  <si>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</si>
  <si>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</si>
  <si>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</si>
  <si>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</si>
  <si>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</si>
  <si>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</si>
  <si>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</si>
  <si>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</si>
  <si>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</si>
  <si>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</si>
  <si>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</si>
  <si>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</si>
  <si>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</si>
  <si>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</si>
  <si>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</si>
  <si>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</si>
  <si>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</si>
  <si>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</si>
  <si>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</si>
  <si>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</si>
  <si>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</si>
  <si>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</si>
  <si>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</si>
  <si>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</si>
  <si>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</si>
  <si>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</si>
  <si>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</si>
  <si>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</si>
  <si>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</si>
  <si>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</si>
  <si>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</si>
  <si>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</si>
  <si>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</si>
  <si>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</si>
  <si>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</si>
  <si>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</si>
  <si>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</si>
  <si>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</si>
  <si>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</si>
  <si>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</si>
  <si>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</si>
  <si>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</si>
  <si>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</si>
  <si>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</si>
  <si>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</si>
  <si>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</si>
  <si>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</si>
  <si>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</si>
  <si>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</si>
  <si>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</si>
  <si>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</si>
  <si>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</si>
  <si>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</si>
  <si>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</si>
  <si>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</si>
  <si>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</si>
  <si>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</si>
  <si>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</si>
  <si>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</si>
  <si>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</si>
  <si>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</si>
  <si>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</si>
  <si>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</si>
  <si>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</si>
  <si>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</si>
  <si>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</si>
  <si>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</si>
  <si>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</si>
  <si>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</si>
  <si>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</si>
  <si>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</si>
  <si>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</si>
  <si>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</si>
  <si>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</si>
  <si>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</si>
  <si>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</si>
  <si>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</si>
  <si>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</si>
  <si>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</si>
  <si>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</si>
  <si>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</si>
  <si>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</si>
  <si>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</si>
  <si>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</si>
  <si>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</si>
  <si>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</si>
  <si>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</si>
  <si>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</si>
  <si>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</si>
  <si>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</si>
  <si>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</si>
  <si>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</si>
  <si>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</si>
  <si>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</si>
  <si>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</si>
  <si>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</si>
  <si>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</si>
  <si>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</si>
  <si>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</si>
  <si>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</si>
  <si>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</si>
  <si>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</si>
  <si>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</si>
  <si>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</si>
  <si>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</si>
  <si>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</si>
  <si>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</si>
  <si>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</si>
  <si>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</si>
  <si>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</si>
  <si>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</si>
  <si>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</si>
  <si>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</si>
  <si>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</si>
  <si>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</si>
  <si>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</si>
  <si>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</si>
  <si>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</si>
  <si>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</si>
  <si>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</si>
  <si>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</si>
  <si>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</si>
  <si>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</si>
  <si>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</si>
  <si>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</si>
  <si>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</si>
  <si>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</si>
  <si>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</si>
  <si>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</si>
  <si>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</si>
  <si>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</si>
  <si>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</si>
  <si>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</si>
  <si>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</si>
  <si>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</si>
  <si>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</si>
  <si>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</si>
  <si>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</si>
  <si>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</si>
  <si>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</si>
  <si>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</si>
  <si>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</si>
  <si>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</si>
  <si>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</si>
  <si>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</si>
  <si>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</si>
  <si>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</si>
  <si>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</si>
  <si>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</si>
  <si>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</si>
  <si>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</si>
  <si>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</si>
  <si>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</si>
  <si>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</si>
  <si>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</si>
  <si>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</si>
  <si>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</si>
  <si>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</si>
  <si>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</si>
  <si>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</si>
  <si>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</si>
  <si>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</si>
  <si>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</si>
  <si>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</si>
  <si>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</si>
  <si>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</si>
  <si>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</si>
  <si>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</si>
  <si>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</si>
  <si>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</si>
  <si>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</si>
  <si>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</si>
  <si>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</si>
  <si>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</si>
  <si>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</si>
  <si>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</si>
  <si>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</si>
  <si>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</si>
  <si>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</si>
  <si>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</si>
  <si>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</si>
  <si>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</si>
  <si>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</si>
  <si>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</si>
  <si>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</si>
  <si>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</si>
  <si>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</si>
  <si>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</si>
  <si>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</si>
  <si>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</si>
  <si>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</si>
  <si>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</si>
  <si>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</si>
  <si>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</si>
  <si>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</si>
  <si>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</si>
  <si>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</si>
  <si>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</si>
  <si>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</si>
  <si>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</si>
  <si>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</si>
  <si>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</si>
  <si>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</si>
  <si>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</si>
  <si>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</si>
  <si>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</si>
  <si>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</si>
  <si>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</si>
  <si>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</si>
  <si>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</si>
  <si>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</si>
  <si>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</si>
  <si>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</si>
  <si>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</si>
  <si>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</si>
  <si>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</si>
  <si>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</si>
  <si>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</si>
  <si>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</si>
  <si>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</si>
  <si>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</si>
  <si>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</si>
  <si>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</si>
  <si>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</si>
  <si>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</si>
  <si>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</si>
  <si>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</si>
  <si>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</si>
  <si>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</si>
  <si>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</si>
  <si>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</si>
  <si>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</si>
  <si>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</si>
  <si>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</si>
  <si>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</si>
  <si>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</si>
  <si>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</si>
  <si>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</si>
  <si>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</si>
  <si>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</si>
  <si>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</si>
  <si>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</si>
  <si>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</si>
  <si>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</si>
  <si>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</si>
  <si>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</si>
  <si>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</si>
  <si>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</si>
  <si>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</si>
  <si>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</si>
  <si>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</si>
  <si>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</si>
  <si>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</si>
  <si>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</si>
  <si>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</si>
  <si>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</si>
  <si>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</si>
  <si>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</si>
  <si>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</si>
  <si>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</si>
  <si>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</si>
  <si>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</si>
  <si>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</si>
  <si>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</si>
  <si>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</si>
  <si>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</si>
  <si>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</si>
  <si>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</si>
  <si>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</si>
  <si>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</si>
  <si>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</si>
  <si>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</si>
  <si>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</si>
  <si>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</si>
  <si>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</si>
  <si>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</si>
  <si>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</si>
  <si>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</si>
  <si>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</si>
  <si>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</si>
  <si>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</si>
  <si>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</si>
  <si>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</si>
  <si>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</si>
  <si>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</si>
  <si>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</si>
  <si>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</si>
  <si>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</si>
  <si>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</si>
  <si>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</si>
  <si>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</si>
  <si>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</si>
  <si>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</si>
  <si>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</si>
  <si>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</si>
  <si>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</si>
  <si>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</si>
  <si>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</si>
  <si>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</si>
  <si>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</si>
  <si>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</si>
  <si>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</si>
  <si>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</si>
  <si>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</si>
  <si>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</si>
  <si>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</si>
  <si>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</si>
  <si>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</si>
  <si>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</si>
  <si>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</si>
  <si>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</si>
  <si>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</si>
  <si>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</si>
  <si>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</si>
  <si>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</si>
  <si>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</si>
  <si>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</si>
  <si>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</si>
  <si>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</si>
  <si>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</si>
  <si>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</si>
  <si>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</si>
  <si>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</si>
  <si>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</si>
  <si>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</si>
  <si>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</si>
  <si>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</si>
  <si>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</si>
  <si>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</si>
  <si>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</si>
  <si>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</si>
  <si>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</si>
  <si>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</si>
  <si>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</si>
  <si>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</si>
  <si>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</si>
  <si>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</si>
  <si>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</si>
  <si>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</si>
  <si>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</si>
  <si>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</si>
  <si>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</si>
  <si>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</si>
  <si>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</si>
  <si>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</si>
  <si>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</si>
  <si>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</si>
  <si>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</si>
  <si>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</si>
  <si>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</si>
  <si>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</si>
  <si>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</si>
  <si>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</si>
  <si>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</si>
  <si>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</si>
  <si>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</si>
  <si>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</si>
  <si>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</si>
  <si>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</si>
  <si>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</si>
  <si>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</si>
  <si>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</si>
  <si>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</si>
  <si>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</si>
  <si>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</si>
  <si>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</si>
  <si>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</si>
  <si>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</si>
  <si>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</si>
  <si>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</si>
  <si>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</si>
  <si>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</si>
  <si>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</si>
  <si>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</si>
  <si>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</si>
  <si>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</si>
  <si>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</si>
  <si>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</si>
  <si>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</si>
  <si>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</si>
  <si>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</si>
  <si>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</si>
  <si>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</si>
  <si>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</si>
  <si>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</si>
  <si>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</si>
  <si>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</si>
  <si>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</si>
  <si>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</si>
  <si>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</si>
  <si>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</si>
  <si>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</si>
  <si>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</si>
  <si>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</si>
  <si>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</si>
  <si>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</si>
  <si>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</si>
  <si>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</si>
  <si>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</si>
  <si>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</si>
  <si>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</si>
  <si>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</si>
  <si>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</si>
  <si>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</si>
  <si>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</si>
  <si>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</si>
  <si>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</si>
  <si>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</si>
  <si>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</si>
  <si>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</si>
  <si>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</si>
  <si>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</si>
  <si>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</si>
  <si>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</si>
  <si>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</si>
  <si>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</si>
  <si>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</si>
  <si>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</si>
  <si>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</si>
  <si>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</si>
  <si>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</si>
  <si>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</si>
  <si>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</si>
  <si>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</si>
  <si>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</si>
  <si>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</si>
  <si>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</si>
  <si>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</si>
  <si>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</si>
  <si>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</si>
  <si>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</si>
  <si>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</si>
  <si>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</si>
  <si>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</si>
  <si>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</si>
  <si>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</si>
  <si>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</si>
  <si>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</si>
  <si>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</si>
  <si>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</si>
  <si>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</si>
  <si>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</si>
  <si>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</si>
  <si>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</si>
  <si>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</si>
  <si>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</si>
  <si>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</si>
  <si>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</si>
  <si>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</si>
  <si>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</si>
  <si>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</si>
  <si>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</si>
  <si>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</si>
  <si>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</si>
  <si>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</si>
  <si>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</si>
  <si>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</si>
  <si>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</si>
  <si>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</si>
  <si>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</si>
  <si>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</si>
  <si>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</si>
  <si>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</si>
  <si>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</si>
  <si>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</si>
  <si>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</si>
  <si>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</si>
  <si>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</si>
  <si>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</si>
  <si>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</si>
  <si>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</si>
  <si>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</si>
  <si>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</si>
  <si>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</si>
  <si>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</si>
  <si>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</si>
  <si>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</si>
  <si>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</si>
  <si>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</si>
  <si>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</si>
  <si>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</si>
  <si>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</si>
  <si>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</si>
  <si>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</si>
  <si>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</si>
  <si>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</si>
  <si>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</si>
  <si>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</si>
  <si>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</si>
  <si>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</si>
  <si>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</si>
  <si>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</si>
  <si>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</si>
  <si>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</si>
  <si>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</si>
  <si>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</si>
  <si>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</si>
  <si>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</si>
  <si>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</si>
  <si>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</si>
  <si>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</si>
  <si>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</si>
  <si>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</si>
  <si>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</si>
  <si>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</si>
  <si>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</si>
  <si>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</si>
  <si>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</si>
  <si>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</si>
  <si>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</si>
  <si>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</si>
  <si>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</si>
  <si>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</si>
  <si>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</si>
  <si>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</si>
  <si>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</si>
  <si>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</si>
  <si>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</si>
  <si>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</si>
  <si>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</si>
  <si>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</si>
  <si>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</si>
  <si>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</si>
  <si>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</si>
  <si>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</si>
  <si>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</si>
  <si>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</si>
  <si>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</si>
  <si>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</si>
  <si>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</si>
  <si>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</si>
  <si>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</si>
  <si>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</si>
  <si>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</si>
  <si>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</si>
  <si>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</si>
  <si>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</si>
  <si>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</si>
  <si>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</si>
  <si>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</si>
  <si>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</si>
  <si>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</si>
  <si>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</si>
  <si>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</si>
  <si>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</si>
  <si>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</si>
  <si>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</si>
  <si>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</si>
  <si>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</si>
  <si>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</si>
  <si>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</si>
  <si>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</si>
  <si>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</si>
  <si>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</si>
  <si>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</si>
  <si>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</si>
  <si>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</si>
  <si>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</si>
  <si>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</si>
  <si>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</si>
  <si>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</si>
  <si>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</si>
  <si>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</si>
  <si>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</si>
  <si>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</si>
  <si>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</si>
  <si>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</si>
  <si>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</si>
  <si>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</si>
  <si>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</si>
  <si>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</si>
  <si>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</si>
  <si>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</si>
  <si>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</si>
  <si>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</si>
  <si>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</si>
  <si>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</si>
  <si>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</si>
  <si>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</si>
  <si>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</si>
  <si>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</si>
  <si>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</si>
  <si>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</si>
  <si>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</si>
  <si>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</si>
  <si>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</si>
  <si>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</si>
  <si>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</si>
  <si>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</si>
  <si>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</si>
  <si>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</si>
  <si>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</si>
  <si>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</si>
  <si>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</si>
  <si>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</si>
  <si>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</si>
  <si>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</si>
  <si>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</si>
  <si>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</si>
  <si>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</si>
  <si>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</si>
  <si>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</si>
  <si>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</si>
  <si>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</si>
  <si>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</si>
  <si>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</si>
  <si>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</si>
  <si>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</si>
  <si>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</si>
  <si>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</si>
  <si>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</si>
  <si>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</si>
  <si>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</si>
  <si>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</si>
  <si>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</si>
  <si>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</si>
  <si>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</si>
  <si>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</si>
  <si>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</si>
  <si>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</si>
  <si>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</si>
  <si>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</si>
  <si>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</si>
  <si>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</si>
  <si>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</si>
  <si>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</si>
  <si>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</si>
  <si>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</si>
  <si>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</si>
  <si>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</si>
  <si>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</si>
  <si>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</si>
  <si>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</si>
  <si>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</si>
  <si>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</si>
  <si>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</si>
  <si>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</si>
  <si>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</si>
  <si>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</si>
  <si>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</si>
  <si>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</si>
  <si>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</si>
  <si>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</si>
  <si>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</si>
  <si>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</si>
  <si>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</si>
  <si>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</si>
  <si>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</si>
  <si>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</si>
  <si>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</si>
  <si>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</si>
  <si>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</si>
  <si>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</si>
  <si>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</si>
  <si>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</si>
  <si>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</si>
  <si>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</si>
  <si>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</si>
  <si>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</si>
  <si>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</si>
  <si>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</si>
  <si>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</si>
  <si>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</si>
  <si>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</si>
  <si>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</si>
  <si>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</si>
  <si>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</si>
  <si>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</si>
  <si>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</si>
  <si>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</si>
  <si>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</si>
  <si>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</si>
  <si>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</si>
  <si>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</si>
  <si>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</si>
  <si>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</si>
  <si>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Código Presupuestario</t>
  </si>
  <si>
    <t>Programación de Insumos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</si>
  <si>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</si>
  <si>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</si>
  <si>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</si>
  <si>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</si>
  <si>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</si>
  <si>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</si>
  <si>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</si>
  <si>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</si>
  <si>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</si>
  <si>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</si>
  <si>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</si>
  <si>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</si>
  <si>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</si>
  <si>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</si>
  <si>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</si>
  <si>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</si>
  <si>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</si>
  <si>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</si>
  <si>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</si>
  <si>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</si>
  <si>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</si>
  <si>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</si>
  <si>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</si>
  <si>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</si>
  <si>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</si>
  <si>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</si>
  <si>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</si>
  <si>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</si>
  <si>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</si>
  <si>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</si>
  <si>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</si>
  <si>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</si>
  <si>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</si>
  <si>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</si>
  <si>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</si>
  <si>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</si>
  <si>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</si>
  <si>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</si>
  <si>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</si>
  <si>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</si>
  <si>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</si>
  <si>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</si>
  <si>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</si>
  <si>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</si>
  <si>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</si>
  <si>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</si>
  <si>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</si>
  <si>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</si>
  <si>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</si>
  <si>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</si>
  <si>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</si>
  <si>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</si>
  <si>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</si>
  <si>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</si>
  <si>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</si>
  <si>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</si>
  <si>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</si>
  <si>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</si>
  <si>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</si>
  <si>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</si>
  <si>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</si>
  <si>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</si>
  <si>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</si>
  <si>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</si>
  <si>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</si>
  <si>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</si>
  <si>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</si>
  <si>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</si>
  <si>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</si>
  <si>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</si>
  <si>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</si>
  <si>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</si>
  <si>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</si>
  <si>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</si>
  <si>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</si>
  <si>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</si>
  <si>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</si>
  <si>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</si>
  <si>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</si>
  <si>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</si>
  <si>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</si>
  <si>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</si>
  <si>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</si>
  <si>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</si>
  <si>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</si>
  <si>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</si>
  <si>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</si>
  <si>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</si>
  <si>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</si>
  <si>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</si>
  <si>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</si>
  <si>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</si>
  <si>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</si>
  <si>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</si>
  <si>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</si>
  <si>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</si>
  <si>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</si>
  <si>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</si>
  <si>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</si>
  <si>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</si>
  <si>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</si>
  <si>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</si>
  <si>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</si>
  <si>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</si>
  <si>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</si>
  <si>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</si>
  <si>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</si>
  <si>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</si>
  <si>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</si>
  <si>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</si>
  <si>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</si>
  <si>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</si>
  <si>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</si>
  <si>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</si>
  <si>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</si>
  <si>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</si>
  <si>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</si>
  <si>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</si>
  <si>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</si>
  <si>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</si>
  <si>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</si>
  <si>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</si>
  <si>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</si>
  <si>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</si>
  <si>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</si>
  <si>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</si>
  <si>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</si>
  <si>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</si>
  <si>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</si>
  <si>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</si>
  <si>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</si>
  <si>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</si>
  <si>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</si>
  <si>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</si>
  <si>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</si>
  <si>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</si>
  <si>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</si>
  <si>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</si>
  <si>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</si>
  <si>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</si>
  <si>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</si>
  <si>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</si>
  <si>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</si>
  <si>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</si>
  <si>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</si>
  <si>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</si>
  <si>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</si>
  <si>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</si>
  <si>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Meta Lograda Año 2021</t>
  </si>
  <si>
    <t>Meta Proyectada a Lograr Año 2022</t>
  </si>
  <si>
    <t>Meta Proyectada Año 2023</t>
  </si>
  <si>
    <t>Meta Lograda actual periodo                 Año 2022</t>
  </si>
  <si>
    <t>1.1.1.1.01</t>
  </si>
  <si>
    <t>1.1.1.1.06</t>
  </si>
  <si>
    <t>Conformación de los comites de medicina transfuncional y clubes de donantes de sangre en EESS</t>
  </si>
  <si>
    <t>CEAS: Hospital de Engombe</t>
  </si>
  <si>
    <t>1.1.1.2.01</t>
  </si>
  <si>
    <t>Induccion al personal de enfermería sobre Estándares de Cuidados de Enfermeria.</t>
  </si>
  <si>
    <t>1.1.1.3.01</t>
  </si>
  <si>
    <t>1.1.2..2.01</t>
  </si>
  <si>
    <t>1.1.2.3.01</t>
  </si>
  <si>
    <t>1.1.2.3.02</t>
  </si>
  <si>
    <t>1.1.2.3.03</t>
  </si>
  <si>
    <t>1.1.2.3.04</t>
  </si>
  <si>
    <t>1.1.2.3.09</t>
  </si>
  <si>
    <t xml:space="preserve">Seguimiento de la cobertura de vacunas en niños de 0-4 años de edad, seguidos en Programas Especiales. </t>
  </si>
  <si>
    <t>1.1.2.3.11</t>
  </si>
  <si>
    <t>1.1.2.3.16</t>
  </si>
  <si>
    <t>1.1.2.3.17</t>
  </si>
  <si>
    <t>1.1.4.1.01</t>
  </si>
  <si>
    <t>1.1.4.2.01</t>
  </si>
  <si>
    <t>Registro oportuno en Linea y a entrega de los Certificados de Nacidos Vivos</t>
  </si>
  <si>
    <t>1.1.4.2.03</t>
  </si>
  <si>
    <t>1.1.4.4.01</t>
  </si>
  <si>
    <t>1.1.4.4.02</t>
  </si>
  <si>
    <t>1.1.4.4.04</t>
  </si>
  <si>
    <t>1.1.4.6.01</t>
  </si>
  <si>
    <t>1.1.5.1.02</t>
  </si>
  <si>
    <t xml:space="preserve">Implementación del Modelo hospitalario y flujos de Asistencia Emergencias y Urgencias </t>
  </si>
  <si>
    <t>1.1.5.1.03</t>
  </si>
  <si>
    <t xml:space="preserve">Socializacion e implementación del RAC-Triaje en las Salas de Emergencias Centros Hospitalarios </t>
  </si>
  <si>
    <t>1.1.5.1.07</t>
  </si>
  <si>
    <t>1.1.5.2.01</t>
  </si>
  <si>
    <t>1.1.5.2.02</t>
  </si>
  <si>
    <t>1.1.5.2.03</t>
  </si>
  <si>
    <t>1.1.5.2.04</t>
  </si>
  <si>
    <t>1.1.5.2.05</t>
  </si>
  <si>
    <t>1.1.5.2.06</t>
  </si>
  <si>
    <t>Encuestas diarias de satisfacción de usuarios en la plataforma digital.</t>
  </si>
  <si>
    <t>Elaboración de los planes de mejora en base a los resultados obtenidos en la encuesta de satisfacción.</t>
  </si>
  <si>
    <t>Implementación de los planes de mejora de los EESS.</t>
  </si>
  <si>
    <t>Organización de las citas a consultas externas para que los usuarios lleguen con una consulta programada</t>
  </si>
  <si>
    <t>Seguimiento al cumplimiento de la Lista de Verificación de la Seguridad de la Cirugía.</t>
  </si>
  <si>
    <t>Actualización continua de la lista de morbilidades asociadas a la atención materno-neonatal.</t>
  </si>
  <si>
    <t>1.2.2.2.04</t>
  </si>
  <si>
    <t>Autoevaluación del proceso de habilitación</t>
  </si>
  <si>
    <t>Implementación del plan de mejora de las evaluaciones de la calidad de los servicios de nutrición</t>
  </si>
  <si>
    <t>Implementación de los procesos de bioseguridad hospitalaria</t>
  </si>
  <si>
    <t>Elaboración de los planes de mejora a partir de los resultados de evaluación de procesos de bioseguridad hospitalaria</t>
  </si>
  <si>
    <t>Implementación de los planes de mejora de evaluación de procesos de bioseguridad hospitalaria</t>
  </si>
  <si>
    <t>Notificación oportuna de las enfermedades bajo vigilancia epidemiológica</t>
  </si>
  <si>
    <t>2.2.2.2.02</t>
  </si>
  <si>
    <t>Elaboración del Plan de mejora a partir de los resultados de la evaluacion de la metodologia de gestion productiva</t>
  </si>
  <si>
    <t>2.2.2.2.03</t>
  </si>
  <si>
    <t>Implementación de los planes de mejora de la MGP</t>
  </si>
  <si>
    <t>3.2.1.1. Programa de capacitación del SNS</t>
  </si>
  <si>
    <t>3.2.1.1.01</t>
  </si>
  <si>
    <t>3.2.1.1.02</t>
  </si>
  <si>
    <t>3.2.1.1.03</t>
  </si>
  <si>
    <t>3.2.1.1.04</t>
  </si>
  <si>
    <t>Elaboración del Plan de Capacitación -2024</t>
  </si>
  <si>
    <t>3.2.1.2.01</t>
  </si>
  <si>
    <t>Acuerdo de desempeño 2023</t>
  </si>
  <si>
    <t>3.2.1.2.02</t>
  </si>
  <si>
    <t>4.1.1.1.02</t>
  </si>
  <si>
    <t>4.1.1.2.02</t>
  </si>
  <si>
    <t>Identificación de buenas prácticas en función del Programa de Innovación para los EES</t>
  </si>
  <si>
    <t>4.1.1.4.01</t>
  </si>
  <si>
    <t>Levantamiento de inventario activo fijo</t>
  </si>
  <si>
    <t>4.1.1.5.01</t>
  </si>
  <si>
    <t>4.1.1.5.02</t>
  </si>
  <si>
    <t>4,1,1,6,01</t>
  </si>
  <si>
    <t>Implementación del Proceso de Auditoría Médica</t>
  </si>
  <si>
    <t>4,1,1,6,02</t>
  </si>
  <si>
    <t>Elaboración de reporte y seguimiento de incidentes laborales.</t>
  </si>
  <si>
    <t>Matriz</t>
  </si>
  <si>
    <t>4,1,1,6,03</t>
  </si>
  <si>
    <t xml:space="preserve">Elaboración  de reporte y seguimiento  del personal  pasivo por enfermedad. </t>
  </si>
  <si>
    <t>4,1,1,6,04</t>
  </si>
  <si>
    <t>Implementación del Sistema de Seguridad y Salud en la Administracion Publica (SISTAP)</t>
  </si>
  <si>
    <t>4,1,1,6,05</t>
  </si>
  <si>
    <t>Instrumentacion de expedientes de pago de prestaciones laborales  y desvincualciones, de acuerdo a check list establecido.</t>
  </si>
  <si>
    <t>4.1.1.6.01</t>
  </si>
  <si>
    <t>Instrumentacion de expedientes  para reclutamiento y Seleccion de acuerdo a check list establecido.</t>
  </si>
  <si>
    <t>4.1.1.6.02</t>
  </si>
  <si>
    <t>Plantillas MAP4</t>
  </si>
  <si>
    <t>4.1.1.7.01</t>
  </si>
  <si>
    <t>4.1.1.10.01</t>
  </si>
  <si>
    <t>4.1.1.10.02</t>
  </si>
  <si>
    <t>4.1.1.10.03</t>
  </si>
  <si>
    <t>4.1.1.11.02</t>
  </si>
  <si>
    <t>4.1.1.11.03</t>
  </si>
  <si>
    <t>4.1.1.12.01</t>
  </si>
  <si>
    <t>Elaboración del Plan Operativo Anual 2024</t>
  </si>
  <si>
    <t>4.1.1.12.02</t>
  </si>
  <si>
    <t>Elaboración de la memoria institucional 2023</t>
  </si>
  <si>
    <t>4.1.1.13.01</t>
  </si>
  <si>
    <t>Autoevaluación POA 2023</t>
  </si>
  <si>
    <t>4.1.1.14.01</t>
  </si>
  <si>
    <t>Consolidación y validación de la plantilla SNCC F053 para el Plan Anual de Compras y Contrataciones</t>
  </si>
  <si>
    <t>4.1.1.14.02</t>
  </si>
  <si>
    <t>Formulación del presupuesto 2024</t>
  </si>
  <si>
    <t>4.1.1.15.01</t>
  </si>
  <si>
    <t>4.1.1.15.02</t>
  </si>
  <si>
    <t>4.1.1.15.04</t>
  </si>
  <si>
    <t>4.1.1.15.05</t>
  </si>
  <si>
    <t>Elaboración de plan de mejora CAF</t>
  </si>
  <si>
    <t>4.1.1.15.06</t>
  </si>
  <si>
    <t>Seguimiento a la implementación del plan de mejora  CAF anterior</t>
  </si>
  <si>
    <t>4.1.1.15.07</t>
  </si>
  <si>
    <t>Elaboración del informe de autodiagnóstico y entrega de  sistema afinado de puntuación CAF</t>
  </si>
  <si>
    <t>4.1.1.15.08</t>
  </si>
  <si>
    <t>EDI</t>
  </si>
  <si>
    <t>4.1.1.15.09</t>
  </si>
  <si>
    <t>Ejecución de las sesiones del Comité de Calidad del CEAS</t>
  </si>
  <si>
    <t>4.1.1.16</t>
  </si>
  <si>
    <t>4.1.1.17</t>
  </si>
  <si>
    <t>Seguimiento a la Implementación de los indicadores del ranking hospitalario</t>
  </si>
  <si>
    <t>4.1.1.20.01</t>
  </si>
  <si>
    <t>4.1.1.20.02</t>
  </si>
  <si>
    <t xml:space="preserve">Respuesta a QDRS </t>
  </si>
  <si>
    <t>4.1.1.20.03</t>
  </si>
  <si>
    <t>Actualización Declaracion Jurada de Bienes</t>
  </si>
  <si>
    <t>4.1.1.20.04</t>
  </si>
  <si>
    <t xml:space="preserve">Socialización sobre Portal de Transparencia a servidores publicos </t>
  </si>
  <si>
    <t>4.1.1.20.05</t>
  </si>
  <si>
    <t>4.1.1.21.0</t>
  </si>
  <si>
    <t>Levantamiento de los proyectos y necesidades de cooperación de la Red SNS finalizados 2022, en ejecución 2023, futuros 2024</t>
  </si>
  <si>
    <t>4.1.2.1. Ejecución de los procesos de compra en tiempo oportuno</t>
  </si>
  <si>
    <t>4.1.2.1.01</t>
  </si>
  <si>
    <t>4.1.2.2.01</t>
  </si>
  <si>
    <t>Análisis del comportamiento de las objeciones médicas y administrativas</t>
  </si>
  <si>
    <t>4.1.2.2.02</t>
  </si>
  <si>
    <t xml:space="preserve">Elaboracion de los planes de mejora para la disminucion de las objeciones médicas, administrativas y el incremento de la facturación </t>
  </si>
  <si>
    <t>4.1.2.2.03</t>
  </si>
  <si>
    <t>4.1.2.3.01</t>
  </si>
  <si>
    <t>Elaboracion de los Estados Financieros y sus notas de referencia.</t>
  </si>
  <si>
    <t>4.1.2.3.02</t>
  </si>
  <si>
    <t>Análisis de Comportamiento de pago.</t>
  </si>
  <si>
    <t>4.1.2.3.04</t>
  </si>
  <si>
    <t>Seguimiento a la ejecución presupuestaria</t>
  </si>
  <si>
    <t>Rendición oportuna de las  cuentas de anticipos financieros  para su regulación  en el período</t>
  </si>
  <si>
    <t>Reporte oportuno de facturación de ingresos por las diferentes fuentes de financiamiento</t>
  </si>
  <si>
    <t>Mesa de trabajo con áreas involucradas para rendir y socializar informes sobre comportamiento de la facturacion, glosa desmonte y cuentas por cobrar</t>
  </si>
  <si>
    <t xml:space="preserve">Cierre de operaciones del año fiscal de acuerdo con las normativas emitidas porla DIGECOG. </t>
  </si>
  <si>
    <t>4.1.3.2.01</t>
  </si>
  <si>
    <t>Enfermeria</t>
  </si>
  <si>
    <t>OAI</t>
  </si>
  <si>
    <t>EES priorizados</t>
  </si>
  <si>
    <t>El seguimiento en los CEAS mensual</t>
  </si>
  <si>
    <t>24 hospitales priorizados por SNS/UNICEF</t>
  </si>
  <si>
    <t>Debe incluir evidencias de ejecución</t>
  </si>
  <si>
    <t>Formulario</t>
  </si>
  <si>
    <t>Computadora</t>
  </si>
  <si>
    <t>Impresora con escanner</t>
  </si>
  <si>
    <t>Resma de papel</t>
  </si>
  <si>
    <t>Tinta rollon</t>
  </si>
  <si>
    <t>Lapicero</t>
  </si>
  <si>
    <t xml:space="preserve">Luz </t>
  </si>
  <si>
    <t>Internet</t>
  </si>
  <si>
    <t>Folders</t>
  </si>
  <si>
    <t>Tonner</t>
  </si>
  <si>
    <t>Correctores liquidos</t>
  </si>
  <si>
    <t>Resma</t>
  </si>
  <si>
    <t>Cajas</t>
  </si>
  <si>
    <t>2.3.9.2.01</t>
  </si>
  <si>
    <t>2.2.1.3.01</t>
  </si>
  <si>
    <t>2.2.1.1 Conectividad de la Red de Establecimientos del Primer Nivel con el Especializado</t>
  </si>
  <si>
    <t>Seguimiento al proceso de referencia y contrareferencia de la Red.</t>
  </si>
  <si>
    <t>Gestión de los buzones de sugerencias y de las  las QDSR de los usuarios, canalizando hasta dar respuesta al mismo.</t>
  </si>
  <si>
    <t>Campaña de protección del Medio Ambiente (interna y externa).</t>
  </si>
  <si>
    <t>4.1.1.1. Implementación del Sistema de Administracion de Bienes</t>
  </si>
  <si>
    <t>Administrativo</t>
  </si>
  <si>
    <t>Conformacion de los comité de compras hospitalaria</t>
  </si>
  <si>
    <t xml:space="preserve">Acta </t>
  </si>
  <si>
    <t>Elaboración Plan Anual de Compras y Contrataciones</t>
  </si>
  <si>
    <t>PACC</t>
  </si>
  <si>
    <t>1.2.1.1 Gestión de usuarios para adhesión a una cultural institucional de servicio</t>
  </si>
  <si>
    <t xml:space="preserve">Atención Usuario </t>
  </si>
  <si>
    <t>1.2.1.2 Programa de Gestión de Citas</t>
  </si>
  <si>
    <t>actas de apertura</t>
  </si>
  <si>
    <t>Comunicaciones</t>
  </si>
  <si>
    <t>4.1.3.2 Despliegue Plan de Responsabilidad Social Institucional SNS</t>
  </si>
  <si>
    <t>Publicaciones en medios digitales e internos</t>
  </si>
  <si>
    <t>1.1.4.2 Fortalecimiento de la provisión de los Servicios de Atención a las Infecciones de Transmisión Sexual (ITS)</t>
  </si>
  <si>
    <t>Reporte mensual de actividades de los Servicios de Infecciones de Transmisión Sexual (ITS) en los puestos centinelas establecidos.</t>
  </si>
  <si>
    <t>EES SRS Metropolitano, Norcentral, Este y Cibao Central.</t>
  </si>
  <si>
    <t>1.2.2.1. Fortalecimiento de la calidad de atencion de las unidades de nutrición clínica y dietoterapia</t>
  </si>
  <si>
    <t>Nutrición</t>
  </si>
  <si>
    <t>1.2.2.2 Implementación del Programa de Bioseguridad Hospitalaria</t>
  </si>
  <si>
    <t>Epidemiología</t>
  </si>
  <si>
    <t>2.2.2.1 Conformación de los Comités de Salud Hospitalarios (priorizados según Reglamento Hospitalario 434-07)</t>
  </si>
  <si>
    <t>Conformacion de los comité Hospitalarios según reglamento 434-07</t>
  </si>
  <si>
    <t>Acta</t>
  </si>
  <si>
    <t>Sub-dirección Médica</t>
  </si>
  <si>
    <t>Reunion de los comité conformados (conforme programación)</t>
  </si>
  <si>
    <t>1.1.1.1  Fortalecimiento de la gestión de los servicios Hospitalarios</t>
  </si>
  <si>
    <t>4.1.2.2 Fortalecimiento de los procesos de facturación de la Red SNS</t>
  </si>
  <si>
    <t>Auditoria Médica</t>
  </si>
  <si>
    <t>Seguimiento a la ejecución de planes de mejora para la disminucion de las objeciones médicas, administrativas y el incremento de la facturación</t>
  </si>
  <si>
    <t>Planificación</t>
  </si>
  <si>
    <t>4.1.1.3 Ejecución del plan de innovación institucional para promoción de la mejora continua</t>
  </si>
  <si>
    <t>4.1.1.4 Fortalecimiento de la Gestión de Cooperación Internacional y Alianzas Público Privadas</t>
  </si>
  <si>
    <t>1.1.5.2 Fortalecimiento  de los Servicios de Emergencias Médicas Hospitalarias para la asistencia eficiente, humanizada y de calidad.</t>
  </si>
  <si>
    <t>Emergencias Médicas</t>
  </si>
  <si>
    <t>Registros en el tablero de Indicadores de Gestión de las Salas de Emergencias de los Centros de Salud.</t>
  </si>
  <si>
    <t>1.1.1.2.Implementación de los estandares de calidad de los cuidados de enfermeria.</t>
  </si>
  <si>
    <t>listado de participación</t>
  </si>
  <si>
    <t>4.1.2.3.Fortalecimiento de la Gestión Financiera de la Red</t>
  </si>
  <si>
    <t>Estados Financieros</t>
  </si>
  <si>
    <t>Financiero</t>
  </si>
  <si>
    <t>4.1.2.4. Fortalecimiento de la Gestión Financiera de la Red</t>
  </si>
  <si>
    <t>4.1.2.5. Implementación del modelo de gestión y monitoreo de la calidad institucional</t>
  </si>
  <si>
    <t>Elaboración/actualización de autodiagnóstico CAF</t>
  </si>
  <si>
    <t xml:space="preserve">Autodiagnóstico guía sector salud
</t>
  </si>
  <si>
    <t>Firma de Acuerdo de Evaluación Desempeño Institucional, alineado al plan de mejora CAF</t>
  </si>
  <si>
    <t>Acta de reunion</t>
  </si>
  <si>
    <t>Seguimiento a la Implementación de SISMAP Salud (si está priorizado)</t>
  </si>
  <si>
    <t>1.2.2.3. Monitoreo de la Calidad de los Servicios de Salud en la Red SNS</t>
  </si>
  <si>
    <t>Calidad Servicios Salud</t>
  </si>
  <si>
    <t>Elaboración e implementación de los planes de mejora elaborados acorde al monitoreo de todas las áreas incluidas en el informe.</t>
  </si>
  <si>
    <t>Implementación de la Autoevaluación Monitoreo de la Calidad de los Servicios utilizando las herramientas institucionales.</t>
  </si>
  <si>
    <t xml:space="preserve">Formulario Monitoreo </t>
  </si>
  <si>
    <t>Hospital que no tenga licencia de habilitación al momento</t>
  </si>
  <si>
    <t>1.1.5.3.01. Amplicación de la provisión de servicios de apoyo diagnóstico y laboratorio</t>
  </si>
  <si>
    <t>Laboratorio e imágenes</t>
  </si>
  <si>
    <t>4.1.1.6 Gestión de la Calidad del Dato</t>
  </si>
  <si>
    <t xml:space="preserve">Autoevaluación Calidad del Dato </t>
  </si>
  <si>
    <t>Estadística</t>
  </si>
  <si>
    <t>4.1.1.7. Implementación del plan de readecuación de infraestructura y entrega de equipos a la Red SNS</t>
  </si>
  <si>
    <t>Elaboración de los planes de Mantenimiento preventivo de equipos</t>
  </si>
  <si>
    <t>Mantenimiento</t>
  </si>
  <si>
    <t>Seguimiento al plan de mantemimiento preventivo en el EES</t>
  </si>
  <si>
    <t>4.1.1.8. Fortalecimiento de la alineación de la planificación y el presupuesto institucional con el fin de garantizar la presentación de servicios en salud con oportunidad y eficiencia</t>
  </si>
  <si>
    <t xml:space="preserve">4.1.1.9 Despliegue del Sistema Institucional de Planificación, Monitoreo y Evaluación </t>
  </si>
  <si>
    <t>4.1.2.6. Gestion de los procesos de elaboracion y ejecución del Plan Anual de Compras y Contrataciones</t>
  </si>
  <si>
    <t>1.1.2.1.  Aumento de la provisión de servicios de salud sexual y reproductiva en la Red SNS</t>
  </si>
  <si>
    <t>Seguimiento a la planificación post evento obstétrico  en las personas adolescentes.</t>
  </si>
  <si>
    <t xml:space="preserve">Seguimiento a la mejora de la cobertura de la Planificacion Post Evento Obstetrico </t>
  </si>
  <si>
    <t>1.1.2.2. Provisión de servicios de Salud Materno, Infantil y Adolescentes de Calidad</t>
  </si>
  <si>
    <t>Elaboracion de los planes de mejora de la metodología de Observación de la Práctica Clínica (OPC) según los resultados del monitoreo de calidad de los servicios.</t>
  </si>
  <si>
    <t>Servicio regional de salud Metropolitano
1. Hospital Maternidad Nuestra Señora de la Altagracia
2. Hospital materno infantil san Lorenzo de los Mina
3. Hospital materno Reynaldo Almánzar
4. Hospital Dr. Ángel Contreras
5. Hospital Vinicio Calventi
6. Hospital Municipal de Engombe
7. Hospital Municipal de Boca Chica
Servicio regional de salud Valdesia
8. Hospital Juan Pablo Pina
9. Hospital Nuestra Señora de Regla
Servicio regional de salud Norcentral
10. Hospital presidente Estrella Ureña
11. Hospital Ricardo Limardo
Servicio regional de salud Nordeste
12. Hospital San Vicente de Paul
13. Hospital Antonio Yapord Heded
Servicio regional de salud Enriquillo
14. Hospital Jaime Mota
15. Hospital Elio Fiallo
Servicio regional de salud Este
16. Hospital Antonio Musa
17. Hospital materno infantil nuestra señora de la Altagracia
18. Hospital Materno Infantil Francisco A. Gonzalvo
Servicio regional de salud del Valle
19. Hospital Taiwan 19 de MARZO
20. Hospital Alejandro Cabral
21. Hospital Rosa Duarte
Servicio regional de salud Cibao Occidental
22. Hospital materno infantil Dr. José Frco. Peña Gómez
Servicio regional de salud Cibao Central
23. Hospital Luis Morillo King</t>
  </si>
  <si>
    <t xml:space="preserve">Supervisión de la adherencia a los protocolos de los servicios materno-neonatales </t>
  </si>
  <si>
    <t>Servicio regional de salud Metropolitano 1. Hospital Maternidad Nuestra Señora de la Altagracia 2. Hospital materno infantil san Lorenzo de los Mina 3. Hospital materno Reynaldo Almánzar 4. Hospital Dr. Ángel Contreras 5. Hospital Vinicio Calventi 6. Hospital Municipal de Engombe 7. Hospital Municipal de Boca Chica Servicio regional de salud Valdesia 8. Hospital Juan Pablo Pina 9. Hospital Nuestra Señora de Regla Servicio regional de salud Norcentral 10. Hospital presidente Estrella Ureña 11. Hospital Ricardo Limardo Servicio regional de salud Nordeste 12. Hospital San Vicente de Paul 13. Hospital Antonio Yapord Heded Servicio regional de salud Enriquillo 14. Hospital Jaime Mota 15. Hospital Elio Fiallo Servicio regional de salud Este 16. Hospital Antonio Musa 17. Hospital materno infantil nuestra señora de la Altagracia 18. Hospital Materno Infantil Francisco A. Gonzalvo Servicio regional de salud del Valle 19. Hospital Taiwan 19 de MARZO 20. Hospital Alejandro Cabral 21. Hospital Rosa Duarte Servicio regional de salud Cibao Occidental 22. Hospital materno infantil Dr. José Frco. Peña Gómez Servicio regional de salud Cibao Central 23. Hospital Luis Morillo King</t>
  </si>
  <si>
    <t>Análisis de los indicadores de la Sala Situacional.</t>
  </si>
  <si>
    <t>Implementación de la Estrategia Código Rojo.</t>
  </si>
  <si>
    <t xml:space="preserve">Fortalecimiento de la estrategia IPAM (Identificacion de pacientes con morbilidades) </t>
  </si>
  <si>
    <t>Servicio regional de salud metropolitano
Hospital maternidad Nuestra señora de la Altagracia
Hospital municipal de Engombe
 Servicio regional de salud Norcentral
Hospital presidente Estrella Ureña
 Servicio regional de salud Nordeste
Hospital San Vicente de Paul
 Servicio regional de salud Cibao Central
Hospital Luis Morillo King</t>
  </si>
  <si>
    <t>Fortalecimiento y monitoreo en el cumplimiento de las normas de atencion en consulta prenatal.</t>
  </si>
  <si>
    <t>Plan de mejora de marzo</t>
  </si>
  <si>
    <t>Seguimiento a la Implementación de la ruta de embarazadas con Sifilis y/o HIV.</t>
  </si>
  <si>
    <t xml:space="preserve">Seguimiento al uso y correcto llenado de la historia clinica perinatal </t>
  </si>
  <si>
    <t>Seguimiento al uso y correcto llenado de la Cédula de Salud del niño/niña.</t>
  </si>
  <si>
    <t>Seguimiento de los Planes de Mejora para la Reducción de la Mortalidad en la Primera Infancia</t>
  </si>
  <si>
    <t>1.1.2.3. Incremento Cobertura de Registro Oportuno de Nacimientos</t>
  </si>
  <si>
    <t>Remitir informe del SRS a MIA</t>
  </si>
  <si>
    <t>Identificación y derivación oportuna de las gestantes no declaradas o sin cédula a la Delegación</t>
  </si>
  <si>
    <t>Ficha  de Inf. General Prenatal</t>
  </si>
  <si>
    <t>1.2.2.4.  Provision de servicos de salud para las madres y los recien nacidos</t>
  </si>
  <si>
    <t>Realizar análisis bacteriológico del agua de sala de parto y unidad neonaal</t>
  </si>
  <si>
    <t>1.1.2.6 Despliegue del Plan de Acción para disminución de los embarazos en adolescentes</t>
  </si>
  <si>
    <t xml:space="preserve">Socialización de las Guías Nacionales de Atención Integral a la Salud de Adolescentes el Sistema Informatico de adolescentes(SIA) </t>
  </si>
  <si>
    <t>1.1.2.7 Fortalecimiento de los servicios pediátricos hospitales priorizados</t>
  </si>
  <si>
    <t xml:space="preserve">Seguimiento de los planes de mejora para fortalecimiento de los servicios pediatricos </t>
  </si>
  <si>
    <t>4.1.1.10. Estandarización Sub-portales de Transparencia</t>
  </si>
  <si>
    <t>Actualizacion Subportales de Transparencia</t>
  </si>
  <si>
    <t>Hospitales portales</t>
  </si>
  <si>
    <t>Socialización sobre el Sistema 311</t>
  </si>
  <si>
    <t>Ejecución Plan de Capacitacion SRS-2023</t>
  </si>
  <si>
    <t>RRHH</t>
  </si>
  <si>
    <t xml:space="preserve">Seguimiento ejecución plan capacitación 2022 </t>
  </si>
  <si>
    <t>Detección necesidades capacitación por departamento -Plan 2023.</t>
  </si>
  <si>
    <t>3.2.1.2 Componente de Evaluación del Desempeño</t>
  </si>
  <si>
    <t>Evaluación de desempeño 2024</t>
  </si>
  <si>
    <t>Matrz</t>
  </si>
  <si>
    <t>4.1.1.11. Ejecución del Plan de Seguridad y Salud ocupacional y Plan de gestion de Riesgos</t>
  </si>
  <si>
    <t>Planificación de RRHH 2024</t>
  </si>
  <si>
    <t>4.1.1.12. Mejora de la infrecturura tecnológica de la Red SNS</t>
  </si>
  <si>
    <t>Actualización de portales web</t>
  </si>
  <si>
    <t>Fotos(Imágenes)</t>
  </si>
  <si>
    <t>Tecnología</t>
  </si>
  <si>
    <t>Soportes incidencias tecnológicas atendidas</t>
  </si>
  <si>
    <t>Levantamiento de infraestructura tecnológica</t>
  </si>
  <si>
    <t>HE-4.1.1.1.01</t>
  </si>
  <si>
    <t>HE-4.1.2.1.01</t>
  </si>
  <si>
    <t>HE-4.1.2.1.02</t>
  </si>
  <si>
    <t>HE-1.2.1.1.01</t>
  </si>
  <si>
    <t>HE-1.2.1.1.02</t>
  </si>
  <si>
    <t>HE-1.2.1.1.03</t>
  </si>
  <si>
    <t>HE-1.2.1.2.01</t>
  </si>
  <si>
    <t>HE-2.2.1.1.01</t>
  </si>
  <si>
    <t>HE-2.2.1.1.02</t>
  </si>
  <si>
    <t>HE-4.1.3.2.01</t>
  </si>
  <si>
    <t>HE-1.1.4.2.01</t>
  </si>
  <si>
    <t>HE-1.2.2.1.01</t>
  </si>
  <si>
    <t>HE-1.2.2.2.01</t>
  </si>
  <si>
    <t>HE-1.2.2.2.02</t>
  </si>
  <si>
    <t>HE-1.2.2.2.03</t>
  </si>
  <si>
    <t>HE-1.2.2.2.04</t>
  </si>
  <si>
    <t>HE-2.2.2.1.01</t>
  </si>
  <si>
    <t>HE-2.2.2.1.02</t>
  </si>
  <si>
    <t>HE-1.1.1.1.01</t>
  </si>
  <si>
    <t>HE-1.1.1.1.02</t>
  </si>
  <si>
    <t>HE-4.1.2.2.01</t>
  </si>
  <si>
    <t>HE-4.1.2.2.02</t>
  </si>
  <si>
    <t>HE-4.1.2.2.03</t>
  </si>
  <si>
    <t>HE-4.1.1.3.01</t>
  </si>
  <si>
    <t>HE-4.1.1.4.01</t>
  </si>
  <si>
    <t>HE-1.1.5.2.01</t>
  </si>
  <si>
    <t>HE-1.1.5.2.02</t>
  </si>
  <si>
    <t>HE-1.1.5.2.03</t>
  </si>
  <si>
    <t>HE-1.1.1.2.01</t>
  </si>
  <si>
    <t>HE-4.1.2.3.01</t>
  </si>
  <si>
    <t>HE-4.1.2.3.02</t>
  </si>
  <si>
    <t>HE-4.1.2.3.03</t>
  </si>
  <si>
    <t>HE-4.1.2.4.01</t>
  </si>
  <si>
    <t>HE-4.1.2.4.02</t>
  </si>
  <si>
    <t>HE-4.1.2.4.03</t>
  </si>
  <si>
    <t>HE-4.1.2.4.04</t>
  </si>
  <si>
    <t>HE-4.1.2.5.03</t>
  </si>
  <si>
    <t>HE-4.1.2.5.04</t>
  </si>
  <si>
    <t>HE-4.1.2.5.05</t>
  </si>
  <si>
    <t>HE-4.1.2.5.06</t>
  </si>
  <si>
    <t>HE-4.1.2.5.07</t>
  </si>
  <si>
    <t>HE-4.1.2.5.08</t>
  </si>
  <si>
    <t>HE-4.1.2.5.09</t>
  </si>
  <si>
    <t>HE-4.1.2.5.10</t>
  </si>
  <si>
    <t>HE-1.2.2.3.01</t>
  </si>
  <si>
    <t>HE-1.2.2.3.02</t>
  </si>
  <si>
    <t>HE-1.2.2.3.03</t>
  </si>
  <si>
    <t>HE-1.2.2.3.04</t>
  </si>
  <si>
    <t>HE-1.2.2.3.05</t>
  </si>
  <si>
    <t>HE-1.1.5.3.01</t>
  </si>
  <si>
    <t>HE-4.1.1.6.01</t>
  </si>
  <si>
    <t>HE-4.1.1.7.01</t>
  </si>
  <si>
    <t>HE-4.1.1.7.02</t>
  </si>
  <si>
    <t>HE-4.1.1.8.01</t>
  </si>
  <si>
    <t>HE-4.1.1.8.02</t>
  </si>
  <si>
    <t>HE-4.1.1.9.01</t>
  </si>
  <si>
    <t>HE-4.1.2.6.01</t>
  </si>
  <si>
    <t>HE-4.1.2.6.02</t>
  </si>
  <si>
    <t>HE-1.1.2.1.01</t>
  </si>
  <si>
    <t>HE-1.1.2.1.02</t>
  </si>
  <si>
    <t>HE-1.1.2.2.01</t>
  </si>
  <si>
    <t>HE-1.1.2.2.02</t>
  </si>
  <si>
    <t>HE-1.1.2.2.03</t>
  </si>
  <si>
    <t>HE-1.1.2.2.04</t>
  </si>
  <si>
    <t>HE-1.1.2.2.05</t>
  </si>
  <si>
    <t>HE-1.1.2.2.08</t>
  </si>
  <si>
    <t>HE-1.1.2.2.09</t>
  </si>
  <si>
    <t>HE-1.1.2.2.10</t>
  </si>
  <si>
    <t>HE-1.1.2.2.11</t>
  </si>
  <si>
    <t>HE-1.1.2.2.12</t>
  </si>
  <si>
    <t>HE-1.1.2.2.13</t>
  </si>
  <si>
    <t>HE-1.1.2.3.01</t>
  </si>
  <si>
    <t>HE-1.1.2.3.02</t>
  </si>
  <si>
    <t>HE-1.2.2.4.01</t>
  </si>
  <si>
    <t>HE-1.1.2.6.01</t>
  </si>
  <si>
    <t>HE-1.1.2.7.01</t>
  </si>
  <si>
    <t>HE-4.1.1.10.01</t>
  </si>
  <si>
    <t>HE-4.1.1.10.02</t>
  </si>
  <si>
    <t>HE-4.1.1.10.03</t>
  </si>
  <si>
    <t>HE-4.1.1.10.04</t>
  </si>
  <si>
    <t>HE-4.1.1.10.05</t>
  </si>
  <si>
    <t>HE-3.2.1.1.01</t>
  </si>
  <si>
    <t>HE-3.2.1.1.02</t>
  </si>
  <si>
    <t>HE-3.2.1.1.03</t>
  </si>
  <si>
    <t>HE-3.2.1.1.04</t>
  </si>
  <si>
    <t>HE-3.2.1.2.01</t>
  </si>
  <si>
    <t>HE-3.2.1.2.02</t>
  </si>
  <si>
    <t>HE-4.1.1.11.01</t>
  </si>
  <si>
    <t>HE-4.1.1.11.02</t>
  </si>
  <si>
    <t>HE-4.1.1.11.03</t>
  </si>
  <si>
    <t>HE-4.1.1.11.04</t>
  </si>
  <si>
    <t>HE-4.1.1.11.05</t>
  </si>
  <si>
    <t>HE-4.1.1.11.06</t>
  </si>
  <si>
    <t>HE-4.1.1.11.07</t>
  </si>
  <si>
    <t>HE-4.1.1.12.01</t>
  </si>
  <si>
    <t>HE-4.1.1.12.02</t>
  </si>
  <si>
    <t>HE-4.1.1.12.03</t>
  </si>
  <si>
    <t>Matriz programacion citas</t>
  </si>
  <si>
    <t xml:space="preserve">Consolidado encuesta </t>
  </si>
  <si>
    <t>Reporte digital Matriz QDRS</t>
  </si>
  <si>
    <t>Captura carga Declaración portal</t>
  </si>
  <si>
    <t>correo reporte SRS y mAP</t>
  </si>
  <si>
    <t xml:space="preserve">correo reporte SRS </t>
  </si>
  <si>
    <t>Formulariolevantamiento proyecto y donaciones</t>
  </si>
  <si>
    <t>MEP</t>
  </si>
  <si>
    <t>Correo reporte SRS</t>
  </si>
  <si>
    <t>Matriz consolidada</t>
  </si>
  <si>
    <t>Epidemiologia/  VIH</t>
  </si>
  <si>
    <t>Epidemiología/  Bioseguridad</t>
  </si>
  <si>
    <t>Administrativo/   Compras</t>
  </si>
  <si>
    <t>Planificación/ Calidad en la Gestión</t>
  </si>
  <si>
    <t>Planificación/        M &amp; E</t>
  </si>
  <si>
    <t xml:space="preserve">Calidad Servicios Salud/   Bioseguridad </t>
  </si>
  <si>
    <t>Calidad Servicios Salud/  Materno-Infantil</t>
  </si>
  <si>
    <t>Materno Infantil/     Adolescentes</t>
  </si>
  <si>
    <t>Materno-Infantil/ Ginecologia y Obstetricia</t>
  </si>
  <si>
    <t>Materno-Infantil/ Ginecologia y Obstetricia/   Pediatria</t>
  </si>
  <si>
    <t>Materno-Infantil/ Pediatria</t>
  </si>
  <si>
    <t>Materno Infantil/     Epidemiologia</t>
  </si>
  <si>
    <t>Registro de nacimientos/   Materno Infantil</t>
  </si>
  <si>
    <t>Admisión/  Materno Infantil</t>
  </si>
  <si>
    <t>Materno Infantil/   Bioseguridad</t>
  </si>
  <si>
    <t>Materno Infantil -Adolescentes</t>
  </si>
  <si>
    <t>Materno Infantil -Pediatria</t>
  </si>
  <si>
    <t>RRHH-Salud Ocupacional</t>
  </si>
  <si>
    <t>POA  CEAS 2023. HOSPITAL DE ENGOMBE VFA 2.23.03.2023</t>
  </si>
  <si>
    <t>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</si>
</sst>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 &quot;€&quot;_-;\-* #,##0.00\ &quot;€&quot;_-;_-* &quot;-&quot;??\ &quot;€&quot;_-;_-@_-"/>
    <numFmt numFmtId="165" formatCode="#,##0.00;[Red]#,##0.00"/>
  </numFmts>
  <fonts count="48">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name val="Arial"/>
      <family val="2"/>
    </font>
    <font>
      <sz val="10"/>
      <color theme="1"/>
      <name val="Times New Roman"/>
      <family val="1"/>
    </font>
    <font>
      <sz val="10"/>
      <color theme="1"/>
      <name val="Tw Cen MT"/>
      <family val="2"/>
    </font>
    <font>
      <b/>
      <sz val="10"/>
      <color theme="0"/>
      <name val="Calibri"/>
      <family val="2"/>
      <scheme val="minor"/>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35">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theme="4"/>
      </left>
      <right/>
      <top style="thin">
        <color theme="4"/>
      </top>
      <bottom style="thin">
        <color theme="4"/>
      </bottom>
      <diagonal/>
    </border>
    <border>
      <left style="thin">
        <color indexed="64"/>
      </left>
      <right/>
      <top style="thin">
        <color theme="4"/>
      </top>
      <bottom/>
      <diagonal/>
    </border>
    <border>
      <left/>
      <right style="thin">
        <color indexed="64"/>
      </right>
      <top style="thin">
        <color indexed="64"/>
      </top>
      <bottom style="thin">
        <color indexed="64"/>
      </bottom>
      <diagonal/>
    </border>
  </borders>
  <cellStyleXfs count="9">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3" fillId="0" borderId="0" applyFont="0" applyFill="0" applyBorder="0" applyAlignment="0" applyProtection="0"/>
    <xf numFmtId="164" fontId="44" fillId="0" borderId="0" applyFont="0" applyFill="0" applyBorder="0" applyAlignment="0" applyProtection="0"/>
  </cellStyleXfs>
  <cellXfs count="534">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5" fontId="17"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xf>
    <xf numFmtId="165" fontId="16" fillId="9" borderId="7" xfId="1" applyNumberFormat="1" applyFont="1" applyFill="1" applyBorder="1" applyAlignment="1" applyProtection="1">
      <alignment vertical="top"/>
      <protection hidden="1"/>
    </xf>
    <xf numFmtId="165" fontId="16" fillId="13" borderId="6" xfId="1" applyNumberFormat="1" applyFont="1" applyFill="1" applyBorder="1" applyAlignment="1" applyProtection="1">
      <alignment vertical="top"/>
      <protection hidden="1"/>
    </xf>
    <xf numFmtId="165" fontId="16" fillId="14" borderId="7" xfId="1" applyNumberFormat="1" applyFont="1" applyFill="1" applyBorder="1" applyAlignment="1" applyProtection="1">
      <alignment vertical="top"/>
      <protection hidden="1"/>
    </xf>
    <xf numFmtId="165"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5" fontId="16" fillId="14" borderId="7" xfId="1" applyNumberFormat="1" applyFont="1" applyFill="1" applyBorder="1" applyAlignment="1" applyProtection="1">
      <alignment horizontal="right" vertical="top"/>
      <protection hidden="1"/>
    </xf>
    <xf numFmtId="165" fontId="16" fillId="3" borderId="7" xfId="1" applyNumberFormat="1" applyFont="1" applyFill="1" applyBorder="1" applyAlignment="1" applyProtection="1">
      <alignment horizontal="right" vertical="top"/>
      <protection hidden="1"/>
    </xf>
    <xf numFmtId="165"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9" borderId="18" xfId="0" applyFont="1" applyFill="1" applyBorder="1" applyAlignment="1">
      <alignment horizontal="left" vertical="center" wrapText="1"/>
    </xf>
    <xf numFmtId="0" fontId="9" fillId="9" borderId="18" xfId="0" applyFont="1" applyFill="1" applyBorder="1" applyAlignment="1">
      <alignment horizontal="left" vertical="center" wrapText="1"/>
    </xf>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39" fillId="9" borderId="0" xfId="0" applyFont="1" applyFill="1"/>
    <xf numFmtId="0" fontId="39" fillId="9" borderId="0" xfId="0" applyFont="1" applyFill="1" applyAlignment="1">
      <alignment horizontal="center" vertical="center"/>
    </xf>
    <xf numFmtId="0" fontId="39" fillId="9" borderId="0" xfId="0" applyFont="1" applyFill="1" applyAlignment="1">
      <alignment horizontal="left" vertical="center"/>
    </xf>
    <xf numFmtId="0" fontId="36" fillId="9" borderId="0" xfId="0" applyFont="1" applyFill="1" applyAlignment="1">
      <alignment horizontal="left" vertical="center"/>
    </xf>
    <xf numFmtId="0" fontId="39"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39" fillId="9" borderId="0" xfId="0" applyNumberFormat="1" applyFont="1" applyFill="1"/>
    <xf numFmtId="0" fontId="39" fillId="0" borderId="0" xfId="0" applyFont="1"/>
    <xf numFmtId="4" fontId="39" fillId="0" borderId="0" xfId="0" applyNumberFormat="1" applyFont="1"/>
    <xf numFmtId="0" fontId="40" fillId="9" borderId="0" xfId="6" applyFont="1" applyFill="1"/>
    <xf numFmtId="0" fontId="40" fillId="9" borderId="0" xfId="0" applyFont="1" applyFill="1"/>
    <xf numFmtId="0" fontId="41"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5"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5"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5"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5"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5" fontId="16" fillId="9" borderId="7" xfId="1" applyNumberFormat="1" applyFont="1" applyFill="1" applyBorder="1" applyAlignment="1" applyProtection="1">
      <alignment vertical="center"/>
      <protection locked="0"/>
    </xf>
    <xf numFmtId="165" fontId="16" fillId="9" borderId="7" xfId="1" applyNumberFormat="1" applyFont="1" applyFill="1" applyBorder="1" applyAlignment="1" applyProtection="1">
      <alignment vertical="center"/>
    </xf>
    <xf numFmtId="165"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5" fontId="16" fillId="14" borderId="7" xfId="1" applyNumberFormat="1" applyFont="1" applyFill="1" applyBorder="1" applyAlignment="1" applyProtection="1">
      <alignment horizontal="right" vertical="center"/>
      <protection hidden="1"/>
    </xf>
    <xf numFmtId="165" fontId="17" fillId="9" borderId="7" xfId="1" applyNumberFormat="1" applyFont="1" applyFill="1" applyBorder="1" applyAlignment="1" applyProtection="1">
      <alignment vertical="center"/>
    </xf>
    <xf numFmtId="165" fontId="16" fillId="15" borderId="7" xfId="1" applyNumberFormat="1" applyFont="1" applyFill="1" applyBorder="1" applyAlignment="1" applyProtection="1">
      <alignment horizontal="right" vertical="center"/>
      <protection hidden="1"/>
    </xf>
    <xf numFmtId="165" fontId="17" fillId="9" borderId="15" xfId="1" applyNumberFormat="1" applyFont="1" applyFill="1" applyBorder="1" applyAlignment="1" applyProtection="1">
      <alignment vertical="center"/>
      <protection hidden="1"/>
    </xf>
    <xf numFmtId="165" fontId="17" fillId="3" borderId="15" xfId="1" applyNumberFormat="1" applyFont="1" applyFill="1" applyBorder="1" applyAlignment="1" applyProtection="1">
      <alignment horizontal="right" vertical="center"/>
      <protection hidden="1"/>
    </xf>
    <xf numFmtId="43" fontId="18" fillId="9" borderId="15" xfId="7" applyFont="1" applyFill="1" applyBorder="1" applyProtection="1">
      <protection locked="0"/>
    </xf>
    <xf numFmtId="165" fontId="17" fillId="3" borderId="7" xfId="1" applyNumberFormat="1" applyFont="1" applyFill="1" applyBorder="1" applyAlignment="1" applyProtection="1">
      <alignment horizontal="right" vertical="center"/>
      <protection hidden="1"/>
    </xf>
    <xf numFmtId="0" fontId="3" fillId="9" borderId="0" xfId="4" applyFill="1" applyAlignment="1">
      <alignment vertical="center"/>
    </xf>
    <xf numFmtId="0" fontId="3" fillId="0" borderId="0" xfId="4" applyAlignment="1">
      <alignment vertical="center"/>
    </xf>
    <xf numFmtId="4" fontId="11" fillId="2" borderId="7" xfId="2" applyNumberFormat="1" applyFont="1" applyFill="1" applyBorder="1" applyAlignment="1" applyProtection="1">
      <alignment vertical="top" wrapText="1"/>
      <protection locked="0"/>
    </xf>
    <xf numFmtId="1" fontId="9" fillId="2" borderId="7" xfId="0" applyNumberFormat="1" applyFont="1" applyFill="1" applyBorder="1" applyAlignment="1" applyProtection="1">
      <alignment horizontal="center"/>
      <protection locked="0"/>
    </xf>
    <xf numFmtId="1" fontId="9" fillId="2" borderId="7" xfId="0" applyNumberFormat="1" applyFont="1" applyFill="1" applyBorder="1" applyAlignment="1">
      <alignment horizontal="center"/>
    </xf>
    <xf numFmtId="9" fontId="8" fillId="9" borderId="20" xfId="0" applyNumberFormat="1" applyFont="1" applyFill="1" applyBorder="1" applyAlignment="1" applyProtection="1">
      <alignment horizontal="center"/>
      <protection locked="0"/>
    </xf>
    <xf numFmtId="0" fontId="9" fillId="0" borderId="18" xfId="0" applyFont="1" applyBorder="1" applyAlignment="1">
      <alignment vertical="top"/>
    </xf>
    <xf numFmtId="3" fontId="9" fillId="0" borderId="18" xfId="0" applyNumberFormat="1" applyFont="1" applyBorder="1" applyAlignment="1" applyProtection="1">
      <alignment horizontal="left" vertical="top"/>
      <protection locked="0"/>
    </xf>
    <xf numFmtId="4" fontId="9" fillId="0" borderId="18" xfId="0" applyNumberFormat="1" applyFont="1" applyBorder="1" applyAlignment="1" applyProtection="1">
      <alignment horizontal="right" vertical="top"/>
      <protection locked="0"/>
    </xf>
    <xf numFmtId="0" fontId="0" fillId="9" borderId="18" xfId="0" applyFill="1" applyBorder="1"/>
    <xf numFmtId="0" fontId="9" fillId="0" borderId="18" xfId="0" applyFont="1" applyBorder="1" applyAlignment="1" applyProtection="1">
      <alignment horizontal="center" vertical="top"/>
      <protection locked="0"/>
    </xf>
    <xf numFmtId="3" fontId="9" fillId="0" borderId="18" xfId="0" applyNumberFormat="1" applyFont="1" applyBorder="1" applyAlignment="1" applyProtection="1">
      <alignment horizontal="center" vertical="top"/>
      <protection locked="0"/>
    </xf>
    <xf numFmtId="0" fontId="9" fillId="9" borderId="18" xfId="0" applyFont="1" applyFill="1" applyBorder="1" applyAlignment="1" applyProtection="1">
      <alignment vertical="top"/>
      <protection locked="0"/>
    </xf>
    <xf numFmtId="3" fontId="9" fillId="9" borderId="18" xfId="0" applyNumberFormat="1" applyFont="1" applyFill="1" applyBorder="1" applyAlignment="1" applyProtection="1">
      <alignment horizontal="right" vertical="top"/>
      <protection locked="0"/>
    </xf>
    <xf numFmtId="4" fontId="9" fillId="9" borderId="18" xfId="0" applyNumberFormat="1" applyFont="1" applyFill="1" applyBorder="1" applyAlignment="1">
      <alignment vertical="top"/>
    </xf>
    <xf numFmtId="4" fontId="9" fillId="9" borderId="18" xfId="0" applyNumberFormat="1" applyFont="1" applyFill="1" applyBorder="1" applyAlignment="1" applyProtection="1">
      <alignment horizontal="center" vertical="top"/>
      <protection locked="0"/>
    </xf>
    <xf numFmtId="0" fontId="9" fillId="9" borderId="18" xfId="0" applyFont="1" applyFill="1" applyBorder="1" applyAlignment="1" applyProtection="1">
      <alignment horizontal="center" vertical="top"/>
      <protection locked="0"/>
    </xf>
    <xf numFmtId="0" fontId="8" fillId="0" borderId="18" xfId="0" applyFont="1" applyBorder="1" applyAlignment="1">
      <alignment horizontal="center" vertical="center"/>
    </xf>
    <xf numFmtId="0" fontId="9" fillId="9" borderId="0" xfId="6" applyFont="1" applyFill="1"/>
    <xf numFmtId="0" fontId="35" fillId="0" borderId="0" xfId="6" applyFont="1"/>
    <xf numFmtId="0" fontId="9" fillId="0" borderId="18" xfId="0" applyFont="1" applyBorder="1" applyAlignment="1">
      <alignment horizontal="left" vertical="top" wrapText="1"/>
    </xf>
    <xf numFmtId="0" fontId="9" fillId="0" borderId="18" xfId="0" applyFont="1" applyBorder="1" applyAlignment="1">
      <alignment horizontal="left" vertical="top"/>
    </xf>
    <xf numFmtId="0" fontId="37" fillId="0" borderId="18" xfId="0" applyFont="1" applyBorder="1" applyAlignment="1" applyProtection="1">
      <alignment horizontal="left" vertical="top" wrapText="1"/>
      <protection locked="0"/>
    </xf>
    <xf numFmtId="0" fontId="9" fillId="0" borderId="18" xfId="0" applyFont="1" applyBorder="1" applyAlignment="1">
      <alignment horizontal="center" vertical="center" wrapText="1"/>
    </xf>
    <xf numFmtId="1" fontId="8" fillId="0" borderId="18" xfId="0" applyNumberFormat="1" applyFont="1" applyBorder="1" applyAlignment="1" applyProtection="1">
      <alignment horizontal="left" vertical="top" wrapText="1"/>
      <protection locked="0"/>
    </xf>
    <xf numFmtId="1" fontId="8" fillId="0" borderId="18" xfId="0" applyNumberFormat="1" applyFont="1" applyBorder="1" applyAlignment="1" applyProtection="1">
      <alignment horizontal="left" vertical="top"/>
      <protection locked="0"/>
    </xf>
    <xf numFmtId="1" fontId="9" fillId="0" borderId="18" xfId="0" applyNumberFormat="1" applyFont="1" applyBorder="1" applyAlignment="1" applyProtection="1">
      <alignment horizontal="left" vertical="top" wrapText="1"/>
      <protection locked="0"/>
    </xf>
    <xf numFmtId="1" fontId="9" fillId="0" borderId="18" xfId="0" applyNumberFormat="1" applyFont="1" applyBorder="1" applyAlignment="1" applyProtection="1">
      <alignment horizontal="left" vertical="top"/>
      <protection locked="0"/>
    </xf>
    <xf numFmtId="1" fontId="8" fillId="0" borderId="18" xfId="0" applyNumberFormat="1" applyFont="1" applyBorder="1" applyAlignment="1">
      <alignment horizontal="center" vertical="center"/>
    </xf>
    <xf numFmtId="0" fontId="37" fillId="0" borderId="18" xfId="0" applyFont="1" applyBorder="1" applyAlignment="1">
      <alignment horizontal="left" vertical="top" wrapText="1"/>
    </xf>
    <xf numFmtId="0" fontId="37" fillId="0" borderId="18" xfId="0" applyFont="1" applyBorder="1" applyAlignment="1">
      <alignment horizontal="left" vertical="top"/>
    </xf>
    <xf numFmtId="1" fontId="37" fillId="0" borderId="18" xfId="0" applyNumberFormat="1" applyFont="1" applyBorder="1" applyAlignment="1" applyProtection="1">
      <alignment horizontal="left" vertical="top" wrapText="1"/>
      <protection locked="0"/>
    </xf>
    <xf numFmtId="1" fontId="37" fillId="0" borderId="18" xfId="0" applyNumberFormat="1" applyFont="1" applyBorder="1" applyAlignment="1" applyProtection="1">
      <alignment horizontal="left" vertical="top"/>
      <protection locked="0"/>
    </xf>
    <xf numFmtId="0" fontId="38" fillId="0" borderId="18" xfId="0" applyFont="1" applyBorder="1" applyAlignment="1">
      <alignment horizontal="center" vertical="center"/>
    </xf>
    <xf numFmtId="0" fontId="37" fillId="0" borderId="18" xfId="0" applyFont="1" applyBorder="1" applyAlignment="1">
      <alignment horizontal="center" vertical="center" wrapText="1"/>
    </xf>
    <xf numFmtId="0" fontId="37" fillId="0" borderId="28" xfId="0" applyFont="1" applyBorder="1" applyAlignment="1">
      <alignment vertical="top"/>
    </xf>
    <xf numFmtId="0" fontId="37" fillId="0" borderId="29" xfId="0" applyFont="1" applyBorder="1" applyAlignment="1">
      <alignment vertical="top"/>
    </xf>
    <xf numFmtId="0" fontId="41" fillId="0" borderId="18" xfId="0" applyFont="1" applyBorder="1" applyAlignment="1">
      <alignment horizontal="left" vertical="top" wrapText="1"/>
    </xf>
    <xf numFmtId="0" fontId="37" fillId="0" borderId="23" xfId="0" applyFont="1" applyBorder="1" applyAlignment="1">
      <alignment vertical="top"/>
    </xf>
    <xf numFmtId="0" fontId="24" fillId="0" borderId="0" xfId="0" applyFont="1" applyAlignment="1">
      <alignment horizontal="left" vertical="top"/>
    </xf>
    <xf numFmtId="0" fontId="45" fillId="0" borderId="18" xfId="0" applyFont="1" applyBorder="1" applyAlignment="1">
      <alignment horizontal="left" vertical="center" wrapText="1"/>
    </xf>
    <xf numFmtId="0" fontId="45" fillId="0" borderId="18" xfId="0" applyFont="1" applyBorder="1" applyAlignment="1">
      <alignment horizontal="center" vertical="center" wrapText="1"/>
    </xf>
    <xf numFmtId="164" fontId="37" fillId="0" borderId="18" xfId="8" applyFont="1" applyFill="1" applyBorder="1" applyAlignment="1">
      <alignment horizontal="left" vertical="top"/>
    </xf>
    <xf numFmtId="0" fontId="46" fillId="0" borderId="18" xfId="0" applyFont="1" applyBorder="1" applyAlignment="1">
      <alignment horizontal="left" vertical="center" wrapText="1"/>
    </xf>
    <xf numFmtId="0" fontId="46" fillId="0" borderId="18" xfId="0" applyFont="1" applyBorder="1" applyAlignment="1">
      <alignment horizontal="left" vertical="center"/>
    </xf>
    <xf numFmtId="0" fontId="46" fillId="0" borderId="18" xfId="0" applyFont="1" applyBorder="1" applyAlignment="1" applyProtection="1">
      <alignment horizontal="left" vertical="top" wrapText="1"/>
      <protection locked="0"/>
    </xf>
    <xf numFmtId="0" fontId="0" fillId="0" borderId="0" xfId="0" applyAlignment="1">
      <alignment vertical="top" wrapText="1"/>
    </xf>
    <xf numFmtId="0" fontId="46" fillId="0" borderId="18" xfId="0" applyFont="1" applyBorder="1" applyAlignment="1">
      <alignment horizontal="left"/>
    </xf>
    <xf numFmtId="1" fontId="46" fillId="0" borderId="18" xfId="0" applyNumberFormat="1" applyFont="1" applyBorder="1" applyAlignment="1" applyProtection="1">
      <alignment horizontal="center" vertical="center" wrapText="1"/>
      <protection locked="0"/>
    </xf>
    <xf numFmtId="1" fontId="46" fillId="0" borderId="18" xfId="0" applyNumberFormat="1" applyFont="1" applyBorder="1" applyAlignment="1" applyProtection="1">
      <alignment horizontal="center" vertical="center"/>
      <protection locked="0"/>
    </xf>
    <xf numFmtId="0" fontId="37" fillId="0" borderId="20" xfId="0" applyFont="1" applyBorder="1" applyAlignment="1">
      <alignment horizontal="left" vertical="top" wrapText="1"/>
    </xf>
    <xf numFmtId="0" fontId="9" fillId="0" borderId="17" xfId="0" applyFont="1" applyBorder="1" applyAlignment="1">
      <alignment horizontal="left" vertical="top" wrapText="1"/>
    </xf>
    <xf numFmtId="0" fontId="9" fillId="0" borderId="30" xfId="0" applyFont="1" applyBorder="1" applyAlignment="1">
      <alignment horizontal="left" vertical="top" wrapText="1"/>
    </xf>
    <xf numFmtId="0" fontId="9" fillId="0" borderId="24"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17"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31" xfId="0" applyFont="1" applyBorder="1" applyAlignment="1">
      <alignment vertical="top"/>
    </xf>
    <xf numFmtId="0" fontId="9" fillId="0" borderId="24" xfId="0" applyFont="1" applyBorder="1" applyAlignment="1">
      <alignment vertical="top"/>
    </xf>
    <xf numFmtId="0" fontId="9" fillId="0" borderId="34" xfId="0" applyFont="1" applyBorder="1" applyAlignment="1" applyProtection="1">
      <alignment horizontal="left" vertical="top" wrapText="1"/>
      <protection locked="0"/>
    </xf>
    <xf numFmtId="0" fontId="9" fillId="0" borderId="34" xfId="0" applyFont="1" applyBorder="1" applyAlignment="1">
      <alignment horizontal="left" vertical="top" wrapText="1"/>
    </xf>
    <xf numFmtId="0" fontId="9" fillId="9" borderId="34" xfId="0" applyFont="1" applyFill="1" applyBorder="1" applyAlignment="1" applyProtection="1">
      <alignment horizontal="left" vertical="top" wrapText="1"/>
      <protection locked="0"/>
    </xf>
    <xf numFmtId="0" fontId="46" fillId="0" borderId="34" xfId="0" applyFont="1" applyBorder="1" applyAlignment="1">
      <alignment horizontal="left" vertical="center" wrapText="1"/>
    </xf>
    <xf numFmtId="0" fontId="46" fillId="0" borderId="34" xfId="0" applyFont="1" applyBorder="1" applyAlignment="1" applyProtection="1">
      <alignment horizontal="left" vertical="center" wrapText="1"/>
      <protection locked="0"/>
    </xf>
    <xf numFmtId="0" fontId="0" fillId="0" borderId="18" xfId="0" applyBorder="1"/>
    <xf numFmtId="0" fontId="9" fillId="0" borderId="28" xfId="0" applyFont="1" applyBorder="1" applyAlignment="1">
      <alignment vertical="top" wrapText="1"/>
    </xf>
    <xf numFmtId="0" fontId="47" fillId="11" borderId="18" xfId="0" applyFont="1" applyFill="1" applyBorder="1" applyAlignment="1">
      <alignment horizontal="center" vertical="center" wrapText="1"/>
    </xf>
    <xf numFmtId="0" fontId="8" fillId="4" borderId="0" xfId="6" applyFont="1" applyFill="1" applyAlignment="1"/>
    <xf numFmtId="0" fontId="8" fillId="4" borderId="2" xfId="6" applyFont="1" applyFill="1" applyBorder="1" applyAlignment="1"/>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4" borderId="0" xfId="6" applyFont="1" applyFill="1" applyBorder="1" applyAlignment="1">
      <alignment horizontal="center" vertical="center"/>
    </xf>
    <xf numFmtId="0" fontId="8" fillId="4" borderId="2" xfId="6" applyFont="1" applyFill="1" applyBorder="1" applyAlignment="1">
      <alignment horizontal="center" vertical="center"/>
    </xf>
    <xf numFmtId="0" fontId="8" fillId="8" borderId="0" xfId="6" applyFont="1" applyFill="1" applyAlignment="1">
      <alignment horizontal="left"/>
    </xf>
    <xf numFmtId="0" fontId="16" fillId="0" borderId="0" xfId="6" applyFont="1" applyAlignment="1">
      <alignment horizontal="center"/>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23" xfId="0" applyFont="1" applyBorder="1" applyAlignment="1">
      <alignment horizontal="left" vertical="top" wrapText="1"/>
    </xf>
    <xf numFmtId="0" fontId="9" fillId="0" borderId="33" xfId="0" applyFont="1" applyBorder="1" applyAlignment="1">
      <alignment horizontal="left" vertical="top" wrapText="1"/>
    </xf>
    <xf numFmtId="0" fontId="9" fillId="0" borderId="31" xfId="0" applyFont="1" applyBorder="1" applyAlignment="1">
      <alignment horizontal="left" vertical="top" wrapText="1"/>
    </xf>
    <xf numFmtId="0" fontId="9" fillId="0" borderId="24" xfId="0" applyFont="1" applyBorder="1" applyAlignment="1">
      <alignment horizontal="left" vertical="top" wrapText="1"/>
    </xf>
    <xf numFmtId="0" fontId="9" fillId="0" borderId="30" xfId="0" applyFont="1" applyBorder="1" applyAlignment="1">
      <alignment horizontal="left" vertical="top" wrapText="1"/>
    </xf>
    <xf numFmtId="0" fontId="9" fillId="0" borderId="30"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37" fillId="0" borderId="28" xfId="0" applyFont="1" applyBorder="1" applyAlignment="1">
      <alignment horizontal="left" vertical="top" wrapText="1"/>
    </xf>
    <xf numFmtId="0" fontId="37" fillId="0" borderId="29" xfId="0" applyFont="1" applyBorder="1" applyAlignment="1">
      <alignment horizontal="left" vertical="top" wrapText="1"/>
    </xf>
    <xf numFmtId="0" fontId="37" fillId="0" borderId="23" xfId="0" applyFont="1" applyBorder="1" applyAlignment="1">
      <alignment horizontal="left" vertical="top" wrapText="1"/>
    </xf>
    <xf numFmtId="0" fontId="9" fillId="9" borderId="30" xfId="0" applyFont="1" applyFill="1" applyBorder="1" applyAlignment="1">
      <alignment horizontal="left" vertical="top" wrapText="1"/>
    </xf>
    <xf numFmtId="0" fontId="9" fillId="9" borderId="24" xfId="0" applyFont="1" applyFill="1" applyBorder="1" applyAlignment="1">
      <alignment horizontal="left" vertical="top" wrapText="1"/>
    </xf>
    <xf numFmtId="0" fontId="37" fillId="0" borderId="28" xfId="0" applyFont="1" applyBorder="1" applyAlignment="1">
      <alignment horizontal="center" vertical="top" wrapText="1"/>
    </xf>
    <xf numFmtId="0" fontId="37" fillId="0" borderId="29" xfId="0" applyFont="1" applyBorder="1" applyAlignment="1">
      <alignment horizontal="center" vertical="top" wrapText="1"/>
    </xf>
    <xf numFmtId="0" fontId="9" fillId="0" borderId="30" xfId="0" applyFont="1" applyBorder="1" applyAlignment="1">
      <alignment horizontal="center" vertical="top" wrapText="1"/>
    </xf>
    <xf numFmtId="0" fontId="9" fillId="0" borderId="31" xfId="0" applyFont="1" applyBorder="1" applyAlignment="1">
      <alignment horizontal="center" vertical="top" wrapText="1"/>
    </xf>
    <xf numFmtId="0" fontId="37" fillId="0" borderId="23" xfId="0" applyFont="1" applyBorder="1" applyAlignment="1">
      <alignment horizontal="center" vertical="top" wrapText="1"/>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cellXfs>
  <cellStyles count="9">
    <cellStyle name="Millares" xfId="7" builtinId="3"/>
    <cellStyle name="Millares 2" xfId="1"/>
    <cellStyle name="Millares 3" xfId="5"/>
    <cellStyle name="Moneda" xfId="8" builtinId="4"/>
    <cellStyle name="Normal" xfId="0" builtinId="0"/>
    <cellStyle name="Normal 2" xfId="2"/>
    <cellStyle name="Normal 2 2" xfId="3"/>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1115786</xdr:colOff>
      <xdr:row>0</xdr:row>
      <xdr:rowOff>34018</xdr:rowOff>
    </xdr:from>
    <xdr:to>
      <xdr:col>2</xdr:col>
      <xdr:colOff>925286</xdr:colOff>
      <xdr:row>3</xdr:row>
      <xdr:rowOff>49120</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5786" y="34018"/>
          <a:ext cx="1238250" cy="600209"/>
        </a:xfrm>
        <a:prstGeom prst="rect">
          <a:avLst/>
        </a:prstGeom>
      </xdr:spPr>
    </xdr:pic>
    <xdr:clientData/>
  </xdr:twoCellAnchor>
  <xdr:oneCellAnchor>
    <xdr:from>
      <xdr:col>1</xdr:col>
      <xdr:colOff>647700</xdr:colOff>
      <xdr:row>104</xdr:row>
      <xdr:rowOff>0</xdr:rowOff>
    </xdr:from>
    <xdr:ext cx="752475" cy="0"/>
    <xdr:pic>
      <xdr:nvPicPr>
        <xdr:cNvPr id="3" name="2 Imagen">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104</xdr:row>
      <xdr:rowOff>0</xdr:rowOff>
    </xdr:from>
    <xdr:ext cx="752475" cy="0"/>
    <xdr:pic>
      <xdr:nvPicPr>
        <xdr:cNvPr id="4" name="2 Imagen">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104</xdr:row>
      <xdr:rowOff>0</xdr:rowOff>
    </xdr:from>
    <xdr:ext cx="752475" cy="0"/>
    <xdr:pic>
      <xdr:nvPicPr>
        <xdr:cNvPr id="5" name="2 Imagen">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104</xdr:row>
      <xdr:rowOff>0</xdr:rowOff>
    </xdr:from>
    <xdr:ext cx="752475" cy="0"/>
    <xdr:pic>
      <xdr:nvPicPr>
        <xdr:cNvPr id="6" name="2 Imagen">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104</xdr:row>
      <xdr:rowOff>0</xdr:rowOff>
    </xdr:from>
    <xdr:ext cx="752475" cy="0"/>
    <xdr:pic>
      <xdr:nvPicPr>
        <xdr:cNvPr id="7" name="2 Imagen">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104</xdr:row>
      <xdr:rowOff>0</xdr:rowOff>
    </xdr:from>
    <xdr:ext cx="752475" cy="0"/>
    <xdr:pic>
      <xdr:nvPicPr>
        <xdr:cNvPr id="8" name="2 Imagen">
          <a:extLst>
            <a:ext uri="{FF2B5EF4-FFF2-40B4-BE49-F238E27FC236}">
              <a16:creationId xmlns=""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104</xdr:row>
      <xdr:rowOff>0</xdr:rowOff>
    </xdr:from>
    <xdr:ext cx="752475" cy="0"/>
    <xdr:pic>
      <xdr:nvPicPr>
        <xdr:cNvPr id="9" name="2 Imagen">
          <a:extLst>
            <a:ext uri="{FF2B5EF4-FFF2-40B4-BE49-F238E27FC236}">
              <a16:creationId xmlns=""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104</xdr:row>
      <xdr:rowOff>0</xdr:rowOff>
    </xdr:from>
    <xdr:ext cx="752475" cy="0"/>
    <xdr:pic>
      <xdr:nvPicPr>
        <xdr:cNvPr id="10" name="2 Imagen">
          <a:extLst>
            <a:ext uri="{FF2B5EF4-FFF2-40B4-BE49-F238E27FC236}">
              <a16:creationId xmlns=""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104</xdr:row>
      <xdr:rowOff>0</xdr:rowOff>
    </xdr:from>
    <xdr:ext cx="752475" cy="0"/>
    <xdr:pic>
      <xdr:nvPicPr>
        <xdr:cNvPr id="11" name="2 Imagen">
          <a:extLst>
            <a:ext uri="{FF2B5EF4-FFF2-40B4-BE49-F238E27FC236}">
              <a16:creationId xmlns=""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104</xdr:row>
      <xdr:rowOff>0</xdr:rowOff>
    </xdr:from>
    <xdr:ext cx="752475" cy="0"/>
    <xdr:pic>
      <xdr:nvPicPr>
        <xdr:cNvPr id="12" name="2 Imagen">
          <a:extLst>
            <a:ext uri="{FF2B5EF4-FFF2-40B4-BE49-F238E27FC236}">
              <a16:creationId xmlns=""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104</xdr:row>
      <xdr:rowOff>0</xdr:rowOff>
    </xdr:from>
    <xdr:ext cx="752475" cy="0"/>
    <xdr:pic>
      <xdr:nvPicPr>
        <xdr:cNvPr id="13" name="2 Imagen">
          <a:extLst>
            <a:ext uri="{FF2B5EF4-FFF2-40B4-BE49-F238E27FC236}">
              <a16:creationId xmlns=""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102</xdr:row>
      <xdr:rowOff>0</xdr:rowOff>
    </xdr:from>
    <xdr:ext cx="752475" cy="0"/>
    <xdr:pic>
      <xdr:nvPicPr>
        <xdr:cNvPr id="14" name="13 Imagen">
          <a:extLst>
            <a:ext uri="{FF2B5EF4-FFF2-40B4-BE49-F238E27FC236}">
              <a16:creationId xmlns=""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18513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102</xdr:row>
      <xdr:rowOff>0</xdr:rowOff>
    </xdr:from>
    <xdr:ext cx="752475" cy="0"/>
    <xdr:pic>
      <xdr:nvPicPr>
        <xdr:cNvPr id="15" name="2 Imagen">
          <a:extLst>
            <a:ext uri="{FF2B5EF4-FFF2-40B4-BE49-F238E27FC236}">
              <a16:creationId xmlns=""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18513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102</xdr:row>
      <xdr:rowOff>0</xdr:rowOff>
    </xdr:from>
    <xdr:ext cx="752475" cy="0"/>
    <xdr:pic>
      <xdr:nvPicPr>
        <xdr:cNvPr id="16" name="2 Imagen">
          <a:extLst>
            <a:ext uri="{FF2B5EF4-FFF2-40B4-BE49-F238E27FC236}">
              <a16:creationId xmlns=""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18513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102</xdr:row>
      <xdr:rowOff>0</xdr:rowOff>
    </xdr:from>
    <xdr:ext cx="752475" cy="0"/>
    <xdr:pic>
      <xdr:nvPicPr>
        <xdr:cNvPr id="17" name="2 Imagen">
          <a:extLst>
            <a:ext uri="{FF2B5EF4-FFF2-40B4-BE49-F238E27FC236}">
              <a16:creationId xmlns=""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18513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102</xdr:row>
      <xdr:rowOff>0</xdr:rowOff>
    </xdr:from>
    <xdr:ext cx="752475" cy="0"/>
    <xdr:pic>
      <xdr:nvPicPr>
        <xdr:cNvPr id="18" name="2 Imagen">
          <a:extLst>
            <a:ext uri="{FF2B5EF4-FFF2-40B4-BE49-F238E27FC236}">
              <a16:creationId xmlns=""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18513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102</xdr:row>
      <xdr:rowOff>0</xdr:rowOff>
    </xdr:from>
    <xdr:ext cx="752475" cy="0"/>
    <xdr:pic>
      <xdr:nvPicPr>
        <xdr:cNvPr id="19" name="2 Imagen">
          <a:extLst>
            <a:ext uri="{FF2B5EF4-FFF2-40B4-BE49-F238E27FC236}">
              <a16:creationId xmlns=""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18513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102</xdr:row>
      <xdr:rowOff>0</xdr:rowOff>
    </xdr:from>
    <xdr:ext cx="752475" cy="0"/>
    <xdr:pic>
      <xdr:nvPicPr>
        <xdr:cNvPr id="20" name="2 Imagen">
          <a:extLst>
            <a:ext uri="{FF2B5EF4-FFF2-40B4-BE49-F238E27FC236}">
              <a16:creationId xmlns=""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18513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102</xdr:row>
      <xdr:rowOff>0</xdr:rowOff>
    </xdr:from>
    <xdr:ext cx="752475" cy="0"/>
    <xdr:pic>
      <xdr:nvPicPr>
        <xdr:cNvPr id="21" name="2 Imagen">
          <a:extLst>
            <a:ext uri="{FF2B5EF4-FFF2-40B4-BE49-F238E27FC236}">
              <a16:creationId xmlns=""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18513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102</xdr:row>
      <xdr:rowOff>0</xdr:rowOff>
    </xdr:from>
    <xdr:ext cx="752475" cy="0"/>
    <xdr:pic>
      <xdr:nvPicPr>
        <xdr:cNvPr id="22" name="2 Imagen">
          <a:extLst>
            <a:ext uri="{FF2B5EF4-FFF2-40B4-BE49-F238E27FC236}">
              <a16:creationId xmlns=""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18513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102</xdr:row>
      <xdr:rowOff>0</xdr:rowOff>
    </xdr:from>
    <xdr:ext cx="752475" cy="0"/>
    <xdr:pic>
      <xdr:nvPicPr>
        <xdr:cNvPr id="23" name="2 Imagen">
          <a:extLst>
            <a:ext uri="{FF2B5EF4-FFF2-40B4-BE49-F238E27FC236}">
              <a16:creationId xmlns=""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18513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102</xdr:row>
      <xdr:rowOff>0</xdr:rowOff>
    </xdr:from>
    <xdr:ext cx="752475" cy="0"/>
    <xdr:pic>
      <xdr:nvPicPr>
        <xdr:cNvPr id="24" name="2 Imagen">
          <a:extLst>
            <a:ext uri="{FF2B5EF4-FFF2-40B4-BE49-F238E27FC236}">
              <a16:creationId xmlns=""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18513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25" name="2 Imagen">
          <a:extLst>
            <a:ext uri="{FF2B5EF4-FFF2-40B4-BE49-F238E27FC236}">
              <a16:creationId xmlns="" xmlns:a16="http://schemas.microsoft.com/office/drawing/2014/main" id="{688D83C4-9BEB-4384-8894-2F586D23E5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0" y="57388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26" name="2 Imagen">
          <a:extLst>
            <a:ext uri="{FF2B5EF4-FFF2-40B4-BE49-F238E27FC236}">
              <a16:creationId xmlns="" xmlns:a16="http://schemas.microsoft.com/office/drawing/2014/main" id="{4CA6739A-B07F-4C34-BC15-E1E012C15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0" y="57388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27" name="2 Imagen">
          <a:extLst>
            <a:ext uri="{FF2B5EF4-FFF2-40B4-BE49-F238E27FC236}">
              <a16:creationId xmlns="" xmlns:a16="http://schemas.microsoft.com/office/drawing/2014/main" id="{16FC770F-0DFD-4668-9485-84023CA70E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0" y="57388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28" name="2 Imagen">
          <a:extLst>
            <a:ext uri="{FF2B5EF4-FFF2-40B4-BE49-F238E27FC236}">
              <a16:creationId xmlns="" xmlns:a16="http://schemas.microsoft.com/office/drawing/2014/main" id="{A51FA8F5-36B7-4EA7-A885-8EE8AF1412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0" y="57388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29" name="2 Imagen">
          <a:extLst>
            <a:ext uri="{FF2B5EF4-FFF2-40B4-BE49-F238E27FC236}">
              <a16:creationId xmlns="" xmlns:a16="http://schemas.microsoft.com/office/drawing/2014/main" id="{CCA1A089-8753-4CD6-9AEE-E65F643712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0" y="57388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30" name="2 Imagen">
          <a:extLst>
            <a:ext uri="{FF2B5EF4-FFF2-40B4-BE49-F238E27FC236}">
              <a16:creationId xmlns="" xmlns:a16="http://schemas.microsoft.com/office/drawing/2014/main" id="{305EB22A-242A-4709-A4BC-E228E14403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0" y="57388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31" name="2 Imagen">
          <a:extLst>
            <a:ext uri="{FF2B5EF4-FFF2-40B4-BE49-F238E27FC236}">
              <a16:creationId xmlns="" xmlns:a16="http://schemas.microsoft.com/office/drawing/2014/main" id="{9CDD5995-73FC-4A48-9C7C-35856DC208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0" y="57388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32" name="2 Imagen">
          <a:extLst>
            <a:ext uri="{FF2B5EF4-FFF2-40B4-BE49-F238E27FC236}">
              <a16:creationId xmlns="" xmlns:a16="http://schemas.microsoft.com/office/drawing/2014/main" id="{DDDA7066-24A9-47C7-9660-A7AD4B8D4B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0" y="57388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33" name="2 Imagen">
          <a:extLst>
            <a:ext uri="{FF2B5EF4-FFF2-40B4-BE49-F238E27FC236}">
              <a16:creationId xmlns="" xmlns:a16="http://schemas.microsoft.com/office/drawing/2014/main" id="{22E5F177-2930-416E-A340-5E6CBA1BBB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0" y="57388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34" name="2 Imagen">
          <a:extLst>
            <a:ext uri="{FF2B5EF4-FFF2-40B4-BE49-F238E27FC236}">
              <a16:creationId xmlns="" xmlns:a16="http://schemas.microsoft.com/office/drawing/2014/main" id="{080CD66F-D806-4F6F-B007-DF1F3D0902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0" y="57388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35" name="2 Imagen">
          <a:extLst>
            <a:ext uri="{FF2B5EF4-FFF2-40B4-BE49-F238E27FC236}">
              <a16:creationId xmlns="" xmlns:a16="http://schemas.microsoft.com/office/drawing/2014/main" id="{8B3AB85B-13E9-4661-8082-E5A2C79615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0" y="57388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 xmlns:a16="http://schemas.microsoft.com/office/drawing/2014/main" id="{00000000-0008-0000-04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 xmlns:a16="http://schemas.microsoft.com/office/drawing/2014/main" id="{00000000-0008-0000-05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 xmlns:a16="http://schemas.microsoft.com/office/drawing/2014/main" id="{00000000-0008-0000-05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 xmlns:a16="http://schemas.microsoft.com/office/drawing/2014/main" id="{00000000-0008-0000-05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 xmlns:a16="http://schemas.microsoft.com/office/drawing/2014/main" id="{00000000-0008-0000-05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 xmlns:a16="http://schemas.microsoft.com/office/drawing/2014/main" id="{00000000-0008-0000-05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00000000-0008-0000-0500-000017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 xmlns:a16="http://schemas.microsoft.com/office/drawing/2014/main" id="{00000000-0008-0000-0500-000018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 xmlns:a16="http://schemas.microsoft.com/office/drawing/2014/main" id="{00000000-0008-0000-0500-000019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 xmlns:a16="http://schemas.microsoft.com/office/drawing/2014/main" id="{00000000-0008-0000-0500-00001A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 xmlns:a16="http://schemas.microsoft.com/office/drawing/2014/main" id="{00000000-0008-0000-0500-00001B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 xmlns:a16="http://schemas.microsoft.com/office/drawing/2014/main" id="{00000000-0008-0000-0500-00001C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 xmlns:a16="http://schemas.microsoft.com/office/drawing/2014/main" id="{00000000-0008-0000-0500-00001D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 xmlns:a16="http://schemas.microsoft.com/office/drawing/2014/main" id="{00000000-0008-0000-0500-00001E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 xmlns:a16="http://schemas.microsoft.com/office/drawing/2014/main" id="{00000000-0008-0000-0500-00001F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 xmlns:a16="http://schemas.microsoft.com/office/drawing/2014/main" id="{00000000-0008-0000-0500-000020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 xmlns:a16="http://schemas.microsoft.com/office/drawing/2014/main" id="{00000000-0008-0000-0500-000021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 xmlns:a16="http://schemas.microsoft.com/office/drawing/2014/main" id="{00000000-0008-0000-0500-000022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 xmlns:a16="http://schemas.microsoft.com/office/drawing/2014/main" id="{00000000-0008-0000-0500-000023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 xmlns:a16="http://schemas.microsoft.com/office/drawing/2014/main" id="{00000000-0008-0000-0500-000024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 xmlns:a16="http://schemas.microsoft.com/office/drawing/2014/main" id="{00000000-0008-0000-0500-000025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 xmlns:a16="http://schemas.microsoft.com/office/drawing/2014/main" id="{00000000-0008-0000-0500-000026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 xmlns:a16="http://schemas.microsoft.com/office/drawing/2014/main" id="{00000000-0008-0000-0500-000027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 xmlns:a16="http://schemas.microsoft.com/office/drawing/2014/main" id="{00000000-0008-0000-0500-000028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 xmlns:a16="http://schemas.microsoft.com/office/drawing/2014/main" id="{00000000-0008-0000-0500-000029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 xmlns:a16="http://schemas.microsoft.com/office/drawing/2014/main" id="{00000000-0008-0000-0500-00002A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 xmlns:a16="http://schemas.microsoft.com/office/drawing/2014/main" id="{00000000-0008-0000-0500-00002B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 xmlns:a16="http://schemas.microsoft.com/office/drawing/2014/main" id="{00000000-0008-0000-0500-00002C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 xmlns:a16="http://schemas.microsoft.com/office/drawing/2014/main" id="{00000000-0008-0000-0500-00002D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 xmlns:a16="http://schemas.microsoft.com/office/drawing/2014/main" id="{00000000-0008-0000-0500-00002E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 xmlns:a16="http://schemas.microsoft.com/office/drawing/2014/main" id="{00000000-0008-0000-06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 xmlns:a16="http://schemas.microsoft.com/office/drawing/2014/main" id="{00000000-0008-0000-06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 xmlns:a16="http://schemas.microsoft.com/office/drawing/2014/main" id="{00000000-0008-0000-06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 xmlns:a16="http://schemas.microsoft.com/office/drawing/2014/main" id="{00000000-0008-0000-06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 xmlns:a16="http://schemas.microsoft.com/office/drawing/2014/main" id="{00000000-0008-0000-06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 xmlns:a16="http://schemas.microsoft.com/office/drawing/2014/main" id="{00000000-0008-0000-06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 xmlns:a16="http://schemas.microsoft.com/office/drawing/2014/main" id="{00000000-0008-0000-06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 xmlns:a16="http://schemas.microsoft.com/office/drawing/2014/main" id="{00000000-0008-0000-06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 xmlns:a16="http://schemas.microsoft.com/office/drawing/2014/main" id="{00000000-0008-0000-06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 xmlns:a16="http://schemas.microsoft.com/office/drawing/2014/main" id="{00000000-0008-0000-06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 xmlns:a16="http://schemas.microsoft.com/office/drawing/2014/main" id="{00000000-0008-0000-06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 xmlns:a16="http://schemas.microsoft.com/office/drawing/2014/main" id="{00000000-0008-0000-06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 xmlns:a16="http://schemas.microsoft.com/office/drawing/2014/main" id="{00000000-0008-0000-06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 xmlns:a16="http://schemas.microsoft.com/office/drawing/2014/main" id="{00000000-0008-0000-06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 xmlns:a16="http://schemas.microsoft.com/office/drawing/2014/main" id="{00000000-0008-0000-06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 xmlns:a16="http://schemas.microsoft.com/office/drawing/2014/main" id="{00000000-0008-0000-06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 xmlns:a16="http://schemas.microsoft.com/office/drawing/2014/main" id="{00000000-0008-0000-0600-000014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 xmlns:a16="http://schemas.microsoft.com/office/drawing/2014/main" id="{00000000-0008-0000-0600-000015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 xmlns:a16="http://schemas.microsoft.com/office/drawing/2014/main" id="{00000000-0008-0000-0600-000016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00000000-0008-0000-0600-000017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 xmlns:a16="http://schemas.microsoft.com/office/drawing/2014/main" id="{00000000-0008-0000-0600-000018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 xmlns:a16="http://schemas.microsoft.com/office/drawing/2014/main" id="{00000000-0008-0000-0600-000019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 xmlns:a16="http://schemas.microsoft.com/office/drawing/2014/main" id="{00000000-0008-0000-0600-00001A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 xmlns:a16="http://schemas.microsoft.com/office/drawing/2014/main" id="{00000000-0008-0000-0600-00001B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 xmlns:a16="http://schemas.microsoft.com/office/drawing/2014/main" id="{00000000-0008-0000-0600-00001C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 xmlns:a16="http://schemas.microsoft.com/office/drawing/2014/main" id="{00000000-0008-0000-0600-00001D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 xmlns:a16="http://schemas.microsoft.com/office/drawing/2014/main" id="{00000000-0008-0000-0600-00001E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 xmlns:a16="http://schemas.microsoft.com/office/drawing/2014/main" id="{00000000-0008-0000-0600-00001F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2.22\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92.22\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92.22\Users\sns2\Desktop\Carpeta%20Taller%20POA%202019%20SRS-GAS-CEAS\Matriz%20POA%202019%20SRS-SN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92.22\Users\Contabilidad\Downloads\POA%20Est&#224;ndar%202022%20Hospital%20Engombe%20definitivoVF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 val="POA Estàndar 2022 Hospital Engo"/>
    </sheetNames>
    <sheetDataSet>
      <sheetData sheetId="0"/>
      <sheetData sheetId="1"/>
      <sheetData sheetId="2"/>
      <sheetData sheetId="3"/>
      <sheetData sheetId="4"/>
      <sheetData sheetId="5"/>
      <sheetData sheetId="6"/>
      <sheetData sheetId="7"/>
      <sheetData sheetId="8" refreshError="1"/>
    </sheetDataSet>
  </externalBook>
</externalLink>
</file>

<file path=xl/tables/table1.xml><?xml version="1.0" encoding="utf-8"?>
<table xmlns="http://schemas.openxmlformats.org/spreadsheetml/2006/main" id="1" name="Tabla1" displayName="Tabla1" ref="B7:N862" headerRowDxfId="28" dataDxfId="27" totalsRowDxfId="26">
  <autoFilter ref="B7:N862"/>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Row],[Código_Actividad]]="","",'[3]Formulario PPGR1'!#REF!)</calculatedColumnFormula>
    </tableColumn>
    <tableColumn id="15" name="SRS" dataDxfId="21" totalsRowDxfId="20">
      <calculatedColumnFormula>IF(Tabla1[[#This Row],[Código_Actividad]]="","",'[3]Formulario PPGR1'!#REF!)</calculatedColumnFormula>
    </tableColumn>
    <tableColumn id="16" name="AREA" dataDxfId="19" totalsRowDxfId="18">
      <calculatedColumnFormula>IF(Tabla1[[#This Row],[Código_Actividad]]="","",'[3]Formulario PPGR1'!#REF!)</calculatedColumnFormula>
    </tableColumn>
    <tableColumn id="17" name="TIPO" dataDxfId="17" totalsRowDxfId="16">
      <calculatedColumnFormula>IF(Tabla1[[#This Row],[Código_Actividad]]="","",'[3]Formulario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+[4]!Tabla1[[#This Row],[Precio Unitario]]*[4]!Tabla1[[#This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2"/>
  <sheetViews>
    <sheetView showGridLines="0" zoomScaleNormal="100" workbookViewId="0">
      <selection activeCell="E12" sqref="E12"/>
    </sheetView>
  </sheetViews>
  <sheetFormatPr baseColWidth="10" defaultColWidth="11.42578125" defaultRowHeight="12.75"/>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6"/>
    <col min="11" max="11" width="13.85546875" style="56" customWidth="1"/>
    <col min="12" max="71" width="11.42578125" style="56"/>
  </cols>
  <sheetData>
    <row r="1" spans="1:19">
      <c r="B1" s="78"/>
      <c r="C1" s="78"/>
      <c r="D1" s="78"/>
      <c r="E1" s="78"/>
      <c r="F1" s="78"/>
      <c r="G1" s="78"/>
      <c r="H1" s="78"/>
      <c r="I1" s="78"/>
    </row>
    <row r="2" spans="1:19" ht="15.75">
      <c r="B2" s="79" t="s">
        <v>278</v>
      </c>
      <c r="C2" s="79"/>
      <c r="D2" s="79"/>
      <c r="E2" s="79"/>
      <c r="F2" s="79"/>
      <c r="G2" s="79"/>
      <c r="H2" s="79"/>
      <c r="I2" s="79"/>
    </row>
    <row r="3" spans="1:19" ht="15">
      <c r="B3" s="80" t="s">
        <v>279</v>
      </c>
      <c r="C3" s="80"/>
      <c r="D3" s="80"/>
      <c r="E3" s="80"/>
      <c r="F3" s="80"/>
      <c r="G3" s="80"/>
      <c r="H3" s="80"/>
      <c r="I3" s="80"/>
      <c r="K3" s="56">
        <v>2022</v>
      </c>
      <c r="L3" s="56">
        <v>2023</v>
      </c>
      <c r="M3" s="56">
        <v>2024</v>
      </c>
    </row>
    <row r="4" spans="1:19">
      <c r="B4" s="81" t="s">
        <v>55</v>
      </c>
      <c r="C4" s="81"/>
      <c r="D4" s="81"/>
      <c r="E4" s="81"/>
      <c r="F4" s="81"/>
      <c r="G4" s="81"/>
      <c r="H4" s="81"/>
      <c r="I4" s="81"/>
      <c r="K4" s="56" t="s">
        <v>280</v>
      </c>
      <c r="L4" s="56" t="s">
        <v>281</v>
      </c>
      <c r="M4" s="56" t="s">
        <v>282</v>
      </c>
      <c r="N4" s="56" t="s">
        <v>283</v>
      </c>
      <c r="O4" s="56" t="s">
        <v>284</v>
      </c>
      <c r="P4" s="56" t="s">
        <v>285</v>
      </c>
      <c r="Q4" s="56" t="s">
        <v>286</v>
      </c>
      <c r="R4" s="56" t="s">
        <v>287</v>
      </c>
      <c r="S4" s="56" t="s">
        <v>288</v>
      </c>
    </row>
    <row r="5" spans="1:19">
      <c r="A5" s="83"/>
      <c r="B5" s="81" t="s">
        <v>289</v>
      </c>
      <c r="C5" s="82">
        <v>2023</v>
      </c>
      <c r="D5" s="81"/>
      <c r="F5" s="81"/>
      <c r="G5" s="83"/>
      <c r="H5" s="83"/>
    </row>
    <row r="6" spans="1:19">
      <c r="A6" s="4" t="s">
        <v>222</v>
      </c>
      <c r="B6" s="467" t="s">
        <v>280</v>
      </c>
      <c r="C6" s="467"/>
      <c r="D6" s="467"/>
      <c r="E6" s="467"/>
      <c r="F6" s="467"/>
      <c r="G6" s="467"/>
      <c r="H6" s="467"/>
      <c r="I6" s="468"/>
    </row>
    <row r="7" spans="1:19">
      <c r="A7" s="54" t="s">
        <v>1086</v>
      </c>
      <c r="B7" s="465"/>
      <c r="C7" s="465"/>
      <c r="D7" s="465"/>
      <c r="E7" s="465"/>
      <c r="F7" s="465"/>
      <c r="G7" s="465"/>
      <c r="H7" s="465"/>
      <c r="I7" s="466"/>
    </row>
    <row r="8" spans="1:19" ht="12.75" customHeight="1">
      <c r="A8" s="469" t="s">
        <v>43</v>
      </c>
      <c r="B8" s="463" t="s">
        <v>1</v>
      </c>
      <c r="C8" s="463" t="s">
        <v>1079</v>
      </c>
      <c r="D8" s="463" t="s">
        <v>1080</v>
      </c>
      <c r="E8" s="463" t="s">
        <v>1081</v>
      </c>
      <c r="F8" s="471" t="s">
        <v>50</v>
      </c>
      <c r="G8" s="471"/>
      <c r="H8" s="471"/>
      <c r="I8" s="471"/>
      <c r="K8" s="463" t="s">
        <v>1082</v>
      </c>
    </row>
    <row r="9" spans="1:19" ht="31.5" customHeight="1">
      <c r="A9" s="470"/>
      <c r="B9" s="464"/>
      <c r="C9" s="464"/>
      <c r="D9" s="464"/>
      <c r="E9" s="464"/>
      <c r="F9" s="6" t="s">
        <v>5</v>
      </c>
      <c r="G9" s="6" t="s">
        <v>6</v>
      </c>
      <c r="H9" s="6" t="s">
        <v>7</v>
      </c>
      <c r="I9" s="6" t="s">
        <v>8</v>
      </c>
      <c r="K9" s="464"/>
    </row>
    <row r="10" spans="1:19">
      <c r="A10" s="7" t="s">
        <v>19</v>
      </c>
      <c r="B10" s="8" t="s">
        <v>20</v>
      </c>
      <c r="C10" s="68">
        <f>SUM(C11:C12)</f>
        <v>87743</v>
      </c>
      <c r="D10" s="66">
        <f t="shared" ref="D10:I10" si="0">SUM(D11:D12)</f>
        <v>105976</v>
      </c>
      <c r="E10" s="66">
        <f t="shared" si="0"/>
        <v>129228.60736485099</v>
      </c>
      <c r="F10" s="66">
        <f t="shared" si="0"/>
        <v>28430.293620267221</v>
      </c>
      <c r="G10" s="66">
        <f t="shared" si="0"/>
        <v>36184.010062158282</v>
      </c>
      <c r="H10" s="66">
        <f t="shared" si="0"/>
        <v>33599.437914861264</v>
      </c>
      <c r="I10" s="66">
        <f t="shared" si="0"/>
        <v>31014.865767564239</v>
      </c>
      <c r="K10" s="66">
        <f>SUM(K11:K12)</f>
        <v>52988</v>
      </c>
    </row>
    <row r="11" spans="1:19">
      <c r="A11" s="9" t="s">
        <v>21</v>
      </c>
      <c r="B11" s="76"/>
      <c r="C11" s="77">
        <v>37628</v>
      </c>
      <c r="D11" s="65">
        <f>(K11/6)*12</f>
        <v>40304</v>
      </c>
      <c r="E11" s="254">
        <f>IF(C11="",0,(D11/C11)*D11)</f>
        <v>43170.309769320716</v>
      </c>
      <c r="F11" s="396">
        <f>E11*22%</f>
        <v>9497.468149250557</v>
      </c>
      <c r="G11" s="395">
        <f>E11*28%</f>
        <v>12087.686735409801</v>
      </c>
      <c r="H11" s="395">
        <f>E11*26%</f>
        <v>11224.280540023386</v>
      </c>
      <c r="I11" s="395">
        <f>E11*24%</f>
        <v>10360.874344636972</v>
      </c>
      <c r="K11" s="77">
        <v>20152</v>
      </c>
    </row>
    <row r="12" spans="1:19">
      <c r="A12" s="9" t="s">
        <v>22</v>
      </c>
      <c r="B12" s="76"/>
      <c r="C12" s="77">
        <v>50115</v>
      </c>
      <c r="D12" s="65">
        <f>(K12/6)*12</f>
        <v>65672</v>
      </c>
      <c r="E12" s="254">
        <f>IF(C12="",0,(D12/C12)*D12)</f>
        <v>86058.297595530283</v>
      </c>
      <c r="F12" s="396">
        <f>E12*22%</f>
        <v>18932.825471016662</v>
      </c>
      <c r="G12" s="395">
        <f>E12*28%</f>
        <v>24096.323326748483</v>
      </c>
      <c r="H12" s="395">
        <f>E12*26%</f>
        <v>22375.157374837876</v>
      </c>
      <c r="I12" s="395">
        <f>E12*24%</f>
        <v>20653.991422927265</v>
      </c>
      <c r="K12" s="69">
        <v>32836</v>
      </c>
    </row>
    <row r="13" spans="1:19" ht="15" customHeight="1">
      <c r="A13" s="7" t="s">
        <v>23</v>
      </c>
      <c r="B13" s="8" t="s">
        <v>20</v>
      </c>
      <c r="C13" s="68">
        <f>SUM(C14)</f>
        <v>55894</v>
      </c>
      <c r="D13" s="67">
        <f t="shared" ref="D13:K13" si="1">D14</f>
        <v>65774</v>
      </c>
      <c r="E13" s="66">
        <f t="shared" si="1"/>
        <v>77400.420009303329</v>
      </c>
      <c r="F13" s="67">
        <f t="shared" si="1"/>
        <v>17028.092402046732</v>
      </c>
      <c r="G13" s="67">
        <f t="shared" si="1"/>
        <v>21672.117602604932</v>
      </c>
      <c r="H13" s="67">
        <f t="shared" si="1"/>
        <v>20124.109202418866</v>
      </c>
      <c r="I13" s="66">
        <f t="shared" si="1"/>
        <v>18576.100802232799</v>
      </c>
      <c r="K13" s="66">
        <f t="shared" si="1"/>
        <v>32887</v>
      </c>
    </row>
    <row r="14" spans="1:19">
      <c r="A14" s="9" t="s">
        <v>64</v>
      </c>
      <c r="B14" s="76"/>
      <c r="C14" s="77">
        <v>55894</v>
      </c>
      <c r="D14" s="65">
        <f>(K14/6)*12</f>
        <v>65774</v>
      </c>
      <c r="E14" s="254">
        <f>IF(C14="",0,(D14/C14)*D14)</f>
        <v>77400.420009303329</v>
      </c>
      <c r="F14" s="70">
        <f>E14*22%</f>
        <v>17028.092402046732</v>
      </c>
      <c r="G14" s="396">
        <f>E14*28%</f>
        <v>21672.117602604932</v>
      </c>
      <c r="H14" s="396">
        <f>E14*26%</f>
        <v>20124.109202418866</v>
      </c>
      <c r="I14" s="395">
        <f>E14*24%</f>
        <v>18576.100802232799</v>
      </c>
      <c r="K14" s="70">
        <v>32887</v>
      </c>
    </row>
    <row r="15" spans="1:19">
      <c r="A15" s="7" t="s">
        <v>9</v>
      </c>
      <c r="B15" s="8" t="s">
        <v>10</v>
      </c>
      <c r="C15" s="68">
        <f>SUM(C16:C23)</f>
        <v>3478</v>
      </c>
      <c r="D15" s="66">
        <f t="shared" ref="D15:I15" si="2">SUM(D16:D23)</f>
        <v>4260</v>
      </c>
      <c r="E15" s="66" t="e">
        <f t="shared" si="2"/>
        <v>#DIV/0!</v>
      </c>
      <c r="F15" s="66">
        <f t="shared" si="2"/>
        <v>1185.1191174237324</v>
      </c>
      <c r="G15" s="66">
        <f t="shared" si="2"/>
        <v>1508.3334221756595</v>
      </c>
      <c r="H15" s="66">
        <f t="shared" si="2"/>
        <v>1400.5953205916837</v>
      </c>
      <c r="I15" s="66">
        <f t="shared" si="2"/>
        <v>1292.8572190077082</v>
      </c>
      <c r="K15" s="66">
        <f>SUM(K16:K23)</f>
        <v>2130</v>
      </c>
    </row>
    <row r="16" spans="1:19">
      <c r="A16" s="10" t="s">
        <v>11</v>
      </c>
      <c r="B16" s="76"/>
      <c r="C16" s="77">
        <v>0</v>
      </c>
      <c r="D16" s="65">
        <f>(K16/6)*12</f>
        <v>0</v>
      </c>
      <c r="E16" s="254" t="e">
        <f t="shared" ref="E16:E23" si="3">IF(C16="",0,(D16/C16)*D16)</f>
        <v>#DIV/0!</v>
      </c>
      <c r="F16" s="70">
        <v>0</v>
      </c>
      <c r="G16" s="396">
        <v>0</v>
      </c>
      <c r="H16" s="395">
        <v>0</v>
      </c>
      <c r="I16" s="395">
        <v>0</v>
      </c>
      <c r="K16" s="69">
        <v>0</v>
      </c>
    </row>
    <row r="17" spans="1:11">
      <c r="A17" s="10" t="s">
        <v>12</v>
      </c>
      <c r="B17" s="76"/>
      <c r="C17" s="77">
        <v>283</v>
      </c>
      <c r="D17" s="65">
        <f t="shared" ref="D17:D23" si="4">(K17/6)*12</f>
        <v>272</v>
      </c>
      <c r="E17" s="254">
        <f t="shared" si="3"/>
        <v>261.42756183745581</v>
      </c>
      <c r="F17" s="70">
        <f t="shared" ref="F17:F23" si="5">E17*22%</f>
        <v>57.514063604240278</v>
      </c>
      <c r="G17" s="395">
        <f t="shared" ref="G17:G23" si="6">E17*28%</f>
        <v>73.199717314487629</v>
      </c>
      <c r="H17" s="395">
        <f t="shared" ref="H17:H23" si="7">E17*26%</f>
        <v>67.971166077738516</v>
      </c>
      <c r="I17" s="395">
        <f t="shared" ref="I17:I23" si="8">E17*24%</f>
        <v>62.74261484098939</v>
      </c>
      <c r="K17" s="69">
        <v>136</v>
      </c>
    </row>
    <row r="18" spans="1:11">
      <c r="A18" s="10" t="s">
        <v>13</v>
      </c>
      <c r="B18" s="76"/>
      <c r="C18" s="77">
        <v>1997</v>
      </c>
      <c r="D18" s="65">
        <f t="shared" si="4"/>
        <v>2648</v>
      </c>
      <c r="E18" s="254">
        <f t="shared" si="3"/>
        <v>3511.2188282423635</v>
      </c>
      <c r="F18" s="70">
        <f t="shared" si="5"/>
        <v>772.46814221331999</v>
      </c>
      <c r="G18" s="395">
        <f t="shared" si="6"/>
        <v>983.14127190786189</v>
      </c>
      <c r="H18" s="395">
        <f t="shared" si="7"/>
        <v>912.91689534301452</v>
      </c>
      <c r="I18" s="395">
        <f t="shared" si="8"/>
        <v>842.69251877816725</v>
      </c>
      <c r="K18" s="69">
        <v>1324</v>
      </c>
    </row>
    <row r="19" spans="1:11">
      <c r="A19" s="10" t="s">
        <v>14</v>
      </c>
      <c r="B19" s="76"/>
      <c r="C19" s="77">
        <v>712</v>
      </c>
      <c r="D19" s="65">
        <f t="shared" si="4"/>
        <v>736</v>
      </c>
      <c r="E19" s="254">
        <f t="shared" si="3"/>
        <v>760.80898876404501</v>
      </c>
      <c r="F19" s="70">
        <f t="shared" si="5"/>
        <v>167.3779775280899</v>
      </c>
      <c r="G19" s="395">
        <f t="shared" si="6"/>
        <v>213.02651685393263</v>
      </c>
      <c r="H19" s="395">
        <f t="shared" si="7"/>
        <v>197.81033707865171</v>
      </c>
      <c r="I19" s="395">
        <f t="shared" si="8"/>
        <v>182.59415730337079</v>
      </c>
      <c r="K19" s="69">
        <v>368</v>
      </c>
    </row>
    <row r="20" spans="1:11">
      <c r="A20" s="10" t="s">
        <v>15</v>
      </c>
      <c r="B20" s="76"/>
      <c r="C20" s="77">
        <v>75</v>
      </c>
      <c r="D20" s="65">
        <f t="shared" si="4"/>
        <v>60</v>
      </c>
      <c r="E20" s="254">
        <f t="shared" si="3"/>
        <v>48</v>
      </c>
      <c r="F20" s="70">
        <f t="shared" si="5"/>
        <v>10.56</v>
      </c>
      <c r="G20" s="395">
        <f t="shared" si="6"/>
        <v>13.440000000000001</v>
      </c>
      <c r="H20" s="395">
        <f t="shared" si="7"/>
        <v>12.48</v>
      </c>
      <c r="I20" s="395">
        <f t="shared" si="8"/>
        <v>11.52</v>
      </c>
      <c r="K20" s="69">
        <v>30</v>
      </c>
    </row>
    <row r="21" spans="1:11">
      <c r="A21" s="10" t="s">
        <v>16</v>
      </c>
      <c r="B21" s="76"/>
      <c r="C21" s="77">
        <v>51</v>
      </c>
      <c r="D21" s="65">
        <f t="shared" si="4"/>
        <v>28</v>
      </c>
      <c r="E21" s="254">
        <f t="shared" si="3"/>
        <v>15.372549019607845</v>
      </c>
      <c r="F21" s="70">
        <f t="shared" si="5"/>
        <v>3.3819607843137258</v>
      </c>
      <c r="G21" s="395">
        <f t="shared" si="6"/>
        <v>4.3043137254901973</v>
      </c>
      <c r="H21" s="395">
        <f t="shared" si="7"/>
        <v>3.9968627450980398</v>
      </c>
      <c r="I21" s="395">
        <f t="shared" si="8"/>
        <v>3.6894117647058828</v>
      </c>
      <c r="K21" s="69">
        <v>14</v>
      </c>
    </row>
    <row r="22" spans="1:11">
      <c r="A22" s="10" t="s">
        <v>17</v>
      </c>
      <c r="B22" s="76"/>
      <c r="C22" s="77">
        <v>23</v>
      </c>
      <c r="D22" s="65">
        <f t="shared" si="4"/>
        <v>0</v>
      </c>
      <c r="E22" s="254">
        <f t="shared" si="3"/>
        <v>0</v>
      </c>
      <c r="F22" s="70">
        <f t="shared" si="5"/>
        <v>0</v>
      </c>
      <c r="G22" s="395">
        <f t="shared" si="6"/>
        <v>0</v>
      </c>
      <c r="H22" s="395">
        <f t="shared" si="7"/>
        <v>0</v>
      </c>
      <c r="I22" s="395">
        <f t="shared" si="8"/>
        <v>0</v>
      </c>
      <c r="K22" s="69">
        <v>0</v>
      </c>
    </row>
    <row r="23" spans="1:11">
      <c r="A23" s="10" t="s">
        <v>18</v>
      </c>
      <c r="B23" s="76"/>
      <c r="C23" s="77">
        <v>337</v>
      </c>
      <c r="D23" s="65">
        <f t="shared" si="4"/>
        <v>516</v>
      </c>
      <c r="E23" s="254">
        <f t="shared" si="3"/>
        <v>790.07715133531156</v>
      </c>
      <c r="F23" s="70">
        <f t="shared" si="5"/>
        <v>173.81697329376854</v>
      </c>
      <c r="G23" s="395">
        <f t="shared" si="6"/>
        <v>221.22160237388727</v>
      </c>
      <c r="H23" s="395">
        <f t="shared" si="7"/>
        <v>205.42005934718102</v>
      </c>
      <c r="I23" s="395">
        <f t="shared" si="8"/>
        <v>189.61851632047475</v>
      </c>
      <c r="K23" s="69">
        <v>258</v>
      </c>
    </row>
    <row r="24" spans="1:11">
      <c r="A24" s="7" t="s">
        <v>44</v>
      </c>
      <c r="B24" s="8"/>
      <c r="C24" s="68">
        <f>SUM(C25:C26)</f>
        <v>222613</v>
      </c>
      <c r="D24" s="66">
        <f t="shared" ref="D24:I24" si="9">SUM(D25:D26)</f>
        <v>225582</v>
      </c>
      <c r="E24" s="66">
        <f t="shared" si="9"/>
        <v>229485.41656796224</v>
      </c>
      <c r="F24" s="66">
        <f t="shared" si="9"/>
        <v>50486.791644951692</v>
      </c>
      <c r="G24" s="66">
        <f t="shared" si="9"/>
        <v>64255.916639029441</v>
      </c>
      <c r="H24" s="66">
        <f t="shared" si="9"/>
        <v>59666.208307670189</v>
      </c>
      <c r="I24" s="66">
        <f t="shared" si="9"/>
        <v>55076.499976310937</v>
      </c>
      <c r="K24" s="66">
        <f>SUM(K25:K26)</f>
        <v>112791</v>
      </c>
    </row>
    <row r="25" spans="1:11">
      <c r="A25" s="9" t="s">
        <v>45</v>
      </c>
      <c r="B25" s="9" t="s">
        <v>51</v>
      </c>
      <c r="C25" s="77">
        <v>204441</v>
      </c>
      <c r="D25" s="65">
        <f>(K25/6)*12</f>
        <v>211032</v>
      </c>
      <c r="E25" s="254">
        <f>IF(C25="",0,(D25/C25)*D25)</f>
        <v>217835.48810659311</v>
      </c>
      <c r="F25" s="70">
        <f>E25*22%</f>
        <v>47923.807383450483</v>
      </c>
      <c r="G25" s="396">
        <f>E25*28%</f>
        <v>60993.93666984608</v>
      </c>
      <c r="H25" s="396">
        <f>E25*26%</f>
        <v>56637.226907714212</v>
      </c>
      <c r="I25" s="396">
        <f>E25*24%</f>
        <v>52280.517145582344</v>
      </c>
      <c r="K25" s="69">
        <v>105516</v>
      </c>
    </row>
    <row r="26" spans="1:11">
      <c r="A26" s="9" t="s">
        <v>24</v>
      </c>
      <c r="B26" s="9" t="s">
        <v>25</v>
      </c>
      <c r="C26" s="77">
        <v>18172</v>
      </c>
      <c r="D26" s="65">
        <f>(K26/6)*12</f>
        <v>14550</v>
      </c>
      <c r="E26" s="254">
        <f>IF(C26="",0,(D26/C26)*D26)</f>
        <v>11649.92846136914</v>
      </c>
      <c r="F26" s="70">
        <f>E26*22%</f>
        <v>2562.9842615012108</v>
      </c>
      <c r="G26" s="396">
        <f>E26*28%</f>
        <v>3261.9799691833596</v>
      </c>
      <c r="H26" s="396">
        <f>E26*26%</f>
        <v>3028.9813999559765</v>
      </c>
      <c r="I26" s="396">
        <f>E26*24%</f>
        <v>2795.9828307285934</v>
      </c>
      <c r="K26" s="71">
        <v>7275</v>
      </c>
    </row>
    <row r="27" spans="1:11">
      <c r="A27" s="11" t="s">
        <v>46</v>
      </c>
      <c r="B27" s="12"/>
      <c r="C27" s="12"/>
      <c r="D27" s="12"/>
      <c r="E27" s="12"/>
      <c r="F27" s="12"/>
      <c r="G27" s="12"/>
      <c r="H27" s="12"/>
      <c r="I27" s="12"/>
    </row>
    <row r="28" spans="1:11" ht="51">
      <c r="A28" s="13" t="s">
        <v>228</v>
      </c>
      <c r="B28" s="64" t="s">
        <v>223</v>
      </c>
      <c r="C28" s="64" t="s">
        <v>227</v>
      </c>
      <c r="D28" s="64" t="s">
        <v>229</v>
      </c>
      <c r="E28" s="64" t="s">
        <v>224</v>
      </c>
      <c r="F28" s="64" t="s">
        <v>225</v>
      </c>
      <c r="G28" s="64" t="s">
        <v>226</v>
      </c>
      <c r="H28" s="64" t="s">
        <v>298</v>
      </c>
      <c r="I28" s="64" t="s">
        <v>297</v>
      </c>
    </row>
    <row r="29" spans="1:11">
      <c r="A29" s="74">
        <v>2019</v>
      </c>
      <c r="B29" s="72">
        <v>28</v>
      </c>
      <c r="C29" s="72">
        <v>22.5</v>
      </c>
      <c r="D29" s="72">
        <v>8213</v>
      </c>
      <c r="E29" s="72">
        <v>5701</v>
      </c>
      <c r="F29" s="73">
        <v>13.21</v>
      </c>
      <c r="G29" s="72">
        <v>2</v>
      </c>
      <c r="H29" s="72"/>
      <c r="I29" s="397">
        <v>0.38</v>
      </c>
    </row>
    <row r="30" spans="1:11">
      <c r="A30" s="74">
        <v>2020</v>
      </c>
      <c r="B30" s="72">
        <v>30</v>
      </c>
      <c r="C30" s="72">
        <v>26.08</v>
      </c>
      <c r="D30" s="72">
        <v>9520</v>
      </c>
      <c r="E30" s="72">
        <v>3960</v>
      </c>
      <c r="F30" s="73">
        <v>3.82</v>
      </c>
      <c r="G30" s="72">
        <v>41.59</v>
      </c>
      <c r="H30" s="72">
        <v>0</v>
      </c>
      <c r="I30" s="397">
        <v>0.28999999999999998</v>
      </c>
    </row>
    <row r="31" spans="1:11">
      <c r="A31" s="75">
        <v>2021</v>
      </c>
      <c r="B31" s="72">
        <v>30</v>
      </c>
      <c r="C31" s="72">
        <v>29.83</v>
      </c>
      <c r="D31" s="72">
        <v>10889</v>
      </c>
      <c r="E31" s="72">
        <v>6848</v>
      </c>
      <c r="F31" s="73">
        <v>2.0499999999999998</v>
      </c>
      <c r="G31" s="72">
        <v>62.89</v>
      </c>
      <c r="H31" s="72">
        <v>1</v>
      </c>
      <c r="I31" s="397">
        <v>0.45</v>
      </c>
    </row>
    <row r="32" spans="1:11" s="56" customFormat="1">
      <c r="A32" s="57"/>
      <c r="B32" s="57"/>
      <c r="C32" s="57"/>
      <c r="D32" s="57"/>
      <c r="E32" s="57"/>
      <c r="F32" s="57"/>
      <c r="G32" s="57"/>
      <c r="H32" s="57"/>
      <c r="I32" s="57"/>
    </row>
    <row r="33" spans="1:9" s="56" customFormat="1">
      <c r="A33" s="57"/>
      <c r="B33" s="57"/>
      <c r="C33" s="57"/>
      <c r="D33" s="57"/>
      <c r="E33" s="57"/>
      <c r="F33" s="57"/>
      <c r="G33" s="57"/>
      <c r="H33" s="57"/>
      <c r="I33" s="57"/>
    </row>
    <row r="34" spans="1:9" s="56" customFormat="1">
      <c r="A34" s="57"/>
      <c r="B34" s="57"/>
      <c r="C34" s="57"/>
      <c r="D34" s="57"/>
      <c r="E34" s="57"/>
      <c r="F34" s="57"/>
      <c r="G34" s="57"/>
      <c r="H34" s="57"/>
      <c r="I34" s="57"/>
    </row>
    <row r="35" spans="1:9" s="56" customFormat="1">
      <c r="A35" s="57"/>
      <c r="B35" s="57"/>
      <c r="C35" s="57"/>
      <c r="D35" s="57"/>
      <c r="E35" s="57"/>
      <c r="F35" s="57"/>
      <c r="G35" s="57"/>
      <c r="H35" s="57"/>
      <c r="I35" s="57"/>
    </row>
    <row r="36" spans="1:9" s="56" customFormat="1">
      <c r="A36" s="57"/>
      <c r="B36" s="57"/>
      <c r="C36" s="57"/>
      <c r="D36" s="57"/>
      <c r="E36" s="57"/>
      <c r="F36" s="57"/>
      <c r="G36" s="57"/>
      <c r="H36" s="57"/>
      <c r="I36" s="57"/>
    </row>
    <row r="37" spans="1:9" s="56" customFormat="1">
      <c r="A37" s="57"/>
      <c r="B37" s="57"/>
      <c r="C37" s="57"/>
      <c r="D37" s="57"/>
      <c r="E37" s="57"/>
      <c r="F37" s="57"/>
      <c r="G37" s="57"/>
      <c r="H37" s="57"/>
      <c r="I37" s="57"/>
    </row>
    <row r="38" spans="1:9" s="56" customFormat="1">
      <c r="A38" s="57"/>
      <c r="B38" s="57"/>
      <c r="C38" s="57"/>
      <c r="D38" s="57"/>
      <c r="E38" s="57"/>
      <c r="F38" s="57"/>
      <c r="G38" s="57"/>
      <c r="H38" s="57"/>
      <c r="I38" s="57"/>
    </row>
    <row r="39" spans="1:9" s="56" customFormat="1">
      <c r="A39" s="57"/>
      <c r="B39" s="57"/>
      <c r="C39" s="57"/>
      <c r="D39" s="57"/>
      <c r="E39" s="57"/>
      <c r="F39" s="57"/>
      <c r="G39" s="57"/>
      <c r="H39" s="57"/>
      <c r="I39" s="57"/>
    </row>
    <row r="40" spans="1:9" s="56" customFormat="1">
      <c r="A40" s="57"/>
      <c r="B40" s="57"/>
      <c r="C40" s="57"/>
      <c r="D40" s="57"/>
      <c r="E40" s="57"/>
      <c r="F40" s="57"/>
      <c r="G40" s="57"/>
      <c r="H40" s="57"/>
      <c r="I40" s="57"/>
    </row>
    <row r="41" spans="1:9" s="56" customFormat="1">
      <c r="A41" s="57"/>
      <c r="B41" s="57"/>
      <c r="C41" s="57"/>
      <c r="D41" s="57"/>
      <c r="E41" s="57"/>
      <c r="F41" s="57"/>
      <c r="G41" s="57"/>
      <c r="H41" s="57"/>
      <c r="I41" s="57"/>
    </row>
    <row r="42" spans="1:9" s="56" customFormat="1">
      <c r="A42" s="57"/>
      <c r="B42" s="57"/>
      <c r="C42" s="57"/>
      <c r="D42" s="57"/>
      <c r="E42" s="57"/>
      <c r="F42" s="57"/>
      <c r="G42" s="57"/>
      <c r="H42" s="57"/>
      <c r="I42" s="57"/>
    </row>
    <row r="43" spans="1:9" s="56" customFormat="1">
      <c r="A43" s="57"/>
      <c r="B43" s="57"/>
      <c r="C43" s="57"/>
      <c r="D43" s="57"/>
      <c r="E43" s="57"/>
      <c r="F43" s="57"/>
      <c r="G43" s="57"/>
      <c r="H43" s="57"/>
      <c r="I43" s="57"/>
    </row>
    <row r="44" spans="1:9" s="56" customFormat="1">
      <c r="A44" s="57"/>
      <c r="B44" s="57"/>
      <c r="C44" s="57"/>
      <c r="D44" s="57"/>
      <c r="E44" s="57"/>
      <c r="F44" s="57"/>
      <c r="G44" s="57"/>
      <c r="H44" s="57"/>
      <c r="I44" s="57"/>
    </row>
    <row r="45" spans="1:9" s="56" customFormat="1">
      <c r="A45" s="57"/>
      <c r="B45" s="57"/>
      <c r="C45" s="57"/>
      <c r="D45" s="57"/>
      <c r="E45" s="57"/>
      <c r="F45" s="57"/>
      <c r="G45" s="57"/>
      <c r="H45" s="57"/>
      <c r="I45" s="57"/>
    </row>
    <row r="46" spans="1:9" s="56" customFormat="1">
      <c r="A46" s="57"/>
      <c r="B46" s="57"/>
      <c r="C46" s="57"/>
      <c r="D46" s="57"/>
      <c r="E46" s="57"/>
      <c r="F46" s="57"/>
      <c r="G46" s="57"/>
      <c r="H46" s="57"/>
      <c r="I46" s="57"/>
    </row>
    <row r="47" spans="1:9" s="56" customFormat="1">
      <c r="A47" s="57"/>
      <c r="B47" s="57"/>
      <c r="C47" s="57"/>
      <c r="D47" s="57"/>
      <c r="E47" s="57"/>
      <c r="F47" s="57"/>
      <c r="G47" s="57"/>
      <c r="H47" s="57"/>
      <c r="I47" s="57"/>
    </row>
    <row r="48" spans="1:9" s="56" customFormat="1">
      <c r="A48" s="57"/>
      <c r="B48" s="57"/>
      <c r="C48" s="57"/>
      <c r="D48" s="57"/>
      <c r="E48" s="57"/>
      <c r="F48" s="57"/>
      <c r="G48" s="57"/>
      <c r="H48" s="57"/>
      <c r="I48" s="57"/>
    </row>
    <row r="49" spans="1:9" s="56" customFormat="1">
      <c r="A49" s="57"/>
      <c r="B49" s="57"/>
      <c r="C49" s="57"/>
      <c r="D49" s="57"/>
      <c r="E49" s="57"/>
      <c r="F49" s="57"/>
      <c r="G49" s="57"/>
      <c r="H49" s="57"/>
      <c r="I49" s="57"/>
    </row>
    <row r="50" spans="1:9" s="56" customFormat="1">
      <c r="A50" s="57"/>
      <c r="B50" s="57"/>
      <c r="C50" s="57"/>
      <c r="D50" s="57"/>
      <c r="E50" s="57"/>
      <c r="F50" s="57"/>
      <c r="G50" s="57"/>
      <c r="H50" s="57"/>
      <c r="I50" s="57"/>
    </row>
    <row r="51" spans="1:9" s="56" customFormat="1">
      <c r="A51" s="57"/>
      <c r="B51" s="57"/>
      <c r="C51" s="57"/>
      <c r="D51" s="57"/>
      <c r="E51" s="57"/>
      <c r="F51" s="57"/>
      <c r="G51" s="57"/>
      <c r="H51" s="57"/>
      <c r="I51" s="57"/>
    </row>
    <row r="52" spans="1:9" s="56" customFormat="1">
      <c r="A52" s="57"/>
      <c r="B52" s="57"/>
      <c r="C52" s="57"/>
      <c r="D52" s="57"/>
      <c r="E52" s="57"/>
      <c r="F52" s="57"/>
      <c r="G52" s="57"/>
      <c r="H52" s="57"/>
      <c r="I52" s="57"/>
    </row>
    <row r="53" spans="1:9" s="56" customFormat="1">
      <c r="A53" s="57"/>
      <c r="B53" s="57"/>
      <c r="C53" s="57"/>
      <c r="D53" s="57"/>
      <c r="E53" s="57"/>
      <c r="F53" s="57"/>
      <c r="G53" s="57"/>
      <c r="H53" s="57"/>
      <c r="I53" s="57"/>
    </row>
    <row r="54" spans="1:9" s="56" customFormat="1">
      <c r="A54" s="57"/>
      <c r="B54" s="57"/>
      <c r="C54" s="57"/>
      <c r="D54" s="57"/>
      <c r="E54" s="57"/>
      <c r="F54" s="57"/>
      <c r="G54" s="57"/>
      <c r="H54" s="57"/>
      <c r="I54" s="57"/>
    </row>
    <row r="55" spans="1:9" s="56" customFormat="1">
      <c r="A55" s="57"/>
      <c r="B55" s="57"/>
      <c r="C55" s="57"/>
      <c r="D55" s="57"/>
      <c r="E55" s="57"/>
      <c r="F55" s="57"/>
      <c r="G55" s="57"/>
      <c r="H55" s="57"/>
      <c r="I55" s="57"/>
    </row>
    <row r="56" spans="1:9" s="56" customFormat="1">
      <c r="A56" s="57"/>
      <c r="B56" s="57"/>
      <c r="C56" s="57"/>
      <c r="D56" s="57"/>
      <c r="E56" s="57"/>
      <c r="F56" s="57"/>
      <c r="G56" s="57"/>
      <c r="H56" s="57"/>
      <c r="I56" s="57"/>
    </row>
    <row r="57" spans="1:9" s="56" customFormat="1">
      <c r="A57" s="57"/>
      <c r="B57" s="57"/>
      <c r="C57" s="57"/>
      <c r="D57" s="57"/>
      <c r="E57" s="57"/>
      <c r="F57" s="57"/>
      <c r="G57" s="57"/>
      <c r="H57" s="57"/>
      <c r="I57" s="57"/>
    </row>
    <row r="58" spans="1:9" s="56" customFormat="1">
      <c r="A58" s="57"/>
      <c r="B58" s="57"/>
      <c r="C58" s="57"/>
      <c r="D58" s="57"/>
      <c r="E58" s="57"/>
      <c r="F58" s="57"/>
      <c r="G58" s="57"/>
      <c r="H58" s="57"/>
      <c r="I58" s="57"/>
    </row>
    <row r="59" spans="1:9" s="56" customFormat="1">
      <c r="A59" s="57"/>
      <c r="B59" s="57"/>
      <c r="C59" s="57"/>
      <c r="D59" s="57"/>
      <c r="E59" s="57"/>
      <c r="F59" s="57"/>
      <c r="G59" s="57"/>
      <c r="H59" s="57"/>
      <c r="I59" s="57"/>
    </row>
    <row r="60" spans="1:9" s="56" customFormat="1">
      <c r="A60" s="57"/>
      <c r="B60" s="57"/>
      <c r="C60" s="57"/>
      <c r="D60" s="57"/>
      <c r="E60" s="57"/>
      <c r="F60" s="57"/>
      <c r="G60" s="57"/>
      <c r="H60" s="57"/>
      <c r="I60" s="57"/>
    </row>
    <row r="61" spans="1:9" s="56" customFormat="1">
      <c r="A61" s="57"/>
      <c r="B61" s="57"/>
      <c r="C61" s="57"/>
      <c r="D61" s="57"/>
      <c r="E61" s="57"/>
      <c r="F61" s="57"/>
      <c r="G61" s="57"/>
      <c r="H61" s="57"/>
      <c r="I61" s="57"/>
    </row>
    <row r="62" spans="1:9" s="56" customFormat="1">
      <c r="A62" s="57"/>
      <c r="B62" s="57"/>
      <c r="C62" s="57"/>
      <c r="D62" s="57"/>
      <c r="E62" s="57"/>
      <c r="F62" s="57"/>
      <c r="G62" s="57"/>
      <c r="H62" s="57"/>
      <c r="I62" s="57"/>
    </row>
    <row r="63" spans="1:9" s="56" customFormat="1">
      <c r="A63" s="57"/>
      <c r="B63" s="57"/>
      <c r="C63" s="57"/>
      <c r="D63" s="57"/>
      <c r="E63" s="57"/>
      <c r="F63" s="57"/>
      <c r="G63" s="57"/>
      <c r="H63" s="57"/>
      <c r="I63" s="57"/>
    </row>
    <row r="64" spans="1:9" s="56" customFormat="1">
      <c r="A64" s="57"/>
      <c r="B64" s="57"/>
      <c r="C64" s="57"/>
      <c r="D64" s="57"/>
      <c r="E64" s="57"/>
      <c r="F64" s="57"/>
      <c r="G64" s="57"/>
      <c r="H64" s="57"/>
      <c r="I64" s="57"/>
    </row>
    <row r="65" spans="1:9" s="56" customFormat="1">
      <c r="A65" s="57"/>
      <c r="B65" s="57"/>
      <c r="C65" s="57"/>
      <c r="D65" s="57"/>
      <c r="E65" s="57"/>
      <c r="F65" s="57"/>
      <c r="G65" s="57"/>
      <c r="H65" s="57"/>
      <c r="I65" s="57"/>
    </row>
    <row r="66" spans="1:9" s="56" customFormat="1">
      <c r="A66" s="57"/>
      <c r="B66" s="57"/>
      <c r="C66" s="57"/>
      <c r="D66" s="57"/>
      <c r="E66" s="57"/>
      <c r="F66" s="57"/>
      <c r="G66" s="57"/>
      <c r="H66" s="57"/>
      <c r="I66" s="57"/>
    </row>
    <row r="67" spans="1:9" s="56" customFormat="1">
      <c r="A67" s="57"/>
      <c r="B67" s="57"/>
      <c r="C67" s="57"/>
      <c r="D67" s="57"/>
      <c r="E67" s="57"/>
      <c r="F67" s="57"/>
      <c r="G67" s="57"/>
      <c r="H67" s="57"/>
      <c r="I67" s="57"/>
    </row>
    <row r="68" spans="1:9" s="56" customFormat="1">
      <c r="A68" s="57"/>
      <c r="B68" s="57"/>
      <c r="C68" s="57"/>
      <c r="D68" s="57"/>
      <c r="E68" s="57"/>
      <c r="F68" s="57"/>
      <c r="G68" s="57"/>
      <c r="H68" s="57"/>
      <c r="I68" s="57"/>
    </row>
    <row r="69" spans="1:9" s="56" customFormat="1">
      <c r="A69" s="57"/>
      <c r="B69" s="57"/>
      <c r="C69" s="57"/>
      <c r="D69" s="57"/>
      <c r="E69" s="57"/>
      <c r="F69" s="57"/>
      <c r="G69" s="57"/>
      <c r="H69" s="57"/>
      <c r="I69" s="57"/>
    </row>
    <row r="70" spans="1:9" s="56" customFormat="1">
      <c r="A70" s="57"/>
      <c r="B70" s="57"/>
      <c r="C70" s="57"/>
      <c r="D70" s="57"/>
      <c r="E70" s="57"/>
      <c r="F70" s="57"/>
      <c r="G70" s="57"/>
      <c r="H70" s="57"/>
      <c r="I70" s="57"/>
    </row>
    <row r="71" spans="1:9" s="56" customFormat="1">
      <c r="A71" s="57"/>
      <c r="B71" s="57"/>
      <c r="C71" s="57"/>
      <c r="D71" s="57"/>
      <c r="E71" s="57"/>
      <c r="F71" s="57"/>
      <c r="G71" s="57"/>
      <c r="H71" s="57"/>
      <c r="I71" s="57"/>
    </row>
    <row r="72" spans="1:9" s="56" customFormat="1">
      <c r="A72" s="57"/>
      <c r="B72" s="57"/>
      <c r="C72" s="57"/>
      <c r="D72" s="57"/>
      <c r="E72" s="57"/>
      <c r="F72" s="57"/>
      <c r="G72" s="57"/>
      <c r="H72" s="57"/>
      <c r="I72" s="57"/>
    </row>
    <row r="73" spans="1:9" s="56" customFormat="1">
      <c r="A73" s="57"/>
      <c r="B73" s="57"/>
      <c r="C73" s="57"/>
      <c r="D73" s="57"/>
      <c r="E73" s="57"/>
      <c r="F73" s="57"/>
      <c r="G73" s="57"/>
      <c r="H73" s="57"/>
      <c r="I73" s="57"/>
    </row>
    <row r="74" spans="1:9" s="56" customFormat="1">
      <c r="A74" s="57"/>
      <c r="B74" s="57"/>
      <c r="C74" s="57"/>
      <c r="D74" s="57"/>
      <c r="E74" s="57"/>
      <c r="F74" s="57"/>
      <c r="G74" s="57"/>
      <c r="H74" s="57"/>
      <c r="I74" s="57"/>
    </row>
    <row r="75" spans="1:9" s="56" customFormat="1">
      <c r="A75" s="57"/>
      <c r="B75" s="57"/>
      <c r="C75" s="57"/>
      <c r="D75" s="57"/>
      <c r="E75" s="57"/>
      <c r="F75" s="57"/>
      <c r="G75" s="57"/>
      <c r="H75" s="57"/>
      <c r="I75" s="57"/>
    </row>
    <row r="76" spans="1:9" s="56" customFormat="1">
      <c r="A76" s="57"/>
      <c r="B76" s="57"/>
      <c r="C76" s="57"/>
      <c r="D76" s="57"/>
      <c r="E76" s="57"/>
      <c r="F76" s="57"/>
      <c r="G76" s="57"/>
      <c r="H76" s="57"/>
      <c r="I76" s="57"/>
    </row>
    <row r="77" spans="1:9" s="56" customFormat="1">
      <c r="A77" s="57"/>
      <c r="B77" s="57"/>
      <c r="C77" s="57"/>
      <c r="D77" s="57"/>
      <c r="E77" s="57"/>
      <c r="F77" s="57"/>
      <c r="G77" s="57"/>
      <c r="H77" s="57"/>
      <c r="I77" s="57"/>
    </row>
    <row r="78" spans="1:9" s="56" customFormat="1">
      <c r="A78" s="57"/>
      <c r="B78" s="57"/>
      <c r="C78" s="57"/>
      <c r="D78" s="57"/>
      <c r="E78" s="57"/>
      <c r="F78" s="57"/>
      <c r="G78" s="57"/>
      <c r="H78" s="57"/>
      <c r="I78" s="57"/>
    </row>
    <row r="79" spans="1:9" s="56" customFormat="1">
      <c r="A79" s="57"/>
      <c r="B79" s="57"/>
      <c r="C79" s="57"/>
      <c r="D79" s="57"/>
      <c r="E79" s="57"/>
      <c r="F79" s="57"/>
      <c r="G79" s="57"/>
      <c r="H79" s="57"/>
      <c r="I79" s="57"/>
    </row>
    <row r="80" spans="1:9" s="56" customFormat="1">
      <c r="A80" s="57"/>
      <c r="B80" s="57"/>
      <c r="C80" s="57"/>
      <c r="D80" s="57"/>
      <c r="E80" s="57"/>
      <c r="F80" s="57"/>
      <c r="G80" s="57"/>
      <c r="H80" s="57"/>
      <c r="I80" s="57"/>
    </row>
    <row r="81" spans="1:9" s="56" customFormat="1">
      <c r="A81" s="57"/>
      <c r="B81" s="57"/>
      <c r="C81" s="57"/>
      <c r="D81" s="57"/>
      <c r="E81" s="57"/>
      <c r="F81" s="57"/>
      <c r="G81" s="57"/>
      <c r="H81" s="57"/>
      <c r="I81" s="57"/>
    </row>
    <row r="82" spans="1:9" s="56" customFormat="1">
      <c r="A82" s="57"/>
      <c r="B82" s="57"/>
      <c r="C82" s="57"/>
      <c r="D82" s="57"/>
      <c r="E82" s="57"/>
      <c r="F82" s="57"/>
      <c r="G82" s="57"/>
      <c r="H82" s="57"/>
      <c r="I82" s="57"/>
    </row>
    <row r="83" spans="1:9" s="56" customFormat="1">
      <c r="A83" s="57"/>
      <c r="B83" s="57"/>
      <c r="C83" s="57"/>
      <c r="D83" s="57"/>
      <c r="E83" s="57"/>
      <c r="F83" s="57"/>
      <c r="G83" s="57"/>
      <c r="H83" s="57"/>
      <c r="I83" s="57"/>
    </row>
    <row r="84" spans="1:9" s="56" customFormat="1">
      <c r="A84" s="57"/>
      <c r="B84" s="57"/>
      <c r="C84" s="57"/>
      <c r="D84" s="57"/>
      <c r="E84" s="57"/>
      <c r="F84" s="57"/>
      <c r="G84" s="57"/>
      <c r="H84" s="57"/>
      <c r="I84" s="57"/>
    </row>
    <row r="85" spans="1:9" s="56" customFormat="1">
      <c r="A85" s="57"/>
      <c r="B85" s="57"/>
      <c r="C85" s="57"/>
      <c r="D85" s="57"/>
      <c r="E85" s="57"/>
      <c r="F85" s="57"/>
      <c r="G85" s="57"/>
      <c r="H85" s="57"/>
      <c r="I85" s="57"/>
    </row>
    <row r="86" spans="1:9" s="56" customFormat="1">
      <c r="A86" s="57"/>
      <c r="B86" s="57"/>
      <c r="C86" s="57"/>
      <c r="D86" s="57"/>
      <c r="E86" s="57"/>
      <c r="F86" s="57"/>
      <c r="G86" s="57"/>
      <c r="H86" s="57"/>
      <c r="I86" s="57"/>
    </row>
    <row r="87" spans="1:9" s="56" customFormat="1">
      <c r="A87" s="57"/>
      <c r="B87" s="57"/>
      <c r="C87" s="57"/>
      <c r="D87" s="57"/>
      <c r="E87" s="57"/>
      <c r="F87" s="57"/>
      <c r="G87" s="57"/>
      <c r="H87" s="57"/>
      <c r="I87" s="57"/>
    </row>
    <row r="88" spans="1:9" s="56" customFormat="1">
      <c r="A88" s="57"/>
      <c r="B88" s="57"/>
      <c r="C88" s="57"/>
      <c r="D88" s="57"/>
      <c r="E88" s="57"/>
      <c r="F88" s="57"/>
      <c r="G88" s="57"/>
      <c r="H88" s="57"/>
      <c r="I88" s="57"/>
    </row>
    <row r="89" spans="1:9" s="56" customFormat="1">
      <c r="A89" s="57"/>
      <c r="B89" s="57"/>
      <c r="C89" s="57"/>
      <c r="D89" s="57"/>
      <c r="E89" s="57"/>
      <c r="F89" s="57"/>
      <c r="G89" s="57"/>
      <c r="H89" s="57"/>
      <c r="I89" s="57"/>
    </row>
    <row r="90" spans="1:9" s="56" customFormat="1">
      <c r="A90" s="57"/>
      <c r="B90" s="57"/>
      <c r="C90" s="57"/>
      <c r="D90" s="57"/>
      <c r="E90" s="57"/>
      <c r="F90" s="57"/>
      <c r="G90" s="57"/>
      <c r="H90" s="57"/>
      <c r="I90" s="57"/>
    </row>
    <row r="91" spans="1:9" s="56" customFormat="1">
      <c r="A91" s="57"/>
      <c r="B91" s="57"/>
      <c r="C91" s="57"/>
      <c r="D91" s="57"/>
      <c r="E91" s="57"/>
      <c r="F91" s="57"/>
      <c r="G91" s="57"/>
      <c r="H91" s="57"/>
      <c r="I91" s="57"/>
    </row>
    <row r="92" spans="1:9" s="56" customFormat="1">
      <c r="A92" s="57"/>
      <c r="B92" s="57"/>
      <c r="C92" s="57"/>
      <c r="D92" s="57"/>
      <c r="E92" s="57"/>
      <c r="F92" s="57"/>
      <c r="G92" s="57"/>
      <c r="H92" s="57"/>
      <c r="I92" s="57"/>
    </row>
    <row r="93" spans="1:9" s="56" customFormat="1">
      <c r="A93" s="57"/>
      <c r="B93" s="57"/>
      <c r="C93" s="57"/>
      <c r="D93" s="57"/>
      <c r="E93" s="57"/>
      <c r="F93" s="57"/>
      <c r="G93" s="57"/>
      <c r="H93" s="57"/>
      <c r="I93" s="57"/>
    </row>
    <row r="94" spans="1:9" s="56" customFormat="1">
      <c r="A94" s="57"/>
      <c r="B94" s="57"/>
      <c r="C94" s="57"/>
      <c r="D94" s="57"/>
      <c r="E94" s="57"/>
      <c r="F94" s="57"/>
      <c r="G94" s="57"/>
      <c r="H94" s="57"/>
      <c r="I94" s="57"/>
    </row>
    <row r="95" spans="1:9" s="56" customFormat="1">
      <c r="A95" s="57"/>
      <c r="B95" s="57"/>
      <c r="C95" s="57"/>
      <c r="D95" s="57"/>
      <c r="E95" s="57"/>
      <c r="F95" s="57"/>
      <c r="G95" s="57"/>
      <c r="H95" s="57"/>
      <c r="I95" s="57"/>
    </row>
    <row r="96" spans="1:9" s="56" customFormat="1">
      <c r="A96" s="57"/>
      <c r="B96" s="57"/>
      <c r="C96" s="57"/>
      <c r="D96" s="57"/>
      <c r="E96" s="57"/>
      <c r="F96" s="57"/>
      <c r="G96" s="57"/>
      <c r="H96" s="57"/>
      <c r="I96" s="57"/>
    </row>
    <row r="97" spans="1:9" s="56" customFormat="1">
      <c r="A97" s="57"/>
      <c r="B97" s="57"/>
      <c r="C97" s="57"/>
      <c r="D97" s="57"/>
      <c r="E97" s="57"/>
      <c r="F97" s="57"/>
      <c r="G97" s="57"/>
      <c r="H97" s="57"/>
      <c r="I97" s="57"/>
    </row>
    <row r="98" spans="1:9" s="56" customFormat="1">
      <c r="A98" s="57"/>
      <c r="B98" s="57"/>
      <c r="C98" s="57"/>
      <c r="D98" s="57"/>
      <c r="E98" s="57"/>
      <c r="F98" s="57"/>
      <c r="G98" s="57"/>
      <c r="H98" s="57"/>
      <c r="I98" s="57"/>
    </row>
    <row r="99" spans="1:9" s="56" customFormat="1">
      <c r="A99" s="57"/>
      <c r="B99" s="57"/>
      <c r="C99" s="57"/>
      <c r="D99" s="57"/>
      <c r="E99" s="57"/>
      <c r="F99" s="57"/>
      <c r="G99" s="57"/>
      <c r="H99" s="57"/>
      <c r="I99" s="57"/>
    </row>
    <row r="100" spans="1:9" s="56" customFormat="1">
      <c r="A100" s="57"/>
      <c r="B100" s="57"/>
      <c r="C100" s="57"/>
      <c r="D100" s="57"/>
      <c r="E100" s="57"/>
      <c r="F100" s="57"/>
      <c r="G100" s="57"/>
      <c r="H100" s="57"/>
      <c r="I100" s="57"/>
    </row>
    <row r="101" spans="1:9" s="56" customFormat="1">
      <c r="A101" s="57"/>
      <c r="B101" s="57"/>
      <c r="C101" s="57"/>
      <c r="D101" s="57"/>
      <c r="E101" s="57"/>
      <c r="F101" s="57"/>
      <c r="G101" s="57"/>
      <c r="H101" s="57"/>
      <c r="I101" s="57"/>
    </row>
    <row r="102" spans="1:9" s="56" customFormat="1">
      <c r="A102" s="57"/>
      <c r="B102" s="57"/>
      <c r="C102" s="57"/>
      <c r="D102" s="57"/>
      <c r="E102" s="57"/>
      <c r="F102" s="57"/>
      <c r="G102" s="57"/>
      <c r="H102" s="57"/>
      <c r="I102" s="57"/>
    </row>
    <row r="103" spans="1:9" s="56" customFormat="1">
      <c r="A103" s="57"/>
      <c r="B103" s="57"/>
      <c r="C103" s="57"/>
      <c r="D103" s="57"/>
      <c r="E103" s="57"/>
      <c r="F103" s="57"/>
      <c r="G103" s="57"/>
      <c r="H103" s="57"/>
      <c r="I103" s="57"/>
    </row>
    <row r="104" spans="1:9" s="56" customFormat="1">
      <c r="A104" s="57"/>
      <c r="B104" s="57"/>
      <c r="C104" s="57"/>
      <c r="D104" s="57"/>
      <c r="E104" s="57"/>
      <c r="F104" s="57"/>
      <c r="G104" s="57"/>
      <c r="H104" s="57"/>
      <c r="I104" s="57"/>
    </row>
    <row r="105" spans="1:9" s="56" customFormat="1">
      <c r="A105" s="57"/>
      <c r="B105" s="57"/>
      <c r="C105" s="57"/>
      <c r="D105" s="57"/>
      <c r="E105" s="57"/>
      <c r="F105" s="57"/>
      <c r="G105" s="57"/>
      <c r="H105" s="57"/>
      <c r="I105" s="57"/>
    </row>
    <row r="106" spans="1:9" s="56" customFormat="1">
      <c r="A106" s="57"/>
      <c r="B106" s="57"/>
      <c r="C106" s="57"/>
      <c r="D106" s="57"/>
      <c r="E106" s="57"/>
      <c r="F106" s="57"/>
      <c r="G106" s="57"/>
      <c r="H106" s="57"/>
      <c r="I106" s="57"/>
    </row>
    <row r="107" spans="1:9" s="56" customFormat="1">
      <c r="A107" s="57"/>
      <c r="B107" s="57"/>
      <c r="C107" s="57"/>
      <c r="D107" s="57"/>
      <c r="E107" s="57"/>
      <c r="F107" s="57"/>
      <c r="G107" s="57"/>
      <c r="H107" s="57"/>
      <c r="I107" s="57"/>
    </row>
    <row r="108" spans="1:9" s="56" customFormat="1">
      <c r="A108" s="57"/>
      <c r="B108" s="57"/>
      <c r="C108" s="57"/>
      <c r="D108" s="57"/>
      <c r="E108" s="57"/>
      <c r="F108" s="57"/>
      <c r="G108" s="57"/>
      <c r="H108" s="57"/>
      <c r="I108" s="57"/>
    </row>
    <row r="109" spans="1:9" s="56" customFormat="1">
      <c r="A109" s="57"/>
      <c r="B109" s="57"/>
      <c r="C109" s="57"/>
      <c r="D109" s="57"/>
      <c r="E109" s="57"/>
      <c r="F109" s="57"/>
      <c r="G109" s="57"/>
      <c r="H109" s="57"/>
      <c r="I109" s="57"/>
    </row>
    <row r="110" spans="1:9" s="56" customFormat="1">
      <c r="A110" s="57"/>
      <c r="B110" s="57"/>
      <c r="C110" s="57"/>
      <c r="D110" s="57"/>
      <c r="E110" s="57"/>
      <c r="F110" s="57"/>
      <c r="G110" s="57"/>
      <c r="H110" s="57"/>
      <c r="I110" s="57"/>
    </row>
    <row r="111" spans="1:9" s="56" customFormat="1">
      <c r="A111" s="57"/>
      <c r="B111" s="57"/>
      <c r="C111" s="57"/>
      <c r="D111" s="57"/>
      <c r="E111" s="57"/>
      <c r="F111" s="57"/>
      <c r="G111" s="57"/>
      <c r="H111" s="57"/>
      <c r="I111" s="57"/>
    </row>
    <row r="112" spans="1:9" s="56" customFormat="1">
      <c r="A112" s="57"/>
      <c r="B112" s="57"/>
      <c r="C112" s="57"/>
      <c r="D112" s="57"/>
      <c r="E112" s="57"/>
      <c r="F112" s="57"/>
      <c r="G112" s="57"/>
      <c r="H112" s="57"/>
      <c r="I112" s="57"/>
    </row>
    <row r="113" spans="1:9" s="56" customFormat="1">
      <c r="A113" s="57"/>
      <c r="B113" s="57"/>
      <c r="C113" s="57"/>
      <c r="D113" s="57"/>
      <c r="E113" s="57"/>
      <c r="F113" s="57"/>
      <c r="G113" s="57"/>
      <c r="H113" s="57"/>
      <c r="I113" s="57"/>
    </row>
    <row r="114" spans="1:9" s="56" customFormat="1">
      <c r="A114" s="57"/>
      <c r="B114" s="57"/>
      <c r="C114" s="57"/>
      <c r="D114" s="57"/>
      <c r="E114" s="57"/>
      <c r="F114" s="57"/>
      <c r="G114" s="57"/>
      <c r="H114" s="57"/>
      <c r="I114" s="57"/>
    </row>
    <row r="115" spans="1:9" s="56" customFormat="1">
      <c r="A115" s="57"/>
      <c r="B115" s="57"/>
      <c r="C115" s="57"/>
      <c r="D115" s="57"/>
      <c r="E115" s="57"/>
      <c r="F115" s="57"/>
      <c r="G115" s="57"/>
      <c r="H115" s="57"/>
      <c r="I115" s="57"/>
    </row>
    <row r="116" spans="1:9" s="56" customFormat="1">
      <c r="A116" s="57"/>
      <c r="B116" s="57"/>
      <c r="C116" s="57"/>
      <c r="D116" s="57"/>
      <c r="E116" s="57"/>
      <c r="F116" s="57"/>
      <c r="G116" s="57"/>
      <c r="H116" s="57"/>
      <c r="I116" s="57"/>
    </row>
    <row r="117" spans="1:9" s="56" customFormat="1">
      <c r="A117" s="57"/>
      <c r="B117" s="57"/>
      <c r="C117" s="57"/>
      <c r="D117" s="57"/>
      <c r="E117" s="57"/>
      <c r="F117" s="57"/>
      <c r="G117" s="57"/>
      <c r="H117" s="57"/>
      <c r="I117" s="57"/>
    </row>
    <row r="118" spans="1:9" s="56" customFormat="1">
      <c r="A118" s="57"/>
      <c r="B118" s="57"/>
      <c r="C118" s="57"/>
      <c r="D118" s="57"/>
      <c r="E118" s="57"/>
      <c r="F118" s="57"/>
      <c r="G118" s="57"/>
      <c r="H118" s="57"/>
      <c r="I118" s="57"/>
    </row>
    <row r="119" spans="1:9" s="56" customFormat="1">
      <c r="A119" s="57"/>
      <c r="B119" s="57"/>
      <c r="C119" s="57"/>
      <c r="D119" s="57"/>
      <c r="E119" s="57"/>
      <c r="F119" s="57"/>
      <c r="G119" s="57"/>
      <c r="H119" s="57"/>
      <c r="I119" s="57"/>
    </row>
    <row r="120" spans="1:9" s="56" customFormat="1">
      <c r="A120" s="57"/>
      <c r="B120" s="57"/>
      <c r="C120" s="57"/>
      <c r="D120" s="57"/>
      <c r="E120" s="57"/>
      <c r="F120" s="57"/>
      <c r="G120" s="57"/>
      <c r="H120" s="57"/>
      <c r="I120" s="57"/>
    </row>
    <row r="121" spans="1:9" s="56" customFormat="1">
      <c r="A121" s="57"/>
      <c r="B121" s="57"/>
      <c r="C121" s="57"/>
      <c r="D121" s="57"/>
      <c r="E121" s="57"/>
      <c r="F121" s="57"/>
      <c r="G121" s="57"/>
      <c r="H121" s="57"/>
      <c r="I121" s="57"/>
    </row>
    <row r="122" spans="1:9" s="56" customFormat="1">
      <c r="A122" s="57"/>
      <c r="B122" s="57"/>
      <c r="C122" s="57"/>
      <c r="D122" s="57"/>
      <c r="E122" s="57"/>
      <c r="F122" s="57"/>
      <c r="G122" s="57"/>
      <c r="H122" s="57"/>
      <c r="I122" s="57"/>
    </row>
    <row r="123" spans="1:9" s="56" customFormat="1">
      <c r="A123" s="57"/>
      <c r="B123" s="57"/>
      <c r="C123" s="57"/>
      <c r="D123" s="57"/>
      <c r="E123" s="57"/>
      <c r="F123" s="57"/>
      <c r="G123" s="57"/>
      <c r="H123" s="57"/>
      <c r="I123" s="57"/>
    </row>
    <row r="124" spans="1:9" s="56" customFormat="1">
      <c r="A124" s="57"/>
      <c r="B124" s="57"/>
      <c r="C124" s="57"/>
      <c r="D124" s="57"/>
      <c r="E124" s="57"/>
      <c r="F124" s="57"/>
      <c r="G124" s="57"/>
      <c r="H124" s="57"/>
      <c r="I124" s="57"/>
    </row>
    <row r="125" spans="1:9" s="56" customFormat="1">
      <c r="A125" s="57"/>
      <c r="B125" s="57"/>
      <c r="C125" s="57"/>
      <c r="D125" s="57"/>
      <c r="E125" s="57"/>
      <c r="F125" s="57"/>
      <c r="G125" s="57"/>
      <c r="H125" s="57"/>
      <c r="I125" s="57"/>
    </row>
    <row r="126" spans="1:9" s="56" customFormat="1">
      <c r="A126" s="57"/>
      <c r="B126" s="57"/>
      <c r="C126" s="57"/>
      <c r="D126" s="57"/>
      <c r="E126" s="57"/>
      <c r="F126" s="57"/>
      <c r="G126" s="57"/>
      <c r="H126" s="57"/>
      <c r="I126" s="57"/>
    </row>
    <row r="127" spans="1:9" s="56" customFormat="1">
      <c r="A127" s="57"/>
      <c r="B127" s="57"/>
      <c r="C127" s="57"/>
      <c r="D127" s="57"/>
      <c r="E127" s="57"/>
      <c r="F127" s="57"/>
      <c r="G127" s="57"/>
      <c r="H127" s="57"/>
      <c r="I127" s="57"/>
    </row>
    <row r="128" spans="1:9" s="56" customFormat="1">
      <c r="A128" s="57"/>
      <c r="B128" s="57"/>
      <c r="C128" s="57"/>
      <c r="D128" s="57"/>
      <c r="E128" s="57"/>
      <c r="F128" s="57"/>
      <c r="G128" s="57"/>
      <c r="H128" s="57"/>
      <c r="I128" s="57"/>
    </row>
    <row r="129" spans="1:9" s="56" customFormat="1">
      <c r="A129" s="57"/>
      <c r="B129" s="57"/>
      <c r="C129" s="57"/>
      <c r="D129" s="57"/>
      <c r="E129" s="57"/>
      <c r="F129" s="57"/>
      <c r="G129" s="57"/>
      <c r="H129" s="57"/>
      <c r="I129" s="57"/>
    </row>
    <row r="130" spans="1:9" s="56" customFormat="1">
      <c r="A130" s="57"/>
      <c r="B130" s="57"/>
      <c r="C130" s="57"/>
      <c r="D130" s="57"/>
      <c r="E130" s="57"/>
      <c r="F130" s="57"/>
      <c r="G130" s="57"/>
      <c r="H130" s="57"/>
      <c r="I130" s="57"/>
    </row>
    <row r="131" spans="1:9" s="56" customFormat="1">
      <c r="A131" s="57"/>
      <c r="B131" s="57"/>
      <c r="C131" s="57"/>
      <c r="D131" s="57"/>
      <c r="E131" s="57"/>
      <c r="F131" s="57"/>
      <c r="G131" s="57"/>
      <c r="H131" s="57"/>
      <c r="I131" s="57"/>
    </row>
    <row r="132" spans="1:9" s="56" customFormat="1">
      <c r="A132" s="57"/>
      <c r="B132" s="57"/>
      <c r="C132" s="57"/>
      <c r="D132" s="57"/>
      <c r="E132" s="57"/>
      <c r="F132" s="57"/>
      <c r="G132" s="57"/>
      <c r="H132" s="57"/>
      <c r="I132" s="57"/>
    </row>
    <row r="133" spans="1:9" s="56" customFormat="1">
      <c r="A133" s="57"/>
      <c r="B133" s="57"/>
      <c r="C133" s="57"/>
      <c r="D133" s="57"/>
      <c r="E133" s="57"/>
      <c r="F133" s="57"/>
      <c r="G133" s="57"/>
      <c r="H133" s="57"/>
      <c r="I133" s="57"/>
    </row>
    <row r="134" spans="1:9" s="56" customFormat="1">
      <c r="A134" s="57"/>
      <c r="B134" s="57"/>
      <c r="C134" s="57"/>
      <c r="D134" s="57"/>
      <c r="E134" s="57"/>
      <c r="F134" s="57"/>
      <c r="G134" s="57"/>
      <c r="H134" s="57"/>
      <c r="I134" s="57"/>
    </row>
    <row r="135" spans="1:9" s="56" customFormat="1">
      <c r="A135" s="57"/>
      <c r="B135" s="57"/>
      <c r="C135" s="57"/>
      <c r="D135" s="57"/>
      <c r="E135" s="57"/>
      <c r="F135" s="57"/>
      <c r="G135" s="57"/>
      <c r="H135" s="57"/>
      <c r="I135" s="57"/>
    </row>
    <row r="136" spans="1:9" s="56" customFormat="1">
      <c r="A136" s="57"/>
      <c r="B136" s="57"/>
      <c r="C136" s="57"/>
      <c r="D136" s="57"/>
      <c r="E136" s="57"/>
      <c r="F136" s="57"/>
      <c r="G136" s="57"/>
      <c r="H136" s="57"/>
      <c r="I136" s="57"/>
    </row>
    <row r="137" spans="1:9" s="56" customFormat="1">
      <c r="A137" s="57"/>
      <c r="B137" s="57"/>
      <c r="C137" s="57"/>
      <c r="D137" s="57"/>
      <c r="E137" s="57"/>
      <c r="F137" s="57"/>
      <c r="G137" s="57"/>
      <c r="H137" s="57"/>
      <c r="I137" s="57"/>
    </row>
    <row r="138" spans="1:9" s="56" customFormat="1">
      <c r="A138" s="57"/>
      <c r="B138" s="57"/>
      <c r="C138" s="57"/>
      <c r="D138" s="57"/>
      <c r="E138" s="57"/>
      <c r="F138" s="57"/>
      <c r="G138" s="57"/>
      <c r="H138" s="57"/>
      <c r="I138" s="57"/>
    </row>
    <row r="139" spans="1:9" s="56" customFormat="1">
      <c r="A139" s="57"/>
      <c r="B139" s="57"/>
      <c r="C139" s="57"/>
      <c r="D139" s="57"/>
      <c r="E139" s="57"/>
      <c r="F139" s="57"/>
      <c r="G139" s="57"/>
      <c r="H139" s="57"/>
      <c r="I139" s="57"/>
    </row>
    <row r="140" spans="1:9" s="56" customFormat="1">
      <c r="A140" s="57"/>
      <c r="B140" s="57"/>
      <c r="C140" s="57"/>
      <c r="D140" s="57"/>
      <c r="E140" s="57"/>
      <c r="F140" s="57"/>
      <c r="G140" s="57"/>
      <c r="H140" s="57"/>
      <c r="I140" s="57"/>
    </row>
    <row r="141" spans="1:9" s="56" customFormat="1">
      <c r="A141" s="57"/>
      <c r="B141" s="57"/>
      <c r="C141" s="57"/>
      <c r="D141" s="57"/>
      <c r="E141" s="57"/>
      <c r="F141" s="57"/>
      <c r="G141" s="57"/>
      <c r="H141" s="57"/>
      <c r="I141" s="57"/>
    </row>
    <row r="142" spans="1:9" s="56" customFormat="1">
      <c r="A142" s="57"/>
      <c r="B142" s="57"/>
      <c r="C142" s="57"/>
      <c r="D142" s="57"/>
      <c r="E142" s="57"/>
      <c r="F142" s="57"/>
      <c r="G142" s="57"/>
      <c r="H142" s="57"/>
      <c r="I142" s="57"/>
    </row>
    <row r="143" spans="1:9" s="56" customFormat="1">
      <c r="A143" s="57"/>
      <c r="B143" s="57"/>
      <c r="C143" s="57"/>
      <c r="D143" s="57"/>
      <c r="E143" s="57"/>
      <c r="F143" s="57"/>
      <c r="G143" s="57"/>
      <c r="H143" s="57"/>
      <c r="I143" s="57"/>
    </row>
    <row r="144" spans="1:9" s="56" customFormat="1">
      <c r="A144" s="57"/>
      <c r="B144" s="57"/>
      <c r="C144" s="57"/>
      <c r="D144" s="57"/>
      <c r="E144" s="57"/>
      <c r="F144" s="57"/>
      <c r="G144" s="57"/>
      <c r="H144" s="57"/>
      <c r="I144" s="57"/>
    </row>
    <row r="145" spans="1:9" s="56" customFormat="1">
      <c r="A145" s="57"/>
      <c r="B145" s="57"/>
      <c r="C145" s="57"/>
      <c r="D145" s="57"/>
      <c r="E145" s="57"/>
      <c r="F145" s="57"/>
      <c r="G145" s="57"/>
      <c r="H145" s="57"/>
      <c r="I145" s="57"/>
    </row>
    <row r="146" spans="1:9" s="56" customFormat="1">
      <c r="A146" s="57"/>
      <c r="B146" s="57"/>
      <c r="C146" s="57"/>
      <c r="D146" s="57"/>
      <c r="E146" s="57"/>
      <c r="F146" s="57"/>
      <c r="G146" s="57"/>
      <c r="H146" s="57"/>
      <c r="I146" s="57"/>
    </row>
    <row r="147" spans="1:9" s="56" customFormat="1">
      <c r="A147" s="57"/>
      <c r="B147" s="57"/>
      <c r="C147" s="57"/>
      <c r="D147" s="57"/>
      <c r="E147" s="57"/>
      <c r="F147" s="57"/>
      <c r="G147" s="57"/>
      <c r="H147" s="57"/>
      <c r="I147" s="57"/>
    </row>
    <row r="148" spans="1:9" s="56" customFormat="1">
      <c r="A148" s="57"/>
      <c r="B148" s="57"/>
      <c r="C148" s="57"/>
      <c r="D148" s="57"/>
      <c r="E148" s="57"/>
      <c r="F148" s="57"/>
      <c r="G148" s="57"/>
      <c r="H148" s="57"/>
      <c r="I148" s="57"/>
    </row>
    <row r="149" spans="1:9" s="56" customFormat="1">
      <c r="A149" s="57"/>
      <c r="B149" s="57"/>
      <c r="C149" s="57"/>
      <c r="D149" s="57"/>
      <c r="E149" s="57"/>
      <c r="F149" s="57"/>
      <c r="G149" s="57"/>
      <c r="H149" s="57"/>
      <c r="I149" s="57"/>
    </row>
    <row r="150" spans="1:9" s="56" customFormat="1">
      <c r="A150" s="57"/>
      <c r="B150" s="57"/>
      <c r="C150" s="57"/>
      <c r="D150" s="57"/>
      <c r="E150" s="57"/>
      <c r="F150" s="57"/>
      <c r="G150" s="57"/>
      <c r="H150" s="57"/>
      <c r="I150" s="57"/>
    </row>
    <row r="151" spans="1:9" s="56" customFormat="1">
      <c r="A151" s="57"/>
      <c r="B151" s="57"/>
      <c r="C151" s="57"/>
      <c r="D151" s="57"/>
      <c r="E151" s="57"/>
      <c r="F151" s="57"/>
      <c r="G151" s="57"/>
      <c r="H151" s="57"/>
      <c r="I151" s="57"/>
    </row>
    <row r="152" spans="1:9" s="56" customFormat="1">
      <c r="A152" s="57"/>
      <c r="B152" s="57"/>
      <c r="C152" s="57"/>
      <c r="D152" s="57"/>
      <c r="E152" s="57"/>
      <c r="F152" s="57"/>
      <c r="G152" s="57"/>
      <c r="H152" s="57"/>
      <c r="I152" s="57"/>
    </row>
    <row r="153" spans="1:9" s="56" customFormat="1">
      <c r="A153" s="57"/>
      <c r="B153" s="57"/>
      <c r="C153" s="57"/>
      <c r="D153" s="57"/>
      <c r="E153" s="57"/>
      <c r="F153" s="57"/>
      <c r="G153" s="57"/>
      <c r="H153" s="57"/>
      <c r="I153" s="57"/>
    </row>
    <row r="154" spans="1:9" s="56" customFormat="1">
      <c r="A154" s="57"/>
      <c r="B154" s="57"/>
      <c r="C154" s="57"/>
      <c r="D154" s="57"/>
      <c r="E154" s="57"/>
      <c r="F154" s="57"/>
      <c r="G154" s="57"/>
      <c r="H154" s="57"/>
      <c r="I154" s="57"/>
    </row>
    <row r="155" spans="1:9" s="56" customFormat="1">
      <c r="A155" s="57"/>
      <c r="B155" s="57"/>
      <c r="C155" s="57"/>
      <c r="D155" s="57"/>
      <c r="E155" s="57"/>
      <c r="F155" s="57"/>
      <c r="G155" s="57"/>
      <c r="H155" s="57"/>
      <c r="I155" s="57"/>
    </row>
    <row r="156" spans="1:9" s="56" customFormat="1">
      <c r="A156" s="57"/>
      <c r="B156" s="57"/>
      <c r="C156" s="57"/>
      <c r="D156" s="57"/>
      <c r="E156" s="57"/>
      <c r="F156" s="57"/>
      <c r="G156" s="57"/>
      <c r="H156" s="57"/>
      <c r="I156" s="57"/>
    </row>
    <row r="157" spans="1:9" s="56" customFormat="1">
      <c r="A157" s="57"/>
      <c r="B157" s="57"/>
      <c r="C157" s="57"/>
      <c r="D157" s="57"/>
      <c r="E157" s="57"/>
      <c r="F157" s="57"/>
      <c r="G157" s="57"/>
      <c r="H157" s="57"/>
      <c r="I157" s="57"/>
    </row>
    <row r="158" spans="1:9" s="56" customFormat="1">
      <c r="A158" s="57"/>
      <c r="B158" s="57"/>
      <c r="C158" s="57"/>
      <c r="D158" s="57"/>
      <c r="E158" s="57"/>
      <c r="F158" s="57"/>
      <c r="G158" s="57"/>
      <c r="H158" s="57"/>
      <c r="I158" s="57"/>
    </row>
    <row r="159" spans="1:9" s="56" customFormat="1">
      <c r="A159" s="57"/>
      <c r="B159" s="57"/>
      <c r="C159" s="57"/>
      <c r="D159" s="57"/>
      <c r="E159" s="57"/>
      <c r="F159" s="57"/>
      <c r="G159" s="57"/>
      <c r="H159" s="57"/>
      <c r="I159" s="57"/>
    </row>
    <row r="160" spans="1:9" s="56" customFormat="1">
      <c r="A160" s="57"/>
      <c r="B160" s="57"/>
      <c r="C160" s="57"/>
      <c r="D160" s="57"/>
      <c r="E160" s="57"/>
      <c r="F160" s="57"/>
      <c r="G160" s="57"/>
      <c r="H160" s="57"/>
      <c r="I160" s="57"/>
    </row>
    <row r="161" spans="1:9" s="56" customFormat="1">
      <c r="A161" s="57"/>
      <c r="B161" s="57"/>
      <c r="C161" s="57"/>
      <c r="D161" s="57"/>
      <c r="E161" s="57"/>
      <c r="F161" s="57"/>
      <c r="G161" s="57"/>
      <c r="H161" s="57"/>
      <c r="I161" s="57"/>
    </row>
    <row r="162" spans="1:9" s="56" customFormat="1">
      <c r="A162" s="57"/>
      <c r="B162" s="57"/>
      <c r="C162" s="57"/>
      <c r="D162" s="57"/>
      <c r="E162" s="57"/>
      <c r="F162" s="57"/>
      <c r="G162" s="57"/>
      <c r="H162" s="57"/>
      <c r="I162" s="57"/>
    </row>
    <row r="163" spans="1:9" s="56" customFormat="1">
      <c r="A163" s="57"/>
      <c r="B163" s="57"/>
      <c r="C163" s="57"/>
      <c r="D163" s="57"/>
      <c r="E163" s="57"/>
      <c r="F163" s="57"/>
      <c r="G163" s="57"/>
      <c r="H163" s="57"/>
      <c r="I163" s="57"/>
    </row>
    <row r="164" spans="1:9" s="56" customFormat="1">
      <c r="A164" s="57"/>
      <c r="B164" s="57"/>
      <c r="C164" s="57"/>
      <c r="D164" s="57"/>
      <c r="E164" s="57"/>
      <c r="F164" s="57"/>
      <c r="G164" s="57"/>
      <c r="H164" s="57"/>
      <c r="I164" s="57"/>
    </row>
    <row r="165" spans="1:9" s="56" customFormat="1">
      <c r="A165" s="57"/>
      <c r="B165" s="57"/>
      <c r="C165" s="57"/>
      <c r="D165" s="57"/>
      <c r="E165" s="57"/>
      <c r="F165" s="57"/>
      <c r="G165" s="57"/>
      <c r="H165" s="57"/>
      <c r="I165" s="57"/>
    </row>
    <row r="166" spans="1:9" s="56" customFormat="1">
      <c r="A166" s="57"/>
      <c r="B166" s="57"/>
      <c r="C166" s="57"/>
      <c r="D166" s="57"/>
      <c r="E166" s="57"/>
      <c r="F166" s="57"/>
      <c r="G166" s="57"/>
      <c r="H166" s="57"/>
      <c r="I166" s="57"/>
    </row>
    <row r="167" spans="1:9" s="56" customFormat="1">
      <c r="A167" s="57"/>
      <c r="B167" s="57"/>
      <c r="C167" s="57"/>
      <c r="D167" s="57"/>
      <c r="E167" s="57"/>
      <c r="F167" s="57"/>
      <c r="G167" s="57"/>
      <c r="H167" s="57"/>
      <c r="I167" s="57"/>
    </row>
    <row r="168" spans="1:9" s="56" customFormat="1">
      <c r="A168" s="57"/>
      <c r="B168" s="57"/>
      <c r="C168" s="57"/>
      <c r="D168" s="57"/>
      <c r="E168" s="57"/>
      <c r="F168" s="57"/>
      <c r="G168" s="57"/>
      <c r="H168" s="57"/>
      <c r="I168" s="57"/>
    </row>
    <row r="169" spans="1:9" s="56" customFormat="1">
      <c r="A169" s="57"/>
      <c r="B169" s="57"/>
      <c r="C169" s="57"/>
      <c r="D169" s="57"/>
      <c r="E169" s="57"/>
      <c r="F169" s="57"/>
      <c r="G169" s="57"/>
      <c r="H169" s="57"/>
      <c r="I169" s="57"/>
    </row>
    <row r="170" spans="1:9" s="56" customFormat="1">
      <c r="A170" s="57"/>
      <c r="B170" s="57"/>
      <c r="C170" s="57"/>
      <c r="D170" s="57"/>
      <c r="E170" s="57"/>
      <c r="F170" s="57"/>
      <c r="G170" s="57"/>
      <c r="H170" s="57"/>
      <c r="I170" s="57"/>
    </row>
    <row r="171" spans="1:9" s="56" customFormat="1">
      <c r="A171" s="57"/>
      <c r="B171" s="57"/>
      <c r="C171" s="57"/>
      <c r="D171" s="57"/>
      <c r="E171" s="57"/>
      <c r="F171" s="57"/>
      <c r="G171" s="57"/>
      <c r="H171" s="57"/>
      <c r="I171" s="57"/>
    </row>
    <row r="172" spans="1:9" s="56" customFormat="1">
      <c r="A172" s="57"/>
      <c r="B172" s="57"/>
      <c r="C172" s="57"/>
      <c r="D172" s="57"/>
      <c r="E172" s="57"/>
      <c r="F172" s="57"/>
      <c r="G172" s="57"/>
      <c r="H172" s="57"/>
      <c r="I172" s="57"/>
    </row>
    <row r="173" spans="1:9" s="56" customFormat="1">
      <c r="A173" s="57"/>
      <c r="B173" s="57"/>
      <c r="C173" s="57"/>
      <c r="D173" s="57"/>
      <c r="E173" s="57"/>
      <c r="F173" s="57"/>
      <c r="G173" s="57"/>
      <c r="H173" s="57"/>
      <c r="I173" s="57"/>
    </row>
    <row r="174" spans="1:9" s="56" customFormat="1">
      <c r="A174" s="57"/>
      <c r="B174" s="57"/>
      <c r="C174" s="57"/>
      <c r="D174" s="57"/>
      <c r="E174" s="57"/>
      <c r="F174" s="57"/>
      <c r="G174" s="57"/>
      <c r="H174" s="57"/>
      <c r="I174" s="57"/>
    </row>
    <row r="175" spans="1:9" s="56" customFormat="1">
      <c r="A175" s="57"/>
      <c r="B175" s="57"/>
      <c r="C175" s="57"/>
      <c r="D175" s="57"/>
      <c r="E175" s="57"/>
      <c r="F175" s="57"/>
      <c r="G175" s="57"/>
      <c r="H175" s="57"/>
      <c r="I175" s="57"/>
    </row>
    <row r="176" spans="1:9" s="56" customFormat="1">
      <c r="A176" s="57"/>
      <c r="B176" s="57"/>
      <c r="C176" s="57"/>
      <c r="D176" s="57"/>
      <c r="E176" s="57"/>
      <c r="F176" s="57"/>
      <c r="G176" s="57"/>
      <c r="H176" s="57"/>
      <c r="I176" s="57"/>
    </row>
    <row r="177" spans="1:9" s="56" customFormat="1">
      <c r="A177" s="57"/>
      <c r="B177" s="57"/>
      <c r="C177" s="57"/>
      <c r="D177" s="57"/>
      <c r="E177" s="57"/>
      <c r="F177" s="57"/>
      <c r="G177" s="57"/>
      <c r="H177" s="57"/>
      <c r="I177" s="57"/>
    </row>
    <row r="178" spans="1:9" s="56" customFormat="1">
      <c r="A178" s="57"/>
      <c r="B178" s="57"/>
      <c r="C178" s="57"/>
      <c r="D178" s="57"/>
      <c r="E178" s="57"/>
      <c r="F178" s="57"/>
      <c r="G178" s="57"/>
      <c r="H178" s="57"/>
      <c r="I178" s="57"/>
    </row>
    <row r="179" spans="1:9" s="56" customFormat="1">
      <c r="A179" s="57"/>
      <c r="B179" s="57"/>
      <c r="C179" s="57"/>
      <c r="D179" s="57"/>
      <c r="E179" s="57"/>
      <c r="F179" s="57"/>
      <c r="G179" s="57"/>
      <c r="H179" s="57"/>
      <c r="I179" s="57"/>
    </row>
    <row r="180" spans="1:9" s="56" customFormat="1">
      <c r="A180" s="57"/>
      <c r="B180" s="57"/>
      <c r="C180" s="57"/>
      <c r="D180" s="57"/>
      <c r="E180" s="57"/>
      <c r="F180" s="57"/>
      <c r="G180" s="57"/>
      <c r="H180" s="57"/>
      <c r="I180" s="57"/>
    </row>
    <row r="181" spans="1:9" s="56" customFormat="1">
      <c r="A181" s="57"/>
      <c r="B181" s="57"/>
      <c r="C181" s="57"/>
      <c r="D181" s="57"/>
      <c r="E181" s="57"/>
      <c r="F181" s="57"/>
      <c r="G181" s="57"/>
      <c r="H181" s="57"/>
      <c r="I181" s="57"/>
    </row>
    <row r="182" spans="1:9" s="56" customFormat="1">
      <c r="A182" s="57"/>
      <c r="B182" s="57"/>
      <c r="C182" s="57"/>
      <c r="D182" s="57"/>
      <c r="E182" s="57"/>
      <c r="F182" s="57"/>
      <c r="G182" s="57"/>
      <c r="H182" s="57"/>
      <c r="I182" s="57"/>
    </row>
    <row r="183" spans="1:9" s="56" customFormat="1">
      <c r="A183" s="57"/>
      <c r="B183" s="57"/>
      <c r="C183" s="57"/>
      <c r="D183" s="57"/>
      <c r="E183" s="57"/>
      <c r="F183" s="57"/>
      <c r="G183" s="57"/>
      <c r="H183" s="57"/>
      <c r="I183" s="57"/>
    </row>
    <row r="184" spans="1:9" s="56" customFormat="1">
      <c r="A184" s="57"/>
      <c r="B184" s="57"/>
      <c r="C184" s="57"/>
      <c r="D184" s="57"/>
      <c r="E184" s="57"/>
      <c r="F184" s="57"/>
      <c r="G184" s="57"/>
      <c r="H184" s="57"/>
      <c r="I184" s="57"/>
    </row>
    <row r="185" spans="1:9" s="56" customFormat="1">
      <c r="A185" s="57"/>
      <c r="B185" s="57"/>
      <c r="C185" s="57"/>
      <c r="D185" s="57"/>
      <c r="E185" s="57"/>
      <c r="F185" s="57"/>
      <c r="G185" s="57"/>
      <c r="H185" s="57"/>
      <c r="I185" s="57"/>
    </row>
    <row r="186" spans="1:9" s="56" customFormat="1">
      <c r="A186" s="57"/>
      <c r="B186" s="57"/>
      <c r="C186" s="57"/>
      <c r="D186" s="57"/>
      <c r="E186" s="57"/>
      <c r="F186" s="57"/>
      <c r="G186" s="57"/>
      <c r="H186" s="57"/>
      <c r="I186" s="57"/>
    </row>
    <row r="187" spans="1:9" s="56" customFormat="1">
      <c r="A187" s="57"/>
      <c r="B187" s="57"/>
      <c r="C187" s="57"/>
      <c r="D187" s="57"/>
      <c r="E187" s="57"/>
      <c r="F187" s="57"/>
      <c r="G187" s="57"/>
      <c r="H187" s="57"/>
      <c r="I187" s="57"/>
    </row>
    <row r="188" spans="1:9" s="56" customFormat="1">
      <c r="A188" s="57"/>
      <c r="B188" s="57"/>
      <c r="C188" s="57"/>
      <c r="D188" s="57"/>
      <c r="E188" s="57"/>
      <c r="F188" s="57"/>
      <c r="G188" s="57"/>
      <c r="H188" s="57"/>
      <c r="I188" s="57"/>
    </row>
    <row r="189" spans="1:9" s="56" customFormat="1">
      <c r="A189" s="57"/>
      <c r="B189" s="57"/>
      <c r="C189" s="57"/>
      <c r="D189" s="57"/>
      <c r="E189" s="57"/>
      <c r="F189" s="57"/>
      <c r="G189" s="57"/>
      <c r="H189" s="57"/>
      <c r="I189" s="57"/>
    </row>
    <row r="190" spans="1:9" s="56" customFormat="1">
      <c r="A190" s="57"/>
      <c r="B190" s="57"/>
      <c r="C190" s="57"/>
      <c r="D190" s="57"/>
      <c r="E190" s="57"/>
      <c r="F190" s="57"/>
      <c r="G190" s="57"/>
      <c r="H190" s="57"/>
      <c r="I190" s="57"/>
    </row>
    <row r="191" spans="1:9" s="56" customFormat="1">
      <c r="A191" s="57"/>
      <c r="B191" s="57"/>
      <c r="C191" s="57"/>
      <c r="D191" s="57"/>
      <c r="E191" s="57"/>
      <c r="F191" s="57"/>
      <c r="G191" s="57"/>
      <c r="H191" s="57"/>
      <c r="I191" s="57"/>
    </row>
    <row r="192" spans="1:9" s="56" customFormat="1">
      <c r="A192" s="57"/>
      <c r="B192" s="57"/>
      <c r="C192" s="57"/>
      <c r="D192" s="57"/>
      <c r="E192" s="57"/>
      <c r="F192" s="57"/>
      <c r="G192" s="57"/>
      <c r="H192" s="57"/>
      <c r="I192" s="57"/>
    </row>
    <row r="193" spans="1:9" s="56" customFormat="1">
      <c r="A193" s="57"/>
      <c r="B193" s="57"/>
      <c r="C193" s="57"/>
      <c r="D193" s="57"/>
      <c r="E193" s="57"/>
      <c r="F193" s="57"/>
      <c r="G193" s="57"/>
      <c r="H193" s="57"/>
      <c r="I193" s="57"/>
    </row>
    <row r="194" spans="1:9" s="56" customFormat="1">
      <c r="A194" s="57"/>
      <c r="B194" s="57"/>
      <c r="C194" s="57"/>
      <c r="D194" s="57"/>
      <c r="E194" s="57"/>
      <c r="F194" s="57"/>
      <c r="G194" s="57"/>
      <c r="H194" s="57"/>
      <c r="I194" s="57"/>
    </row>
    <row r="195" spans="1:9" s="56" customFormat="1">
      <c r="A195" s="57"/>
      <c r="B195" s="57"/>
      <c r="C195" s="57"/>
      <c r="D195" s="57"/>
      <c r="E195" s="57"/>
      <c r="F195" s="57"/>
      <c r="G195" s="57"/>
      <c r="H195" s="57"/>
      <c r="I195" s="57"/>
    </row>
    <row r="196" spans="1:9" s="56" customFormat="1">
      <c r="A196" s="57"/>
      <c r="B196" s="57"/>
      <c r="C196" s="57"/>
      <c r="D196" s="57"/>
      <c r="E196" s="57"/>
      <c r="F196" s="57"/>
      <c r="G196" s="57"/>
      <c r="H196" s="57"/>
      <c r="I196" s="57"/>
    </row>
    <row r="197" spans="1:9" s="56" customFormat="1">
      <c r="A197" s="57"/>
      <c r="B197" s="57"/>
      <c r="C197" s="57"/>
      <c r="D197" s="57"/>
      <c r="E197" s="57"/>
      <c r="F197" s="57"/>
      <c r="G197" s="57"/>
      <c r="H197" s="57"/>
      <c r="I197" s="57"/>
    </row>
    <row r="198" spans="1:9" s="56" customFormat="1">
      <c r="A198" s="57"/>
      <c r="B198" s="57"/>
      <c r="C198" s="57"/>
      <c r="D198" s="57"/>
      <c r="E198" s="57"/>
      <c r="F198" s="57"/>
      <c r="G198" s="57"/>
      <c r="H198" s="57"/>
      <c r="I198" s="57"/>
    </row>
    <row r="199" spans="1:9" s="56" customFormat="1">
      <c r="A199" s="57"/>
      <c r="B199" s="57"/>
      <c r="C199" s="57"/>
      <c r="D199" s="57"/>
      <c r="E199" s="57"/>
      <c r="F199" s="57"/>
      <c r="G199" s="57"/>
      <c r="H199" s="57"/>
      <c r="I199" s="57"/>
    </row>
    <row r="200" spans="1:9" s="56" customFormat="1">
      <c r="A200" s="57"/>
      <c r="B200" s="57"/>
      <c r="C200" s="57"/>
      <c r="D200" s="57"/>
      <c r="E200" s="57"/>
      <c r="F200" s="57"/>
      <c r="G200" s="57"/>
      <c r="H200" s="57"/>
      <c r="I200" s="57"/>
    </row>
    <row r="201" spans="1:9" s="56" customFormat="1">
      <c r="A201" s="57"/>
      <c r="B201" s="57"/>
      <c r="C201" s="57"/>
      <c r="D201" s="57"/>
      <c r="E201" s="57"/>
      <c r="F201" s="57"/>
      <c r="G201" s="57"/>
      <c r="H201" s="57"/>
      <c r="I201" s="57"/>
    </row>
    <row r="202" spans="1:9" s="56" customFormat="1">
      <c r="A202" s="57"/>
      <c r="B202" s="57"/>
      <c r="C202" s="57"/>
      <c r="D202" s="57"/>
      <c r="E202" s="57"/>
      <c r="F202" s="57"/>
      <c r="G202" s="57"/>
      <c r="H202" s="57"/>
      <c r="I202" s="57"/>
    </row>
    <row r="203" spans="1:9" s="56" customFormat="1">
      <c r="A203" s="57"/>
      <c r="B203" s="57"/>
      <c r="C203" s="57"/>
      <c r="D203" s="57"/>
      <c r="E203" s="57"/>
      <c r="F203" s="57"/>
      <c r="G203" s="57"/>
      <c r="H203" s="57"/>
      <c r="I203" s="57"/>
    </row>
    <row r="204" spans="1:9" s="56" customFormat="1">
      <c r="A204" s="57"/>
      <c r="B204" s="57"/>
      <c r="C204" s="57"/>
      <c r="D204" s="57"/>
      <c r="E204" s="57"/>
      <c r="F204" s="57"/>
      <c r="G204" s="57"/>
      <c r="H204" s="57"/>
      <c r="I204" s="57"/>
    </row>
    <row r="205" spans="1:9" s="56" customFormat="1">
      <c r="A205" s="57"/>
      <c r="B205" s="57"/>
      <c r="C205" s="57"/>
      <c r="D205" s="57"/>
      <c r="E205" s="57"/>
      <c r="F205" s="57"/>
      <c r="G205" s="57"/>
      <c r="H205" s="57"/>
      <c r="I205" s="57"/>
    </row>
    <row r="206" spans="1:9" s="56" customFormat="1">
      <c r="A206" s="57"/>
      <c r="B206" s="57"/>
      <c r="C206" s="57"/>
      <c r="D206" s="57"/>
      <c r="E206" s="57"/>
      <c r="F206" s="57"/>
      <c r="G206" s="57"/>
      <c r="H206" s="57"/>
      <c r="I206" s="57"/>
    </row>
    <row r="207" spans="1:9" s="56" customFormat="1">
      <c r="A207" s="57"/>
      <c r="B207" s="57"/>
      <c r="C207" s="57"/>
      <c r="D207" s="57"/>
      <c r="E207" s="57"/>
      <c r="F207" s="57"/>
      <c r="G207" s="57"/>
      <c r="H207" s="57"/>
      <c r="I207" s="57"/>
    </row>
    <row r="208" spans="1:9" s="56" customFormat="1">
      <c r="A208" s="57"/>
      <c r="B208" s="57"/>
      <c r="C208" s="57"/>
      <c r="D208" s="57"/>
      <c r="E208" s="57"/>
      <c r="F208" s="57"/>
      <c r="G208" s="57"/>
      <c r="H208" s="57"/>
      <c r="I208" s="57"/>
    </row>
    <row r="209" spans="1:9" s="56" customFormat="1">
      <c r="A209" s="57"/>
      <c r="B209" s="57"/>
      <c r="C209" s="57"/>
      <c r="D209" s="57"/>
      <c r="E209" s="57"/>
      <c r="F209" s="57"/>
      <c r="G209" s="57"/>
      <c r="H209" s="57"/>
      <c r="I209" s="57"/>
    </row>
    <row r="210" spans="1:9" s="56" customFormat="1">
      <c r="A210" s="57"/>
      <c r="B210" s="57"/>
      <c r="C210" s="57"/>
      <c r="D210" s="57"/>
      <c r="E210" s="57"/>
      <c r="F210" s="57"/>
      <c r="G210" s="57"/>
      <c r="H210" s="57"/>
      <c r="I210" s="57"/>
    </row>
    <row r="211" spans="1:9" s="56" customFormat="1">
      <c r="A211" s="57"/>
      <c r="B211" s="57"/>
      <c r="C211" s="57"/>
      <c r="D211" s="57"/>
      <c r="E211" s="57"/>
      <c r="F211" s="57"/>
      <c r="G211" s="57"/>
      <c r="H211" s="57"/>
      <c r="I211" s="57"/>
    </row>
    <row r="212" spans="1:9" s="56" customFormat="1">
      <c r="A212" s="57"/>
      <c r="B212" s="57"/>
      <c r="C212" s="57"/>
      <c r="D212" s="57"/>
      <c r="E212" s="57"/>
      <c r="F212" s="57"/>
      <c r="G212" s="57"/>
      <c r="H212" s="57"/>
      <c r="I212" s="57"/>
    </row>
    <row r="213" spans="1:9" s="56" customFormat="1">
      <c r="A213" s="57"/>
      <c r="B213" s="57"/>
      <c r="C213" s="57"/>
      <c r="D213" s="57"/>
      <c r="E213" s="57"/>
      <c r="F213" s="57"/>
      <c r="G213" s="57"/>
      <c r="H213" s="57"/>
      <c r="I213" s="57"/>
    </row>
    <row r="214" spans="1:9" s="56" customFormat="1">
      <c r="A214" s="57"/>
      <c r="B214" s="57"/>
      <c r="C214" s="57"/>
      <c r="D214" s="57"/>
      <c r="E214" s="57"/>
      <c r="F214" s="57"/>
      <c r="G214" s="57"/>
      <c r="H214" s="57"/>
      <c r="I214" s="57"/>
    </row>
    <row r="215" spans="1:9" s="56" customFormat="1">
      <c r="A215" s="57"/>
      <c r="B215" s="57"/>
      <c r="C215" s="57"/>
      <c r="D215" s="57"/>
      <c r="E215" s="57"/>
      <c r="F215" s="57"/>
      <c r="G215" s="57"/>
      <c r="H215" s="57"/>
      <c r="I215" s="57"/>
    </row>
    <row r="216" spans="1:9" s="56" customFormat="1">
      <c r="A216" s="57"/>
      <c r="B216" s="57"/>
      <c r="C216" s="57"/>
      <c r="D216" s="57"/>
      <c r="E216" s="57"/>
      <c r="F216" s="57"/>
      <c r="G216" s="57"/>
      <c r="H216" s="57"/>
      <c r="I216" s="57"/>
    </row>
    <row r="217" spans="1:9" s="56" customFormat="1">
      <c r="A217" s="57"/>
      <c r="B217" s="57"/>
      <c r="C217" s="57"/>
      <c r="D217" s="57"/>
      <c r="E217" s="57"/>
      <c r="F217" s="57"/>
      <c r="G217" s="57"/>
      <c r="H217" s="57"/>
      <c r="I217" s="57"/>
    </row>
    <row r="218" spans="1:9" s="56" customFormat="1">
      <c r="A218" s="57"/>
      <c r="B218" s="57"/>
      <c r="C218" s="57"/>
      <c r="D218" s="57"/>
      <c r="E218" s="57"/>
      <c r="F218" s="57"/>
      <c r="G218" s="57"/>
      <c r="H218" s="57"/>
      <c r="I218" s="57"/>
    </row>
    <row r="219" spans="1:9" s="56" customFormat="1">
      <c r="A219" s="57"/>
      <c r="B219" s="57"/>
      <c r="C219" s="57"/>
      <c r="D219" s="57"/>
      <c r="E219" s="57"/>
      <c r="F219" s="57"/>
      <c r="G219" s="57"/>
      <c r="H219" s="57"/>
      <c r="I219" s="57"/>
    </row>
    <row r="220" spans="1:9" s="56" customFormat="1">
      <c r="A220" s="57"/>
      <c r="B220" s="57"/>
      <c r="C220" s="57"/>
      <c r="D220" s="57"/>
      <c r="E220" s="57"/>
      <c r="F220" s="57"/>
      <c r="G220" s="57"/>
      <c r="H220" s="57"/>
      <c r="I220" s="57"/>
    </row>
    <row r="221" spans="1:9" s="56" customFormat="1">
      <c r="A221" s="57"/>
      <c r="B221" s="57"/>
      <c r="C221" s="57"/>
      <c r="D221" s="57"/>
      <c r="E221" s="57"/>
      <c r="F221" s="57"/>
      <c r="G221" s="57"/>
      <c r="H221" s="57"/>
      <c r="I221" s="57"/>
    </row>
    <row r="222" spans="1:9" s="56" customFormat="1">
      <c r="A222" s="57"/>
      <c r="B222" s="57"/>
      <c r="C222" s="57"/>
      <c r="D222" s="57"/>
      <c r="E222" s="57"/>
      <c r="F222" s="57"/>
      <c r="G222" s="57"/>
      <c r="H222" s="57"/>
      <c r="I222" s="57"/>
    </row>
    <row r="223" spans="1:9" s="56" customFormat="1">
      <c r="A223" s="57"/>
      <c r="B223" s="57"/>
      <c r="C223" s="57"/>
      <c r="D223" s="57"/>
      <c r="E223" s="57"/>
      <c r="F223" s="57"/>
      <c r="G223" s="57"/>
      <c r="H223" s="57"/>
      <c r="I223" s="57"/>
    </row>
    <row r="224" spans="1:9" s="56" customFormat="1">
      <c r="A224" s="57"/>
      <c r="B224" s="57"/>
      <c r="C224" s="57"/>
      <c r="D224" s="57"/>
      <c r="E224" s="57"/>
      <c r="F224" s="57"/>
      <c r="G224" s="57"/>
      <c r="H224" s="57"/>
      <c r="I224" s="57"/>
    </row>
    <row r="225" spans="1:9" s="56" customFormat="1">
      <c r="A225" s="57"/>
      <c r="B225" s="57"/>
      <c r="C225" s="57"/>
      <c r="D225" s="57"/>
      <c r="E225" s="57"/>
      <c r="F225" s="57"/>
      <c r="G225" s="57"/>
      <c r="H225" s="57"/>
      <c r="I225" s="57"/>
    </row>
    <row r="226" spans="1:9" s="56" customFormat="1">
      <c r="A226" s="57"/>
      <c r="B226" s="57"/>
      <c r="C226" s="57"/>
      <c r="D226" s="57"/>
      <c r="E226" s="57"/>
      <c r="F226" s="57"/>
      <c r="G226" s="57"/>
      <c r="H226" s="57"/>
      <c r="I226" s="57"/>
    </row>
    <row r="227" spans="1:9" s="56" customFormat="1">
      <c r="A227" s="57"/>
      <c r="B227" s="57"/>
      <c r="C227" s="57"/>
      <c r="D227" s="57"/>
      <c r="E227" s="57"/>
      <c r="F227" s="57"/>
      <c r="G227" s="57"/>
      <c r="H227" s="57"/>
      <c r="I227" s="57"/>
    </row>
    <row r="228" spans="1:9" s="56" customFormat="1">
      <c r="A228" s="57"/>
      <c r="B228" s="57"/>
      <c r="C228" s="57"/>
      <c r="D228" s="57"/>
      <c r="E228" s="57"/>
      <c r="F228" s="57"/>
      <c r="G228" s="57"/>
      <c r="H228" s="57"/>
      <c r="I228" s="57"/>
    </row>
    <row r="229" spans="1:9" s="56" customFormat="1">
      <c r="A229" s="57"/>
      <c r="B229" s="57"/>
      <c r="C229" s="57"/>
      <c r="D229" s="57"/>
      <c r="E229" s="57"/>
      <c r="F229" s="57"/>
      <c r="G229" s="57"/>
      <c r="H229" s="57"/>
      <c r="I229" s="57"/>
    </row>
    <row r="230" spans="1:9" s="56" customFormat="1">
      <c r="A230" s="57"/>
      <c r="B230" s="57"/>
      <c r="C230" s="57"/>
      <c r="D230" s="57"/>
      <c r="E230" s="57"/>
      <c r="F230" s="57"/>
      <c r="G230" s="57"/>
      <c r="H230" s="57"/>
      <c r="I230" s="57"/>
    </row>
    <row r="231" spans="1:9" s="56" customFormat="1">
      <c r="A231" s="57"/>
      <c r="B231" s="57"/>
      <c r="C231" s="57"/>
      <c r="D231" s="57"/>
      <c r="E231" s="57"/>
      <c r="F231" s="57"/>
      <c r="G231" s="57"/>
      <c r="H231" s="57"/>
      <c r="I231" s="57"/>
    </row>
    <row r="232" spans="1:9" s="56" customFormat="1">
      <c r="A232" s="57"/>
      <c r="B232" s="57"/>
      <c r="C232" s="57"/>
      <c r="D232" s="57"/>
      <c r="E232" s="57"/>
      <c r="F232" s="57"/>
      <c r="G232" s="57"/>
      <c r="H232" s="57"/>
      <c r="I232" s="57"/>
    </row>
    <row r="233" spans="1:9" s="56" customFormat="1">
      <c r="A233" s="57"/>
      <c r="B233" s="57"/>
      <c r="C233" s="57"/>
      <c r="D233" s="57"/>
      <c r="E233" s="57"/>
      <c r="F233" s="57"/>
      <c r="G233" s="57"/>
      <c r="H233" s="57"/>
      <c r="I233" s="57"/>
    </row>
    <row r="234" spans="1:9" s="56" customFormat="1">
      <c r="A234" s="57"/>
      <c r="B234" s="57"/>
      <c r="C234" s="57"/>
      <c r="D234" s="57"/>
      <c r="E234" s="57"/>
      <c r="F234" s="57"/>
      <c r="G234" s="57"/>
      <c r="H234" s="57"/>
      <c r="I234" s="57"/>
    </row>
    <row r="235" spans="1:9" s="56" customFormat="1">
      <c r="A235" s="57"/>
      <c r="B235" s="57"/>
      <c r="C235" s="57"/>
      <c r="D235" s="57"/>
      <c r="E235" s="57"/>
      <c r="F235" s="57"/>
      <c r="G235" s="57"/>
      <c r="H235" s="57"/>
      <c r="I235" s="57"/>
    </row>
    <row r="236" spans="1:9" s="56" customFormat="1">
      <c r="A236" s="57"/>
      <c r="B236" s="57"/>
      <c r="C236" s="57"/>
      <c r="D236" s="57"/>
      <c r="E236" s="57"/>
      <c r="F236" s="57"/>
      <c r="G236" s="57"/>
      <c r="H236" s="57"/>
      <c r="I236" s="57"/>
    </row>
    <row r="237" spans="1:9" s="56" customFormat="1">
      <c r="A237" s="57"/>
      <c r="B237" s="57"/>
      <c r="C237" s="57"/>
      <c r="D237" s="57"/>
      <c r="E237" s="57"/>
      <c r="F237" s="57"/>
      <c r="G237" s="57"/>
      <c r="H237" s="57"/>
      <c r="I237" s="57"/>
    </row>
    <row r="238" spans="1:9" s="56" customFormat="1">
      <c r="A238" s="57"/>
      <c r="B238" s="57"/>
      <c r="C238" s="57"/>
      <c r="D238" s="57"/>
      <c r="E238" s="57"/>
      <c r="F238" s="57"/>
      <c r="G238" s="57"/>
      <c r="H238" s="57"/>
      <c r="I238" s="57"/>
    </row>
    <row r="239" spans="1:9" s="56" customFormat="1">
      <c r="A239" s="57"/>
      <c r="B239" s="57"/>
      <c r="C239" s="57"/>
      <c r="D239" s="57"/>
      <c r="E239" s="57"/>
      <c r="F239" s="57"/>
      <c r="G239" s="57"/>
      <c r="H239" s="57"/>
      <c r="I239" s="57"/>
    </row>
    <row r="240" spans="1:9" s="56" customFormat="1">
      <c r="A240" s="57"/>
      <c r="B240" s="57"/>
      <c r="C240" s="57"/>
      <c r="D240" s="57"/>
      <c r="E240" s="57"/>
      <c r="F240" s="57"/>
      <c r="G240" s="57"/>
      <c r="H240" s="57"/>
      <c r="I240" s="57"/>
    </row>
    <row r="241" spans="1:9" s="56" customFormat="1">
      <c r="A241" s="57"/>
      <c r="B241" s="57"/>
      <c r="C241" s="57"/>
      <c r="D241" s="57"/>
      <c r="E241" s="57"/>
      <c r="F241" s="57"/>
      <c r="G241" s="57"/>
      <c r="H241" s="57"/>
      <c r="I241" s="57"/>
    </row>
    <row r="242" spans="1:9" s="56" customFormat="1">
      <c r="A242" s="57"/>
      <c r="B242" s="57"/>
      <c r="C242" s="57"/>
      <c r="D242" s="57"/>
      <c r="E242" s="57"/>
      <c r="F242" s="57"/>
      <c r="G242" s="57"/>
      <c r="H242" s="57"/>
      <c r="I242" s="57"/>
    </row>
    <row r="243" spans="1:9" s="56" customFormat="1">
      <c r="A243" s="57"/>
      <c r="B243" s="57"/>
      <c r="C243" s="57"/>
      <c r="D243" s="57"/>
      <c r="E243" s="57"/>
      <c r="F243" s="57"/>
      <c r="G243" s="57"/>
      <c r="H243" s="57"/>
      <c r="I243" s="57"/>
    </row>
    <row r="244" spans="1:9" s="56" customFormat="1">
      <c r="A244" s="57"/>
      <c r="B244" s="57"/>
      <c r="C244" s="57"/>
      <c r="D244" s="57"/>
      <c r="E244" s="57"/>
      <c r="F244" s="57"/>
      <c r="G244" s="57"/>
      <c r="H244" s="57"/>
      <c r="I244" s="57"/>
    </row>
    <row r="245" spans="1:9" s="56" customFormat="1">
      <c r="A245" s="57"/>
      <c r="B245" s="57"/>
      <c r="C245" s="57"/>
      <c r="D245" s="57"/>
      <c r="E245" s="57"/>
      <c r="F245" s="57"/>
      <c r="G245" s="57"/>
      <c r="H245" s="57"/>
      <c r="I245" s="57"/>
    </row>
    <row r="246" spans="1:9" s="56" customFormat="1">
      <c r="A246" s="57"/>
      <c r="B246" s="57"/>
      <c r="C246" s="57"/>
      <c r="D246" s="57"/>
      <c r="E246" s="57"/>
      <c r="F246" s="57"/>
      <c r="G246" s="57"/>
      <c r="H246" s="57"/>
      <c r="I246" s="57"/>
    </row>
    <row r="247" spans="1:9" s="56" customFormat="1">
      <c r="A247" s="57"/>
      <c r="B247" s="57"/>
      <c r="C247" s="57"/>
      <c r="D247" s="57"/>
      <c r="E247" s="57"/>
      <c r="F247" s="57"/>
      <c r="G247" s="57"/>
      <c r="H247" s="57"/>
      <c r="I247" s="57"/>
    </row>
    <row r="248" spans="1:9" s="56" customFormat="1">
      <c r="A248" s="57"/>
      <c r="B248" s="57"/>
      <c r="C248" s="57"/>
      <c r="D248" s="57"/>
      <c r="E248" s="57"/>
      <c r="F248" s="57"/>
      <c r="G248" s="57"/>
      <c r="H248" s="57"/>
      <c r="I248" s="57"/>
    </row>
    <row r="249" spans="1:9" s="56" customFormat="1">
      <c r="A249" s="57"/>
      <c r="B249" s="57"/>
      <c r="C249" s="57"/>
      <c r="D249" s="57"/>
      <c r="E249" s="57"/>
      <c r="F249" s="57"/>
      <c r="G249" s="57"/>
      <c r="H249" s="57"/>
      <c r="I249" s="57"/>
    </row>
    <row r="250" spans="1:9" s="56" customFormat="1">
      <c r="A250" s="57"/>
      <c r="B250" s="57"/>
      <c r="C250" s="57"/>
      <c r="D250" s="57"/>
      <c r="E250" s="57"/>
      <c r="F250" s="57"/>
      <c r="G250" s="57"/>
      <c r="H250" s="57"/>
      <c r="I250" s="57"/>
    </row>
    <row r="251" spans="1:9" s="56" customFormat="1">
      <c r="A251" s="57"/>
      <c r="B251" s="57"/>
      <c r="C251" s="57"/>
      <c r="D251" s="57"/>
      <c r="E251" s="57"/>
      <c r="F251" s="57"/>
      <c r="G251" s="57"/>
      <c r="H251" s="57"/>
      <c r="I251" s="57"/>
    </row>
    <row r="252" spans="1:9" s="56" customFormat="1">
      <c r="A252" s="57"/>
      <c r="B252" s="57"/>
      <c r="C252" s="57"/>
      <c r="D252" s="57"/>
      <c r="E252" s="57"/>
      <c r="F252" s="57"/>
      <c r="G252" s="57"/>
      <c r="H252" s="57"/>
      <c r="I252" s="57"/>
    </row>
    <row r="253" spans="1:9" s="56" customFormat="1">
      <c r="A253" s="57"/>
      <c r="B253" s="57"/>
      <c r="C253" s="57"/>
      <c r="D253" s="57"/>
      <c r="E253" s="57"/>
      <c r="F253" s="57"/>
      <c r="G253" s="57"/>
      <c r="H253" s="57"/>
      <c r="I253" s="57"/>
    </row>
    <row r="254" spans="1:9" s="56" customFormat="1">
      <c r="A254" s="57"/>
      <c r="B254" s="57"/>
      <c r="C254" s="57"/>
      <c r="D254" s="57"/>
      <c r="E254" s="57"/>
      <c r="F254" s="57"/>
      <c r="G254" s="57"/>
      <c r="H254" s="57"/>
      <c r="I254" s="57"/>
    </row>
    <row r="255" spans="1:9" s="56" customFormat="1">
      <c r="A255" s="57"/>
      <c r="B255" s="57"/>
      <c r="C255" s="57"/>
      <c r="D255" s="57"/>
      <c r="E255" s="57"/>
      <c r="F255" s="57"/>
      <c r="G255" s="57"/>
      <c r="H255" s="57"/>
      <c r="I255" s="57"/>
    </row>
    <row r="256" spans="1:9" s="56" customFormat="1">
      <c r="A256" s="57"/>
      <c r="B256" s="57"/>
      <c r="C256" s="57"/>
      <c r="D256" s="57"/>
      <c r="E256" s="57"/>
      <c r="F256" s="57"/>
      <c r="G256" s="57"/>
      <c r="H256" s="57"/>
      <c r="I256" s="57"/>
    </row>
    <row r="257" spans="1:9" s="56" customFormat="1">
      <c r="A257" s="57"/>
      <c r="B257" s="57"/>
      <c r="C257" s="57"/>
      <c r="D257" s="57"/>
      <c r="E257" s="57"/>
      <c r="F257" s="57"/>
      <c r="G257" s="57"/>
      <c r="H257" s="57"/>
      <c r="I257" s="57"/>
    </row>
    <row r="258" spans="1:9" s="56" customFormat="1">
      <c r="A258" s="57"/>
      <c r="B258" s="57"/>
      <c r="C258" s="57"/>
      <c r="D258" s="57"/>
      <c r="E258" s="57"/>
      <c r="F258" s="57"/>
      <c r="G258" s="57"/>
      <c r="H258" s="57"/>
      <c r="I258" s="57"/>
    </row>
    <row r="259" spans="1:9" s="56" customFormat="1">
      <c r="A259" s="57"/>
      <c r="B259" s="57"/>
      <c r="C259" s="57"/>
      <c r="D259" s="57"/>
      <c r="E259" s="57"/>
      <c r="F259" s="57"/>
      <c r="G259" s="57"/>
      <c r="H259" s="57"/>
      <c r="I259" s="57"/>
    </row>
    <row r="260" spans="1:9" s="56" customFormat="1">
      <c r="A260" s="57"/>
      <c r="B260" s="57"/>
      <c r="C260" s="57"/>
      <c r="D260" s="57"/>
      <c r="E260" s="57"/>
      <c r="F260" s="57"/>
      <c r="G260" s="57"/>
      <c r="H260" s="57"/>
      <c r="I260" s="57"/>
    </row>
    <row r="261" spans="1:9" s="56" customFormat="1">
      <c r="A261" s="57"/>
      <c r="B261" s="57"/>
      <c r="C261" s="57"/>
      <c r="D261" s="57"/>
      <c r="E261" s="57"/>
      <c r="F261" s="57"/>
      <c r="G261" s="57"/>
      <c r="H261" s="57"/>
      <c r="I261" s="57"/>
    </row>
    <row r="262" spans="1:9" s="56" customFormat="1">
      <c r="A262" s="57"/>
      <c r="B262" s="57"/>
      <c r="C262" s="57"/>
      <c r="D262" s="57"/>
      <c r="E262" s="57"/>
      <c r="F262" s="57"/>
      <c r="G262" s="57"/>
      <c r="H262" s="57"/>
      <c r="I262" s="57"/>
    </row>
    <row r="263" spans="1:9" s="56" customFormat="1">
      <c r="A263" s="57"/>
      <c r="B263" s="57"/>
      <c r="C263" s="57"/>
      <c r="D263" s="57"/>
      <c r="E263" s="57"/>
      <c r="F263" s="57"/>
      <c r="G263" s="57"/>
      <c r="H263" s="57"/>
      <c r="I263" s="57"/>
    </row>
    <row r="264" spans="1:9" s="56" customFormat="1">
      <c r="A264" s="57"/>
      <c r="B264" s="57"/>
      <c r="C264" s="57"/>
      <c r="D264" s="57"/>
      <c r="E264" s="57"/>
      <c r="F264" s="57"/>
      <c r="G264" s="57"/>
      <c r="H264" s="57"/>
      <c r="I264" s="57"/>
    </row>
    <row r="265" spans="1:9" s="56" customFormat="1">
      <c r="A265" s="57"/>
      <c r="B265" s="57"/>
      <c r="C265" s="57"/>
      <c r="D265" s="57"/>
      <c r="E265" s="57"/>
      <c r="F265" s="57"/>
      <c r="G265" s="57"/>
      <c r="H265" s="57"/>
      <c r="I265" s="57"/>
    </row>
    <row r="266" spans="1:9" s="56" customFormat="1">
      <c r="A266" s="57"/>
      <c r="B266" s="57"/>
      <c r="C266" s="57"/>
      <c r="D266" s="57"/>
      <c r="E266" s="57"/>
      <c r="F266" s="57"/>
      <c r="G266" s="57"/>
      <c r="H266" s="57"/>
      <c r="I266" s="57"/>
    </row>
    <row r="267" spans="1:9" s="56" customFormat="1">
      <c r="A267" s="57"/>
      <c r="B267" s="57"/>
      <c r="C267" s="57"/>
      <c r="D267" s="57"/>
      <c r="E267" s="57"/>
      <c r="F267" s="57"/>
      <c r="G267" s="57"/>
      <c r="H267" s="57"/>
      <c r="I267" s="57"/>
    </row>
    <row r="268" spans="1:9" s="56" customFormat="1">
      <c r="A268" s="57"/>
      <c r="B268" s="57"/>
      <c r="C268" s="57"/>
      <c r="D268" s="57"/>
      <c r="E268" s="57"/>
      <c r="F268" s="57"/>
      <c r="G268" s="57"/>
      <c r="H268" s="57"/>
      <c r="I268" s="57"/>
    </row>
    <row r="269" spans="1:9" s="56" customFormat="1">
      <c r="A269" s="57"/>
      <c r="B269" s="57"/>
      <c r="C269" s="57"/>
      <c r="D269" s="57"/>
      <c r="E269" s="57"/>
      <c r="F269" s="57"/>
      <c r="G269" s="57"/>
      <c r="H269" s="57"/>
      <c r="I269" s="57"/>
    </row>
    <row r="270" spans="1:9" s="56" customFormat="1">
      <c r="A270" s="57"/>
      <c r="B270" s="57"/>
      <c r="C270" s="57"/>
      <c r="D270" s="57"/>
      <c r="E270" s="57"/>
      <c r="F270" s="57"/>
      <c r="G270" s="57"/>
      <c r="H270" s="57"/>
      <c r="I270" s="57"/>
    </row>
    <row r="271" spans="1:9" s="56" customFormat="1">
      <c r="A271" s="57"/>
      <c r="B271" s="57"/>
      <c r="C271" s="57"/>
      <c r="D271" s="57"/>
      <c r="E271" s="57"/>
      <c r="F271" s="57"/>
      <c r="G271" s="57"/>
      <c r="H271" s="57"/>
      <c r="I271" s="57"/>
    </row>
    <row r="272" spans="1:9" s="56" customFormat="1">
      <c r="A272" s="57"/>
      <c r="B272" s="57"/>
      <c r="C272" s="57"/>
      <c r="D272" s="57"/>
      <c r="E272" s="57"/>
      <c r="F272" s="57"/>
      <c r="G272" s="57"/>
      <c r="H272" s="57"/>
      <c r="I272" s="57"/>
    </row>
    <row r="273" spans="1:9" s="56" customFormat="1">
      <c r="A273" s="57"/>
      <c r="B273" s="57"/>
      <c r="C273" s="57"/>
      <c r="D273" s="57"/>
      <c r="E273" s="57"/>
      <c r="F273" s="57"/>
      <c r="G273" s="57"/>
      <c r="H273" s="57"/>
      <c r="I273" s="57"/>
    </row>
    <row r="274" spans="1:9" s="56" customFormat="1">
      <c r="A274" s="57"/>
      <c r="B274" s="57"/>
      <c r="C274" s="57"/>
      <c r="D274" s="57"/>
      <c r="E274" s="57"/>
      <c r="F274" s="57"/>
      <c r="G274" s="57"/>
      <c r="H274" s="57"/>
      <c r="I274" s="57"/>
    </row>
    <row r="275" spans="1:9" s="56" customFormat="1">
      <c r="A275" s="57"/>
      <c r="B275" s="57"/>
      <c r="C275" s="57"/>
      <c r="D275" s="57"/>
      <c r="E275" s="57"/>
      <c r="F275" s="57"/>
      <c r="G275" s="57"/>
      <c r="H275" s="57"/>
      <c r="I275" s="57"/>
    </row>
    <row r="276" spans="1:9" s="56" customFormat="1">
      <c r="A276" s="57"/>
      <c r="B276" s="57"/>
      <c r="C276" s="57"/>
      <c r="D276" s="57"/>
      <c r="E276" s="57"/>
      <c r="F276" s="57"/>
      <c r="G276" s="57"/>
      <c r="H276" s="57"/>
      <c r="I276" s="57"/>
    </row>
    <row r="277" spans="1:9" s="56" customFormat="1">
      <c r="A277" s="57"/>
      <c r="B277" s="57"/>
      <c r="C277" s="57"/>
      <c r="D277" s="57"/>
      <c r="E277" s="57"/>
      <c r="F277" s="57"/>
      <c r="G277" s="57"/>
      <c r="H277" s="57"/>
      <c r="I277" s="57"/>
    </row>
    <row r="278" spans="1:9" s="56" customFormat="1">
      <c r="A278" s="57"/>
      <c r="B278" s="57"/>
      <c r="C278" s="57"/>
      <c r="D278" s="57"/>
      <c r="E278" s="57"/>
      <c r="F278" s="57"/>
      <c r="G278" s="57"/>
      <c r="H278" s="57"/>
      <c r="I278" s="57"/>
    </row>
    <row r="279" spans="1:9" s="56" customFormat="1">
      <c r="A279" s="57"/>
      <c r="B279" s="57"/>
      <c r="C279" s="57"/>
      <c r="D279" s="57"/>
      <c r="E279" s="57"/>
      <c r="F279" s="57"/>
      <c r="G279" s="57"/>
      <c r="H279" s="57"/>
      <c r="I279" s="57"/>
    </row>
    <row r="280" spans="1:9" s="56" customFormat="1">
      <c r="A280" s="57"/>
      <c r="B280" s="57"/>
      <c r="C280" s="57"/>
      <c r="D280" s="57"/>
      <c r="E280" s="57"/>
      <c r="F280" s="57"/>
      <c r="G280" s="57"/>
      <c r="H280" s="57"/>
      <c r="I280" s="57"/>
    </row>
    <row r="281" spans="1:9" s="56" customFormat="1">
      <c r="A281" s="57"/>
      <c r="B281" s="57"/>
      <c r="C281" s="57"/>
      <c r="D281" s="57"/>
      <c r="E281" s="57"/>
      <c r="F281" s="57"/>
      <c r="G281" s="57"/>
      <c r="H281" s="57"/>
      <c r="I281" s="57"/>
    </row>
    <row r="282" spans="1:9" s="56" customFormat="1">
      <c r="A282" s="57"/>
      <c r="B282" s="57"/>
      <c r="C282" s="57"/>
      <c r="D282" s="57"/>
      <c r="E282" s="57"/>
      <c r="F282" s="57"/>
      <c r="G282" s="57"/>
      <c r="H282" s="57"/>
      <c r="I282" s="57"/>
    </row>
    <row r="283" spans="1:9" s="56" customFormat="1">
      <c r="A283" s="57"/>
      <c r="B283" s="57"/>
      <c r="C283" s="57"/>
      <c r="D283" s="57"/>
      <c r="E283" s="57"/>
      <c r="F283" s="57"/>
      <c r="G283" s="57"/>
      <c r="H283" s="57"/>
      <c r="I283" s="57"/>
    </row>
    <row r="284" spans="1:9" s="56" customFormat="1">
      <c r="A284" s="57"/>
      <c r="B284" s="57"/>
      <c r="C284" s="57"/>
      <c r="D284" s="57"/>
      <c r="E284" s="57"/>
      <c r="F284" s="57"/>
      <c r="G284" s="57"/>
      <c r="H284" s="57"/>
      <c r="I284" s="57"/>
    </row>
    <row r="285" spans="1:9" s="56" customFormat="1">
      <c r="A285" s="57"/>
      <c r="B285" s="57"/>
      <c r="C285" s="57"/>
      <c r="D285" s="57"/>
      <c r="E285" s="57"/>
      <c r="F285" s="57"/>
      <c r="G285" s="57"/>
      <c r="H285" s="57"/>
      <c r="I285" s="57"/>
    </row>
    <row r="286" spans="1:9" s="56" customFormat="1">
      <c r="A286" s="57"/>
      <c r="B286" s="57"/>
      <c r="C286" s="57"/>
      <c r="D286" s="57"/>
      <c r="E286" s="57"/>
      <c r="F286" s="57"/>
      <c r="G286" s="57"/>
      <c r="H286" s="57"/>
      <c r="I286" s="57"/>
    </row>
    <row r="287" spans="1:9" s="56" customFormat="1">
      <c r="A287" s="57"/>
      <c r="B287" s="57"/>
      <c r="C287" s="57"/>
      <c r="D287" s="57"/>
      <c r="E287" s="57"/>
      <c r="F287" s="57"/>
      <c r="G287" s="57"/>
      <c r="H287" s="57"/>
      <c r="I287" s="57"/>
    </row>
    <row r="288" spans="1:9" s="56" customFormat="1">
      <c r="A288" s="57"/>
      <c r="B288" s="57"/>
      <c r="C288" s="57"/>
      <c r="D288" s="57"/>
      <c r="E288" s="57"/>
      <c r="F288" s="57"/>
      <c r="G288" s="57"/>
      <c r="H288" s="57"/>
      <c r="I288" s="57"/>
    </row>
    <row r="289" spans="1:9" s="56" customFormat="1">
      <c r="A289" s="57"/>
      <c r="B289" s="57"/>
      <c r="C289" s="57"/>
      <c r="D289" s="57"/>
      <c r="E289" s="57"/>
      <c r="F289" s="57"/>
      <c r="G289" s="57"/>
      <c r="H289" s="57"/>
      <c r="I289" s="57"/>
    </row>
    <row r="290" spans="1:9" s="56" customFormat="1">
      <c r="A290" s="57"/>
      <c r="B290" s="57"/>
      <c r="C290" s="57"/>
      <c r="D290" s="57"/>
      <c r="E290" s="57"/>
      <c r="F290" s="57"/>
      <c r="G290" s="57"/>
      <c r="H290" s="57"/>
      <c r="I290" s="57"/>
    </row>
    <row r="291" spans="1:9" s="56" customFormat="1">
      <c r="A291" s="57"/>
      <c r="B291" s="57"/>
      <c r="C291" s="57"/>
      <c r="D291" s="57"/>
      <c r="E291" s="57"/>
      <c r="F291" s="57"/>
      <c r="G291" s="57"/>
      <c r="H291" s="57"/>
      <c r="I291" s="57"/>
    </row>
    <row r="292" spans="1:9" s="56" customFormat="1">
      <c r="A292" s="57"/>
      <c r="B292" s="57"/>
      <c r="C292" s="57"/>
      <c r="D292" s="57"/>
      <c r="E292" s="57"/>
      <c r="F292" s="57"/>
      <c r="G292" s="57"/>
      <c r="H292" s="57"/>
      <c r="I292" s="57"/>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F17:F23 H15:I15" evalError="1"/>
    <ignoredError sqref="E13 E15:F15 E24 G15" evalError="1" formula="1"/>
    <ignoredError sqref="D24 D15 D13 F24:I24 F13:I13" formula="1"/>
    <ignoredError sqref="G11:I12 I14" unlockedFormula="1"/>
    <ignoredError sqref="G17:G23 H17:H23 I17:I23" evalError="1"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109"/>
  <sheetViews>
    <sheetView showGridLines="0" tabSelected="1" topLeftCell="B1" zoomScale="70" zoomScaleNormal="70" workbookViewId="0">
      <selection activeCell="A2" sqref="E2"/>
    </sheetView>
  </sheetViews>
  <sheetFormatPr baseColWidth="10" defaultColWidth="9.140625" defaultRowHeight="15"/>
  <cols>
    <col min="1" max="1" width="35.85546875" style="245" hidden="1" customWidth="1"/>
    <col min="2" max="2" width="21.42578125" style="245" customWidth="1"/>
    <col min="3" max="3" width="15.42578125" style="245" customWidth="1"/>
    <col min="4" max="4" width="25.42578125" style="245" customWidth="1"/>
    <col min="5" max="10" width="5.42578125" style="411" customWidth="1"/>
    <col min="11" max="12" width="5.42578125" style="250" customWidth="1"/>
    <col min="13" max="16" width="5.42578125" style="251" customWidth="1"/>
    <col min="17" max="17" width="9.140625" style="251"/>
    <col min="18" max="18" width="20.42578125" style="251" customWidth="1"/>
    <col min="19" max="19" width="18.85546875" style="251" customWidth="1"/>
    <col min="20" max="20" width="17.7109375" style="251" customWidth="1"/>
    <col min="21" max="21" width="17" style="253" customWidth="1"/>
    <col min="22" max="22" width="16.5703125" style="253" customWidth="1"/>
    <col min="23" max="23" width="9.140625" style="279"/>
    <col min="24" max="31" width="9.140625" style="251"/>
    <col min="32" max="66" width="9.140625" style="279"/>
    <col min="67" max="81" width="9.140625" style="253"/>
    <col min="82" max="16384" width="9.140625" style="245"/>
  </cols>
  <sheetData>
    <row r="1" spans="1:81" s="251" customFormat="1">
      <c r="A1" s="475"/>
      <c r="B1" s="475"/>
      <c r="C1" s="475"/>
      <c r="D1" s="475"/>
      <c r="E1" s="475"/>
      <c r="F1" s="475"/>
      <c r="G1" s="475"/>
      <c r="H1" s="475"/>
      <c r="I1" s="475"/>
      <c r="J1" s="475"/>
      <c r="K1" s="250"/>
      <c r="L1" s="250"/>
      <c r="W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row>
    <row r="2" spans="1:81" s="251" customFormat="1" ht="15.75">
      <c r="A2" s="476"/>
      <c r="B2" s="476"/>
      <c r="C2" s="476"/>
      <c r="D2" s="476"/>
      <c r="E2" s="476"/>
      <c r="F2" s="476"/>
      <c r="G2" s="476"/>
      <c r="H2" s="476"/>
      <c r="I2" s="476"/>
      <c r="J2" s="476"/>
      <c r="K2" s="250"/>
      <c r="L2" s="250"/>
      <c r="W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row>
    <row r="3" spans="1:81" s="251" customFormat="1">
      <c r="A3" s="477"/>
      <c r="B3" s="477"/>
      <c r="C3" s="477"/>
      <c r="D3" s="477"/>
      <c r="E3" s="477"/>
      <c r="F3" s="477"/>
      <c r="G3" s="477"/>
      <c r="H3" s="477"/>
      <c r="I3" s="477"/>
      <c r="J3" s="477"/>
      <c r="K3" s="410"/>
      <c r="L3" s="250"/>
      <c r="W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row>
    <row r="4" spans="1:81" s="251" customFormat="1">
      <c r="A4" s="478"/>
      <c r="B4" s="478"/>
      <c r="C4" s="478"/>
      <c r="D4" s="478"/>
      <c r="E4" s="478"/>
      <c r="F4" s="478"/>
      <c r="G4" s="478"/>
      <c r="H4" s="478"/>
      <c r="I4" s="478"/>
      <c r="J4" s="478"/>
      <c r="K4" s="410"/>
      <c r="L4" s="250"/>
      <c r="W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row>
    <row r="5" spans="1:81" s="251" customFormat="1">
      <c r="A5" s="478"/>
      <c r="B5" s="478"/>
      <c r="C5" s="478"/>
      <c r="D5" s="478"/>
      <c r="E5" s="478"/>
      <c r="F5" s="478"/>
      <c r="G5" s="478"/>
      <c r="H5" s="478"/>
      <c r="I5" s="478"/>
      <c r="J5" s="478"/>
      <c r="K5" s="410"/>
      <c r="L5" s="252"/>
      <c r="W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279"/>
      <c r="BM5" s="279"/>
      <c r="BN5" s="279"/>
    </row>
    <row r="6" spans="1:81">
      <c r="A6" s="479" t="str">
        <f>PPNE1!$B$6</f>
        <v>Metropolitano</v>
      </c>
      <c r="B6" s="479"/>
      <c r="C6" s="479"/>
      <c r="D6" s="479"/>
      <c r="E6" s="479"/>
      <c r="F6" s="479"/>
      <c r="G6" s="479"/>
      <c r="H6" s="479"/>
      <c r="I6" s="479"/>
      <c r="J6" s="479"/>
      <c r="K6" s="472" t="s">
        <v>1489</v>
      </c>
      <c r="L6" s="472"/>
      <c r="M6" s="472"/>
      <c r="N6" s="472"/>
      <c r="O6" s="472"/>
      <c r="P6" s="472"/>
      <c r="Q6" s="472"/>
      <c r="R6" s="472"/>
      <c r="S6" s="472"/>
      <c r="T6" s="472"/>
      <c r="U6" s="461"/>
      <c r="V6" s="461"/>
    </row>
    <row r="7" spans="1:81" s="251" customFormat="1">
      <c r="A7" s="474">
        <f>PPNE1!$B$7</f>
        <v>0</v>
      </c>
      <c r="B7" s="474"/>
      <c r="C7" s="474"/>
      <c r="D7" s="474"/>
      <c r="E7" s="474"/>
      <c r="F7" s="474"/>
      <c r="G7" s="474"/>
      <c r="H7" s="474"/>
      <c r="I7" s="474"/>
      <c r="J7" s="474"/>
      <c r="K7" s="473"/>
      <c r="L7" s="473"/>
      <c r="M7" s="473"/>
      <c r="N7" s="473"/>
      <c r="O7" s="473"/>
      <c r="P7" s="473"/>
      <c r="Q7" s="473"/>
      <c r="R7" s="473"/>
      <c r="S7" s="473"/>
      <c r="T7" s="473"/>
      <c r="U7" s="462"/>
      <c r="V7" s="462"/>
      <c r="W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53"/>
      <c r="BP7" s="253"/>
      <c r="BQ7" s="253"/>
      <c r="BR7" s="253"/>
      <c r="BS7" s="253"/>
      <c r="BT7" s="253"/>
      <c r="BU7" s="253"/>
      <c r="BV7" s="253"/>
      <c r="BW7" s="253"/>
      <c r="BX7" s="253"/>
      <c r="BY7" s="253"/>
      <c r="BZ7" s="253"/>
      <c r="CA7" s="253"/>
      <c r="CB7" s="253"/>
      <c r="CC7" s="253"/>
    </row>
    <row r="8" spans="1:81" s="255" customFormat="1" ht="25.5">
      <c r="A8" s="282" t="s">
        <v>931</v>
      </c>
      <c r="B8" s="282" t="s">
        <v>932</v>
      </c>
      <c r="C8" s="282" t="s">
        <v>933</v>
      </c>
      <c r="D8" s="282" t="s">
        <v>934</v>
      </c>
      <c r="E8" s="282" t="s">
        <v>935</v>
      </c>
      <c r="F8" s="282" t="s">
        <v>936</v>
      </c>
      <c r="G8" s="282" t="s">
        <v>937</v>
      </c>
      <c r="H8" s="282" t="s">
        <v>938</v>
      </c>
      <c r="I8" s="282" t="s">
        <v>939</v>
      </c>
      <c r="J8" s="282" t="s">
        <v>940</v>
      </c>
      <c r="K8" s="282" t="s">
        <v>941</v>
      </c>
      <c r="L8" s="282" t="s">
        <v>942</v>
      </c>
      <c r="M8" s="282" t="s">
        <v>943</v>
      </c>
      <c r="N8" s="282" t="s">
        <v>944</v>
      </c>
      <c r="O8" s="282" t="s">
        <v>945</v>
      </c>
      <c r="P8" s="282" t="s">
        <v>946</v>
      </c>
      <c r="Q8" s="282" t="s">
        <v>947</v>
      </c>
      <c r="R8" s="282" t="s">
        <v>948</v>
      </c>
      <c r="S8" s="282" t="s">
        <v>949</v>
      </c>
      <c r="T8" s="282" t="s">
        <v>950</v>
      </c>
      <c r="U8" s="282" t="s">
        <v>951</v>
      </c>
      <c r="V8" s="282" t="s">
        <v>952</v>
      </c>
      <c r="W8" s="280"/>
      <c r="X8" s="259"/>
      <c r="Y8" s="259"/>
      <c r="Z8" s="259"/>
      <c r="AA8" s="259"/>
      <c r="AB8" s="259"/>
      <c r="AC8" s="286"/>
      <c r="AD8" s="259"/>
      <c r="AE8" s="259"/>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c r="BH8" s="280"/>
      <c r="BI8" s="280"/>
      <c r="BJ8" s="280"/>
      <c r="BK8" s="280"/>
      <c r="BL8" s="280"/>
      <c r="BM8" s="280"/>
      <c r="BN8" s="280"/>
    </row>
    <row r="9" spans="1:81" s="57" customFormat="1" ht="102">
      <c r="A9" s="412" t="s">
        <v>993</v>
      </c>
      <c r="B9" s="443" t="s">
        <v>1252</v>
      </c>
      <c r="C9" s="458" t="s">
        <v>1364</v>
      </c>
      <c r="D9" s="453" t="s">
        <v>1149</v>
      </c>
      <c r="E9" s="413"/>
      <c r="F9" s="413"/>
      <c r="G9" s="413"/>
      <c r="H9" s="413"/>
      <c r="I9" s="413"/>
      <c r="J9" s="413">
        <v>1</v>
      </c>
      <c r="K9" s="413"/>
      <c r="L9" s="413"/>
      <c r="M9" s="413"/>
      <c r="N9" s="413"/>
      <c r="O9" s="413"/>
      <c r="P9" s="413">
        <v>1</v>
      </c>
      <c r="Q9" s="409">
        <f t="shared" ref="Q9:Q62" si="0">SUM(E9:P9)</f>
        <v>2</v>
      </c>
      <c r="R9" s="412" t="s">
        <v>962</v>
      </c>
      <c r="S9" s="412"/>
      <c r="T9" s="414"/>
      <c r="U9" s="412"/>
      <c r="V9" s="415" t="s">
        <v>1253</v>
      </c>
      <c r="W9" s="281"/>
      <c r="X9" s="286"/>
      <c r="Y9" s="286"/>
      <c r="Z9" s="286"/>
      <c r="AA9" s="286" t="s">
        <v>1490</v>
      </c>
      <c r="AB9" s="286"/>
      <c r="AC9" s="286"/>
      <c r="AD9" s="286"/>
      <c r="AE9" s="286"/>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row>
    <row r="10" spans="1:81" s="57" customFormat="1" ht="25.5">
      <c r="A10" s="480" t="s">
        <v>994</v>
      </c>
      <c r="B10" s="486" t="s">
        <v>1209</v>
      </c>
      <c r="C10" s="458" t="s">
        <v>1365</v>
      </c>
      <c r="D10" s="454" t="s">
        <v>1254</v>
      </c>
      <c r="E10" s="413"/>
      <c r="F10" s="413"/>
      <c r="G10" s="413"/>
      <c r="H10" s="413"/>
      <c r="I10" s="413"/>
      <c r="J10" s="413">
        <v>1</v>
      </c>
      <c r="K10" s="413"/>
      <c r="L10" s="413"/>
      <c r="M10" s="413"/>
      <c r="N10" s="413"/>
      <c r="O10" s="413"/>
      <c r="P10" s="413">
        <v>1</v>
      </c>
      <c r="Q10" s="409">
        <f t="shared" si="0"/>
        <v>2</v>
      </c>
      <c r="R10" s="412"/>
      <c r="S10" s="412" t="s">
        <v>18</v>
      </c>
      <c r="T10" s="412" t="s">
        <v>1255</v>
      </c>
      <c r="U10" s="412"/>
      <c r="V10" s="415" t="s">
        <v>1253</v>
      </c>
      <c r="W10" s="281"/>
      <c r="X10" s="286"/>
      <c r="Y10" s="286"/>
      <c r="Z10" s="286"/>
      <c r="AA10" s="286"/>
      <c r="AB10" s="286"/>
      <c r="AC10" s="286"/>
      <c r="AD10" s="286"/>
      <c r="AE10" s="286"/>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row>
    <row r="11" spans="1:81" s="57" customFormat="1" ht="25.5">
      <c r="A11" s="482"/>
      <c r="B11" s="485"/>
      <c r="C11" s="458" t="s">
        <v>1366</v>
      </c>
      <c r="D11" s="453" t="s">
        <v>1256</v>
      </c>
      <c r="E11" s="413"/>
      <c r="F11" s="413"/>
      <c r="G11" s="413"/>
      <c r="H11" s="413"/>
      <c r="I11" s="413"/>
      <c r="J11" s="413"/>
      <c r="K11" s="413">
        <v>1</v>
      </c>
      <c r="L11" s="413"/>
      <c r="M11" s="413"/>
      <c r="N11" s="413"/>
      <c r="O11" s="413"/>
      <c r="P11" s="413"/>
      <c r="Q11" s="409">
        <f t="shared" si="0"/>
        <v>1</v>
      </c>
      <c r="R11" s="412" t="s">
        <v>18</v>
      </c>
      <c r="S11" s="412"/>
      <c r="T11" s="412" t="s">
        <v>1257</v>
      </c>
      <c r="U11" s="412"/>
      <c r="V11" s="415" t="s">
        <v>1473</v>
      </c>
      <c r="W11" s="281"/>
      <c r="X11" s="286"/>
      <c r="Y11" s="286"/>
      <c r="Z11" s="286"/>
      <c r="AA11" s="286"/>
      <c r="AB11" s="286"/>
      <c r="AC11" s="286"/>
      <c r="AD11" s="286"/>
      <c r="AE11" s="286"/>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c r="BM11" s="281"/>
      <c r="BN11" s="281"/>
    </row>
    <row r="12" spans="1:81" s="57" customFormat="1" ht="38.25">
      <c r="A12" s="480" t="s">
        <v>981</v>
      </c>
      <c r="B12" s="486" t="s">
        <v>1258</v>
      </c>
      <c r="C12" s="458" t="s">
        <v>1367</v>
      </c>
      <c r="D12" s="454" t="s">
        <v>1119</v>
      </c>
      <c r="E12" s="413">
        <v>1</v>
      </c>
      <c r="F12" s="413">
        <v>1</v>
      </c>
      <c r="G12" s="413">
        <v>1</v>
      </c>
      <c r="H12" s="413">
        <v>1</v>
      </c>
      <c r="I12" s="413">
        <v>1</v>
      </c>
      <c r="J12" s="413">
        <v>1</v>
      </c>
      <c r="K12" s="413">
        <v>1</v>
      </c>
      <c r="L12" s="413">
        <v>1</v>
      </c>
      <c r="M12" s="413">
        <v>1</v>
      </c>
      <c r="N12" s="413">
        <v>1</v>
      </c>
      <c r="O12" s="413">
        <v>1</v>
      </c>
      <c r="P12" s="413">
        <v>1</v>
      </c>
      <c r="Q12" s="409">
        <f t="shared" si="0"/>
        <v>12</v>
      </c>
      <c r="R12" s="412" t="s">
        <v>1462</v>
      </c>
      <c r="S12" s="412" t="s">
        <v>953</v>
      </c>
      <c r="T12" s="412"/>
      <c r="U12" s="412"/>
      <c r="V12" s="415" t="s">
        <v>1259</v>
      </c>
      <c r="W12" s="281"/>
      <c r="X12" s="286"/>
      <c r="Y12" s="286"/>
      <c r="Z12" s="286"/>
      <c r="AA12" s="286"/>
      <c r="AB12" s="286"/>
      <c r="AC12" s="286"/>
      <c r="AD12" s="286"/>
      <c r="AE12" s="286"/>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row>
    <row r="13" spans="1:81" s="57" customFormat="1" ht="51">
      <c r="A13" s="481"/>
      <c r="B13" s="484"/>
      <c r="C13" s="458" t="s">
        <v>1368</v>
      </c>
      <c r="D13" s="454" t="s">
        <v>1120</v>
      </c>
      <c r="E13" s="413"/>
      <c r="F13" s="413"/>
      <c r="G13" s="413"/>
      <c r="H13" s="413"/>
      <c r="I13" s="413"/>
      <c r="J13" s="413">
        <v>1</v>
      </c>
      <c r="K13" s="413"/>
      <c r="L13" s="413"/>
      <c r="M13" s="413"/>
      <c r="N13" s="413"/>
      <c r="O13" s="413"/>
      <c r="P13" s="413"/>
      <c r="Q13" s="409">
        <f t="shared" si="0"/>
        <v>1</v>
      </c>
      <c r="R13" s="412" t="s">
        <v>957</v>
      </c>
      <c r="S13" s="412"/>
      <c r="T13" s="412"/>
      <c r="U13" s="412"/>
      <c r="V13" s="415" t="s">
        <v>1259</v>
      </c>
      <c r="W13" s="281"/>
      <c r="X13" s="286"/>
      <c r="Y13" s="286"/>
      <c r="Z13" s="286"/>
      <c r="AA13" s="286"/>
      <c r="AB13" s="286"/>
      <c r="AC13" s="286"/>
      <c r="AD13" s="286"/>
      <c r="AE13" s="286"/>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row>
    <row r="14" spans="1:81" s="57" customFormat="1" ht="25.5">
      <c r="A14" s="481"/>
      <c r="B14" s="484"/>
      <c r="C14" s="458" t="s">
        <v>1369</v>
      </c>
      <c r="D14" s="454" t="s">
        <v>1121</v>
      </c>
      <c r="E14" s="413"/>
      <c r="F14" s="413"/>
      <c r="G14" s="413"/>
      <c r="H14" s="413"/>
      <c r="I14" s="413"/>
      <c r="J14" s="413"/>
      <c r="K14" s="413"/>
      <c r="L14" s="413"/>
      <c r="M14" s="413">
        <v>1</v>
      </c>
      <c r="N14" s="413"/>
      <c r="O14" s="413"/>
      <c r="P14" s="413"/>
      <c r="Q14" s="409">
        <f t="shared" si="0"/>
        <v>1</v>
      </c>
      <c r="R14" s="412" t="s">
        <v>954</v>
      </c>
      <c r="S14" s="412" t="s">
        <v>963</v>
      </c>
      <c r="T14" s="412"/>
      <c r="U14" s="412"/>
      <c r="V14" s="415" t="s">
        <v>1259</v>
      </c>
      <c r="W14" s="281"/>
      <c r="X14" s="286"/>
      <c r="Y14" s="286"/>
      <c r="Z14" s="286"/>
      <c r="AA14" s="286"/>
      <c r="AB14" s="286"/>
      <c r="AC14" s="286"/>
      <c r="AD14" s="286"/>
      <c r="AE14" s="286"/>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row>
    <row r="15" spans="1:81" s="57" customFormat="1" ht="51">
      <c r="A15" s="482"/>
      <c r="B15" s="447" t="s">
        <v>1260</v>
      </c>
      <c r="C15" s="458" t="s">
        <v>1370</v>
      </c>
      <c r="D15" s="454" t="s">
        <v>1122</v>
      </c>
      <c r="E15" s="413">
        <v>1</v>
      </c>
      <c r="F15" s="413">
        <v>1</v>
      </c>
      <c r="G15" s="413">
        <v>1</v>
      </c>
      <c r="H15" s="413">
        <v>1</v>
      </c>
      <c r="I15" s="413">
        <v>1</v>
      </c>
      <c r="J15" s="413">
        <v>1</v>
      </c>
      <c r="K15" s="413">
        <v>1</v>
      </c>
      <c r="L15" s="413">
        <v>1</v>
      </c>
      <c r="M15" s="413">
        <v>1</v>
      </c>
      <c r="N15" s="413">
        <v>1</v>
      </c>
      <c r="O15" s="413">
        <v>1</v>
      </c>
      <c r="P15" s="413">
        <v>1</v>
      </c>
      <c r="Q15" s="409">
        <f t="shared" si="0"/>
        <v>12</v>
      </c>
      <c r="R15" s="412" t="s">
        <v>1461</v>
      </c>
      <c r="S15" s="412"/>
      <c r="T15" s="412"/>
      <c r="U15" s="412"/>
      <c r="V15" s="415" t="s">
        <v>1259</v>
      </c>
      <c r="W15" s="281"/>
      <c r="X15" s="286"/>
      <c r="Y15" s="286"/>
      <c r="Z15" s="286"/>
      <c r="AA15" s="286"/>
      <c r="AB15" s="286"/>
      <c r="AC15" s="286"/>
      <c r="AD15" s="286"/>
      <c r="AE15" s="286"/>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row>
    <row r="16" spans="1:81" s="57" customFormat="1" ht="38.25">
      <c r="A16" s="480" t="s">
        <v>985</v>
      </c>
      <c r="B16" s="483" t="s">
        <v>1248</v>
      </c>
      <c r="C16" s="458" t="s">
        <v>1371</v>
      </c>
      <c r="D16" s="454" t="s">
        <v>1249</v>
      </c>
      <c r="E16" s="413">
        <v>1</v>
      </c>
      <c r="F16" s="413">
        <v>1</v>
      </c>
      <c r="G16" s="413">
        <v>1</v>
      </c>
      <c r="H16" s="413">
        <v>1</v>
      </c>
      <c r="I16" s="413">
        <v>1</v>
      </c>
      <c r="J16" s="413">
        <v>1</v>
      </c>
      <c r="K16" s="413">
        <v>1</v>
      </c>
      <c r="L16" s="413">
        <v>1</v>
      </c>
      <c r="M16" s="413">
        <v>1</v>
      </c>
      <c r="N16" s="413">
        <v>1</v>
      </c>
      <c r="O16" s="413">
        <v>1</v>
      </c>
      <c r="P16" s="413">
        <v>1</v>
      </c>
      <c r="Q16" s="409">
        <f t="shared" si="0"/>
        <v>12</v>
      </c>
      <c r="R16" s="412" t="s">
        <v>962</v>
      </c>
      <c r="S16" s="412"/>
      <c r="T16" s="412"/>
      <c r="U16" s="412"/>
      <c r="V16" s="415" t="s">
        <v>1259</v>
      </c>
      <c r="W16" s="281"/>
      <c r="X16" s="286"/>
      <c r="Y16" s="286"/>
      <c r="Z16" s="286"/>
      <c r="AA16" s="286"/>
      <c r="AB16" s="286"/>
      <c r="AC16" s="286"/>
      <c r="AD16" s="286"/>
      <c r="AE16" s="286"/>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row>
    <row r="17" spans="1:66" s="57" customFormat="1" ht="51">
      <c r="A17" s="482"/>
      <c r="B17" s="485"/>
      <c r="C17" s="458" t="s">
        <v>1372</v>
      </c>
      <c r="D17" s="454" t="s">
        <v>1250</v>
      </c>
      <c r="E17" s="413">
        <v>1</v>
      </c>
      <c r="F17" s="413">
        <v>1</v>
      </c>
      <c r="G17" s="413">
        <v>1</v>
      </c>
      <c r="H17" s="413">
        <v>1</v>
      </c>
      <c r="I17" s="413">
        <v>1</v>
      </c>
      <c r="J17" s="413">
        <v>1</v>
      </c>
      <c r="K17" s="413">
        <v>1</v>
      </c>
      <c r="L17" s="413">
        <v>1</v>
      </c>
      <c r="M17" s="413">
        <v>1</v>
      </c>
      <c r="N17" s="413">
        <v>1</v>
      </c>
      <c r="O17" s="413">
        <v>1</v>
      </c>
      <c r="P17" s="413">
        <v>1</v>
      </c>
      <c r="Q17" s="409">
        <f t="shared" si="0"/>
        <v>12</v>
      </c>
      <c r="R17" s="412" t="s">
        <v>1463</v>
      </c>
      <c r="S17" s="412" t="s">
        <v>1261</v>
      </c>
      <c r="T17" s="412"/>
      <c r="U17" s="412"/>
      <c r="V17" s="415" t="s">
        <v>1259</v>
      </c>
      <c r="W17" s="281"/>
      <c r="X17" s="286"/>
      <c r="Y17" s="286"/>
      <c r="Z17" s="286"/>
      <c r="AA17" s="286"/>
      <c r="AB17" s="286"/>
      <c r="AC17" s="286"/>
      <c r="AD17" s="286"/>
      <c r="AE17" s="286"/>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row>
    <row r="18" spans="1:66" s="57" customFormat="1" ht="89.25">
      <c r="A18" s="459" t="s">
        <v>995</v>
      </c>
      <c r="B18" s="448" t="s">
        <v>1263</v>
      </c>
      <c r="C18" s="458" t="s">
        <v>1373</v>
      </c>
      <c r="D18" s="453" t="s">
        <v>1251</v>
      </c>
      <c r="E18" s="416"/>
      <c r="F18" s="416"/>
      <c r="G18" s="416"/>
      <c r="H18" s="416"/>
      <c r="I18" s="416"/>
      <c r="J18" s="416">
        <v>1</v>
      </c>
      <c r="K18" s="416"/>
      <c r="L18" s="416"/>
      <c r="M18" s="417"/>
      <c r="N18" s="417">
        <v>1</v>
      </c>
      <c r="O18" s="417"/>
      <c r="P18" s="417"/>
      <c r="Q18" s="409">
        <f t="shared" si="0"/>
        <v>2</v>
      </c>
      <c r="R18" s="412" t="s">
        <v>969</v>
      </c>
      <c r="S18" s="412" t="s">
        <v>18</v>
      </c>
      <c r="T18" s="412" t="s">
        <v>1264</v>
      </c>
      <c r="U18" s="412"/>
      <c r="V18" s="415" t="s">
        <v>1262</v>
      </c>
      <c r="W18" s="281"/>
      <c r="X18" s="286"/>
      <c r="Y18" s="286"/>
      <c r="Z18" s="286"/>
      <c r="AA18" s="286"/>
      <c r="AB18" s="286"/>
      <c r="AC18" s="286"/>
      <c r="AD18" s="286"/>
      <c r="AE18" s="286"/>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row>
    <row r="19" spans="1:66" s="57" customFormat="1" ht="127.5">
      <c r="A19" s="412" t="s">
        <v>979</v>
      </c>
      <c r="B19" s="448" t="s">
        <v>1265</v>
      </c>
      <c r="C19" s="458" t="s">
        <v>1374</v>
      </c>
      <c r="D19" s="454" t="s">
        <v>1266</v>
      </c>
      <c r="E19" s="412"/>
      <c r="F19" s="412"/>
      <c r="G19" s="412">
        <v>1</v>
      </c>
      <c r="H19" s="412"/>
      <c r="I19" s="412">
        <v>1</v>
      </c>
      <c r="J19" s="412"/>
      <c r="K19" s="412"/>
      <c r="L19" s="412">
        <v>1</v>
      </c>
      <c r="M19" s="412"/>
      <c r="N19" s="412"/>
      <c r="O19" s="412">
        <v>1</v>
      </c>
      <c r="P19" s="412"/>
      <c r="Q19" s="409">
        <f t="shared" si="0"/>
        <v>4</v>
      </c>
      <c r="R19" s="412" t="s">
        <v>954</v>
      </c>
      <c r="S19" s="412" t="s">
        <v>953</v>
      </c>
      <c r="T19" s="412"/>
      <c r="U19" s="412" t="s">
        <v>1267</v>
      </c>
      <c r="V19" s="415" t="s">
        <v>1471</v>
      </c>
      <c r="W19" s="281"/>
      <c r="X19" s="286"/>
      <c r="Y19" s="286"/>
      <c r="Z19" s="286"/>
      <c r="AA19" s="286"/>
      <c r="AB19" s="286"/>
      <c r="AC19" s="286"/>
      <c r="AD19" s="286"/>
      <c r="AE19" s="286"/>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row>
    <row r="20" spans="1:66" s="57" customFormat="1" ht="63.75">
      <c r="A20" s="480" t="s">
        <v>982</v>
      </c>
      <c r="B20" s="447" t="s">
        <v>1268</v>
      </c>
      <c r="C20" s="458" t="s">
        <v>1375</v>
      </c>
      <c r="D20" s="454" t="s">
        <v>1127</v>
      </c>
      <c r="E20" s="418"/>
      <c r="F20" s="418"/>
      <c r="G20" s="418">
        <v>1</v>
      </c>
      <c r="H20" s="418"/>
      <c r="I20" s="418"/>
      <c r="J20" s="418">
        <v>1</v>
      </c>
      <c r="K20" s="418"/>
      <c r="L20" s="418"/>
      <c r="M20" s="419">
        <v>1</v>
      </c>
      <c r="N20" s="419"/>
      <c r="O20" s="419"/>
      <c r="P20" s="419">
        <v>1</v>
      </c>
      <c r="Q20" s="409">
        <f t="shared" si="0"/>
        <v>4</v>
      </c>
      <c r="R20" s="412" t="s">
        <v>954</v>
      </c>
      <c r="S20" s="412" t="s">
        <v>962</v>
      </c>
      <c r="T20" s="412"/>
      <c r="U20" s="412"/>
      <c r="V20" s="415" t="s">
        <v>1269</v>
      </c>
      <c r="W20" s="281"/>
      <c r="X20" s="286"/>
      <c r="Y20" s="286"/>
      <c r="Z20" s="286"/>
      <c r="AA20" s="286"/>
      <c r="AB20" s="286"/>
      <c r="AC20" s="286"/>
      <c r="AD20" s="286"/>
      <c r="AE20" s="286"/>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row>
    <row r="21" spans="1:66" s="57" customFormat="1" ht="38.25">
      <c r="A21" s="481"/>
      <c r="B21" s="483" t="s">
        <v>1270</v>
      </c>
      <c r="C21" s="458" t="s">
        <v>1376</v>
      </c>
      <c r="D21" s="454" t="s">
        <v>1128</v>
      </c>
      <c r="E21" s="418">
        <v>1</v>
      </c>
      <c r="F21" s="418"/>
      <c r="G21" s="418"/>
      <c r="H21" s="418"/>
      <c r="I21" s="418"/>
      <c r="J21" s="418"/>
      <c r="K21" s="418">
        <v>1</v>
      </c>
      <c r="L21" s="418"/>
      <c r="M21" s="418"/>
      <c r="N21" s="418"/>
      <c r="O21" s="418"/>
      <c r="P21" s="418"/>
      <c r="Q21" s="409">
        <f t="shared" si="0"/>
        <v>2</v>
      </c>
      <c r="R21" s="412" t="s">
        <v>954</v>
      </c>
      <c r="S21" s="412" t="s">
        <v>962</v>
      </c>
      <c r="T21" s="412"/>
      <c r="U21" s="412"/>
      <c r="V21" s="415" t="s">
        <v>1472</v>
      </c>
      <c r="W21" s="281"/>
      <c r="X21" s="286"/>
      <c r="Y21" s="286"/>
      <c r="Z21" s="286"/>
      <c r="AA21" s="286"/>
      <c r="AB21" s="286"/>
      <c r="AC21" s="286"/>
      <c r="AD21" s="286"/>
      <c r="AE21" s="286"/>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row>
    <row r="22" spans="1:66" s="57" customFormat="1" ht="63.75">
      <c r="A22" s="481"/>
      <c r="B22" s="484"/>
      <c r="C22" s="458" t="s">
        <v>1377</v>
      </c>
      <c r="D22" s="454" t="s">
        <v>1129</v>
      </c>
      <c r="E22" s="418"/>
      <c r="F22" s="418"/>
      <c r="G22" s="418">
        <v>1</v>
      </c>
      <c r="H22" s="418"/>
      <c r="I22" s="418"/>
      <c r="J22" s="418"/>
      <c r="K22" s="418"/>
      <c r="L22" s="418"/>
      <c r="M22" s="419">
        <v>1</v>
      </c>
      <c r="N22" s="419"/>
      <c r="O22" s="419"/>
      <c r="P22" s="419"/>
      <c r="Q22" s="409">
        <f t="shared" si="0"/>
        <v>2</v>
      </c>
      <c r="R22" s="412" t="s">
        <v>957</v>
      </c>
      <c r="S22" s="412"/>
      <c r="T22" s="412"/>
      <c r="U22" s="412"/>
      <c r="V22" s="415" t="s">
        <v>1472</v>
      </c>
      <c r="W22" s="281"/>
      <c r="X22" s="286"/>
      <c r="Y22" s="286"/>
      <c r="Z22" s="286"/>
      <c r="AA22" s="286"/>
      <c r="AB22" s="286"/>
      <c r="AC22" s="286"/>
      <c r="AD22" s="286"/>
      <c r="AE22" s="286"/>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row>
    <row r="23" spans="1:66" s="57" customFormat="1" ht="51">
      <c r="A23" s="481"/>
      <c r="B23" s="484"/>
      <c r="C23" s="458" t="s">
        <v>1378</v>
      </c>
      <c r="D23" s="454" t="s">
        <v>1130</v>
      </c>
      <c r="E23" s="418"/>
      <c r="F23" s="418"/>
      <c r="G23" s="418">
        <v>1</v>
      </c>
      <c r="H23" s="418"/>
      <c r="I23" s="418"/>
      <c r="J23" s="418">
        <v>1</v>
      </c>
      <c r="K23" s="418"/>
      <c r="L23" s="418"/>
      <c r="M23" s="419">
        <v>1</v>
      </c>
      <c r="N23" s="419"/>
      <c r="O23" s="419"/>
      <c r="P23" s="419">
        <v>1</v>
      </c>
      <c r="Q23" s="409">
        <f t="shared" si="0"/>
        <v>4</v>
      </c>
      <c r="R23" s="412" t="s">
        <v>954</v>
      </c>
      <c r="S23" s="412" t="s">
        <v>962</v>
      </c>
      <c r="T23" s="412"/>
      <c r="U23" s="412"/>
      <c r="V23" s="415" t="s">
        <v>1472</v>
      </c>
      <c r="W23" s="281"/>
      <c r="X23" s="286"/>
      <c r="Y23" s="286"/>
      <c r="Z23" s="286"/>
      <c r="AA23" s="286"/>
      <c r="AB23" s="286"/>
      <c r="AC23" s="286"/>
      <c r="AD23" s="286"/>
      <c r="AE23" s="286"/>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row>
    <row r="24" spans="1:66" s="57" customFormat="1" ht="38.25">
      <c r="A24" s="482"/>
      <c r="B24" s="485"/>
      <c r="C24" s="458" t="s">
        <v>1379</v>
      </c>
      <c r="D24" s="454" t="s">
        <v>1131</v>
      </c>
      <c r="E24" s="418">
        <v>1</v>
      </c>
      <c r="F24" s="418">
        <v>1</v>
      </c>
      <c r="G24" s="418">
        <v>1</v>
      </c>
      <c r="H24" s="418">
        <v>1</v>
      </c>
      <c r="I24" s="418">
        <v>1</v>
      </c>
      <c r="J24" s="418">
        <v>1</v>
      </c>
      <c r="K24" s="418">
        <v>1</v>
      </c>
      <c r="L24" s="418">
        <v>1</v>
      </c>
      <c r="M24" s="419">
        <v>1</v>
      </c>
      <c r="N24" s="419">
        <v>1</v>
      </c>
      <c r="O24" s="419">
        <v>1</v>
      </c>
      <c r="P24" s="419">
        <v>1</v>
      </c>
      <c r="Q24" s="420">
        <f>SUM(E24:P24)</f>
        <v>12</v>
      </c>
      <c r="R24" s="412" t="s">
        <v>962</v>
      </c>
      <c r="S24" s="412"/>
      <c r="T24" s="412"/>
      <c r="U24" s="412"/>
      <c r="V24" s="415" t="s">
        <v>1271</v>
      </c>
      <c r="W24" s="281"/>
      <c r="X24" s="286"/>
      <c r="Y24" s="286"/>
      <c r="Z24" s="286"/>
      <c r="AA24" s="286"/>
      <c r="AB24" s="286"/>
      <c r="AC24" s="286"/>
      <c r="AD24" s="286"/>
      <c r="AE24" s="286"/>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row>
    <row r="25" spans="1:66" s="57" customFormat="1" ht="38.25">
      <c r="A25" s="480" t="s">
        <v>986</v>
      </c>
      <c r="B25" s="486" t="s">
        <v>1272</v>
      </c>
      <c r="C25" s="458" t="s">
        <v>1380</v>
      </c>
      <c r="D25" s="454" t="s">
        <v>1273</v>
      </c>
      <c r="E25" s="418"/>
      <c r="F25" s="418"/>
      <c r="G25" s="418"/>
      <c r="H25" s="418">
        <v>1</v>
      </c>
      <c r="I25" s="418"/>
      <c r="J25" s="418"/>
      <c r="K25" s="418"/>
      <c r="L25" s="418"/>
      <c r="M25" s="419"/>
      <c r="N25" s="419"/>
      <c r="O25" s="419">
        <v>1</v>
      </c>
      <c r="P25" s="419"/>
      <c r="Q25" s="409">
        <f t="shared" si="0"/>
        <v>2</v>
      </c>
      <c r="R25" s="412"/>
      <c r="S25" s="412" t="s">
        <v>18</v>
      </c>
      <c r="T25" s="412" t="s">
        <v>1274</v>
      </c>
      <c r="U25" s="412"/>
      <c r="V25" s="415" t="s">
        <v>1275</v>
      </c>
      <c r="W25" s="281"/>
      <c r="X25" s="286"/>
      <c r="Y25" s="286"/>
      <c r="Z25" s="286"/>
      <c r="AA25" s="286"/>
      <c r="AB25" s="286"/>
      <c r="AC25" s="286"/>
      <c r="AD25" s="286"/>
      <c r="AE25" s="286"/>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row>
    <row r="26" spans="1:66" s="57" customFormat="1" ht="38.25">
      <c r="A26" s="482"/>
      <c r="B26" s="485"/>
      <c r="C26" s="458" t="s">
        <v>1381</v>
      </c>
      <c r="D26" s="454" t="s">
        <v>1276</v>
      </c>
      <c r="E26" s="418"/>
      <c r="F26" s="418"/>
      <c r="G26" s="418"/>
      <c r="H26" s="418">
        <v>1</v>
      </c>
      <c r="I26" s="418">
        <v>1</v>
      </c>
      <c r="J26" s="418">
        <v>1</v>
      </c>
      <c r="K26" s="418">
        <v>1</v>
      </c>
      <c r="L26" s="418">
        <v>1</v>
      </c>
      <c r="M26" s="419">
        <v>1</v>
      </c>
      <c r="N26" s="419">
        <v>1</v>
      </c>
      <c r="O26" s="419">
        <v>1</v>
      </c>
      <c r="P26" s="419">
        <v>1</v>
      </c>
      <c r="Q26" s="409">
        <f t="shared" si="0"/>
        <v>9</v>
      </c>
      <c r="R26" s="412" t="s">
        <v>954</v>
      </c>
      <c r="S26" s="412" t="s">
        <v>963</v>
      </c>
      <c r="T26" s="412"/>
      <c r="U26" s="412"/>
      <c r="V26" s="415" t="s">
        <v>1275</v>
      </c>
      <c r="W26" s="281"/>
      <c r="X26" s="286"/>
      <c r="Y26" s="286"/>
      <c r="Z26" s="286"/>
      <c r="AA26" s="286"/>
      <c r="AB26" s="286"/>
      <c r="AC26" s="286"/>
      <c r="AD26" s="286"/>
      <c r="AE26" s="286"/>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row>
    <row r="27" spans="1:66" s="57" customFormat="1" ht="63.75">
      <c r="A27" s="480" t="s">
        <v>976</v>
      </c>
      <c r="B27" s="493" t="s">
        <v>1277</v>
      </c>
      <c r="C27" s="458" t="s">
        <v>1382</v>
      </c>
      <c r="D27" s="455" t="s">
        <v>1133</v>
      </c>
      <c r="E27" s="418"/>
      <c r="F27" s="418"/>
      <c r="G27" s="418"/>
      <c r="H27" s="418"/>
      <c r="I27" s="418">
        <v>1</v>
      </c>
      <c r="J27" s="418">
        <v>1</v>
      </c>
      <c r="K27" s="418">
        <v>1</v>
      </c>
      <c r="L27" s="418">
        <v>1</v>
      </c>
      <c r="M27" s="419">
        <v>1</v>
      </c>
      <c r="N27" s="419">
        <v>1</v>
      </c>
      <c r="O27" s="419">
        <v>1</v>
      </c>
      <c r="P27" s="419">
        <v>1</v>
      </c>
      <c r="Q27" s="409">
        <f t="shared" si="0"/>
        <v>8</v>
      </c>
      <c r="R27" s="412" t="s">
        <v>957</v>
      </c>
      <c r="S27" s="412"/>
      <c r="T27" s="412"/>
      <c r="U27" s="412"/>
      <c r="V27" s="415" t="s">
        <v>1275</v>
      </c>
      <c r="W27" s="281"/>
      <c r="X27" s="286"/>
      <c r="Y27" s="286"/>
      <c r="Z27" s="286"/>
      <c r="AA27" s="286"/>
      <c r="AB27" s="286"/>
      <c r="AC27" s="286"/>
      <c r="AD27" s="286"/>
      <c r="AE27" s="286"/>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row>
    <row r="28" spans="1:66" s="57" customFormat="1" ht="25.5">
      <c r="A28" s="482"/>
      <c r="B28" s="494"/>
      <c r="C28" s="458" t="s">
        <v>1383</v>
      </c>
      <c r="D28" s="455" t="s">
        <v>1135</v>
      </c>
      <c r="E28" s="418"/>
      <c r="F28" s="418"/>
      <c r="G28" s="418"/>
      <c r="H28" s="418"/>
      <c r="I28" s="418">
        <v>1</v>
      </c>
      <c r="J28" s="418">
        <v>1</v>
      </c>
      <c r="K28" s="418">
        <v>1</v>
      </c>
      <c r="L28" s="418">
        <v>1</v>
      </c>
      <c r="M28" s="419">
        <v>1</v>
      </c>
      <c r="N28" s="419">
        <v>1</v>
      </c>
      <c r="O28" s="419">
        <v>1</v>
      </c>
      <c r="P28" s="419">
        <v>1</v>
      </c>
      <c r="Q28" s="409">
        <f t="shared" si="0"/>
        <v>8</v>
      </c>
      <c r="R28" s="412" t="s">
        <v>953</v>
      </c>
      <c r="S28" s="412" t="s">
        <v>954</v>
      </c>
      <c r="T28" s="412"/>
      <c r="U28" s="412"/>
      <c r="V28" s="415" t="s">
        <v>1275</v>
      </c>
      <c r="W28" s="281"/>
      <c r="X28" s="286"/>
      <c r="Y28" s="286"/>
      <c r="Z28" s="286"/>
      <c r="AA28" s="286"/>
      <c r="AB28" s="286"/>
      <c r="AC28" s="286"/>
      <c r="AD28" s="286"/>
      <c r="AE28" s="286"/>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row>
    <row r="29" spans="1:66" s="57" customFormat="1" ht="38.25">
      <c r="A29" s="480" t="s">
        <v>994</v>
      </c>
      <c r="B29" s="486" t="s">
        <v>1278</v>
      </c>
      <c r="C29" s="458" t="s">
        <v>1384</v>
      </c>
      <c r="D29" s="454" t="s">
        <v>1212</v>
      </c>
      <c r="E29" s="418">
        <v>1</v>
      </c>
      <c r="F29" s="418">
        <v>1</v>
      </c>
      <c r="G29" s="418">
        <v>1</v>
      </c>
      <c r="H29" s="418">
        <v>1</v>
      </c>
      <c r="I29" s="418">
        <v>1</v>
      </c>
      <c r="J29" s="418">
        <v>1</v>
      </c>
      <c r="K29" s="418">
        <v>1</v>
      </c>
      <c r="L29" s="418">
        <v>1</v>
      </c>
      <c r="M29" s="418">
        <v>1</v>
      </c>
      <c r="N29" s="418">
        <v>1</v>
      </c>
      <c r="O29" s="418">
        <v>1</v>
      </c>
      <c r="P29" s="418">
        <v>1</v>
      </c>
      <c r="Q29" s="409">
        <f t="shared" si="0"/>
        <v>12</v>
      </c>
      <c r="R29" s="412" t="s">
        <v>953</v>
      </c>
      <c r="S29" s="412"/>
      <c r="T29" s="412"/>
      <c r="U29" s="412"/>
      <c r="V29" s="415" t="s">
        <v>1279</v>
      </c>
      <c r="W29" s="281"/>
      <c r="X29" s="286"/>
      <c r="Y29" s="286"/>
      <c r="Z29" s="286"/>
      <c r="AA29" s="286"/>
      <c r="AB29" s="286"/>
      <c r="AC29" s="286"/>
      <c r="AD29" s="286"/>
      <c r="AE29" s="286"/>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row>
    <row r="30" spans="1:66" s="57" customFormat="1" ht="63.75">
      <c r="A30" s="481"/>
      <c r="B30" s="484"/>
      <c r="C30" s="458" t="s">
        <v>1385</v>
      </c>
      <c r="D30" s="454" t="s">
        <v>1214</v>
      </c>
      <c r="E30" s="418"/>
      <c r="F30" s="418"/>
      <c r="G30" s="418"/>
      <c r="H30" s="418">
        <v>1</v>
      </c>
      <c r="I30" s="418"/>
      <c r="J30" s="418"/>
      <c r="K30" s="418"/>
      <c r="L30" s="418"/>
      <c r="M30" s="418">
        <v>1</v>
      </c>
      <c r="N30" s="418"/>
      <c r="O30" s="418"/>
      <c r="P30" s="418"/>
      <c r="Q30" s="409">
        <f t="shared" si="0"/>
        <v>2</v>
      </c>
      <c r="R30" s="412" t="s">
        <v>957</v>
      </c>
      <c r="S30" s="412"/>
      <c r="T30" s="412"/>
      <c r="U30" s="412"/>
      <c r="V30" s="415" t="s">
        <v>1279</v>
      </c>
      <c r="W30" s="281"/>
      <c r="X30" s="286"/>
      <c r="Y30" s="286"/>
      <c r="Z30" s="286"/>
      <c r="AA30" s="286"/>
      <c r="AB30" s="286"/>
      <c r="AC30" s="286"/>
      <c r="AD30" s="286"/>
      <c r="AE30" s="286"/>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row>
    <row r="31" spans="1:66" s="57" customFormat="1" ht="63.75">
      <c r="A31" s="482"/>
      <c r="B31" s="485"/>
      <c r="C31" s="458" t="s">
        <v>1386</v>
      </c>
      <c r="D31" s="454" t="s">
        <v>1280</v>
      </c>
      <c r="E31" s="418"/>
      <c r="F31" s="418"/>
      <c r="G31" s="418"/>
      <c r="H31" s="418"/>
      <c r="I31" s="418"/>
      <c r="J31" s="418">
        <v>1</v>
      </c>
      <c r="K31" s="418"/>
      <c r="L31" s="418"/>
      <c r="M31" s="419"/>
      <c r="N31" s="419">
        <v>1</v>
      </c>
      <c r="O31" s="419"/>
      <c r="P31" s="419"/>
      <c r="Q31" s="409">
        <f t="shared" si="0"/>
        <v>2</v>
      </c>
      <c r="R31" s="412" t="s">
        <v>953</v>
      </c>
      <c r="S31" s="412" t="s">
        <v>954</v>
      </c>
      <c r="T31" s="412"/>
      <c r="U31" s="412"/>
      <c r="V31" s="415" t="s">
        <v>1279</v>
      </c>
      <c r="W31" s="281"/>
      <c r="X31" s="286"/>
      <c r="Y31" s="286"/>
      <c r="Z31" s="286"/>
      <c r="AA31" s="286"/>
      <c r="AB31" s="286"/>
      <c r="AC31" s="286"/>
      <c r="AD31" s="286"/>
      <c r="AE31" s="286"/>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row>
    <row r="32" spans="1:66" s="57" customFormat="1" ht="102">
      <c r="A32" s="459" t="s">
        <v>993</v>
      </c>
      <c r="B32" s="447" t="s">
        <v>1282</v>
      </c>
      <c r="C32" s="458" t="s">
        <v>1387</v>
      </c>
      <c r="D32" s="454" t="s">
        <v>1147</v>
      </c>
      <c r="E32" s="421"/>
      <c r="F32" s="421"/>
      <c r="G32" s="421"/>
      <c r="H32" s="421"/>
      <c r="I32" s="421"/>
      <c r="J32" s="421"/>
      <c r="K32" s="421"/>
      <c r="L32" s="421"/>
      <c r="M32" s="422"/>
      <c r="N32" s="422">
        <v>1</v>
      </c>
      <c r="O32" s="421"/>
      <c r="P32" s="422"/>
      <c r="Q32" s="409">
        <f t="shared" si="0"/>
        <v>1</v>
      </c>
      <c r="R32" s="412" t="s">
        <v>1466</v>
      </c>
      <c r="S32" s="412"/>
      <c r="T32" s="412" t="s">
        <v>1233</v>
      </c>
      <c r="U32" s="421"/>
      <c r="V32" s="415" t="s">
        <v>1281</v>
      </c>
      <c r="W32" s="281"/>
      <c r="X32" s="286"/>
      <c r="Y32" s="286"/>
      <c r="Z32" s="286"/>
      <c r="AA32" s="286"/>
      <c r="AB32" s="286"/>
      <c r="AC32" s="286"/>
      <c r="AD32" s="286"/>
      <c r="AE32" s="286"/>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row>
    <row r="33" spans="1:66" s="57" customFormat="1" ht="102">
      <c r="A33" s="459" t="s">
        <v>993</v>
      </c>
      <c r="B33" s="447" t="s">
        <v>1283</v>
      </c>
      <c r="C33" s="458" t="s">
        <v>1388</v>
      </c>
      <c r="D33" s="454" t="s">
        <v>1208</v>
      </c>
      <c r="E33" s="413"/>
      <c r="F33" s="413"/>
      <c r="G33" s="413"/>
      <c r="H33" s="413"/>
      <c r="I33" s="413">
        <v>1</v>
      </c>
      <c r="J33" s="413"/>
      <c r="K33" s="413"/>
      <c r="L33" s="413"/>
      <c r="M33" s="413"/>
      <c r="N33" s="413"/>
      <c r="O33" s="413"/>
      <c r="P33" s="413"/>
      <c r="Q33" s="409">
        <f t="shared" si="0"/>
        <v>1</v>
      </c>
      <c r="R33" s="412" t="s">
        <v>1466</v>
      </c>
      <c r="S33" s="412"/>
      <c r="T33" s="421" t="s">
        <v>1467</v>
      </c>
      <c r="U33" s="412"/>
      <c r="V33" s="415" t="s">
        <v>1281</v>
      </c>
      <c r="W33" s="281"/>
      <c r="X33" s="286"/>
      <c r="Y33" s="286"/>
      <c r="Z33" s="286"/>
      <c r="AA33" s="286"/>
      <c r="AB33" s="286"/>
      <c r="AC33" s="286"/>
      <c r="AD33" s="286"/>
      <c r="AE33" s="286"/>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row>
    <row r="34" spans="1:66" s="57" customFormat="1" ht="114.75">
      <c r="A34" s="459" t="s">
        <v>980</v>
      </c>
      <c r="B34" s="487" t="s">
        <v>1284</v>
      </c>
      <c r="C34" s="458" t="s">
        <v>1389</v>
      </c>
      <c r="D34" s="453" t="s">
        <v>1109</v>
      </c>
      <c r="E34" s="423"/>
      <c r="F34" s="423"/>
      <c r="G34" s="423">
        <v>1</v>
      </c>
      <c r="H34" s="423"/>
      <c r="I34" s="423"/>
      <c r="J34" s="423">
        <v>1</v>
      </c>
      <c r="K34" s="423"/>
      <c r="L34" s="423"/>
      <c r="M34" s="424">
        <v>1</v>
      </c>
      <c r="N34" s="424"/>
      <c r="O34" s="424"/>
      <c r="P34" s="424">
        <v>1</v>
      </c>
      <c r="Q34" s="425">
        <f t="shared" si="0"/>
        <v>4</v>
      </c>
      <c r="R34" s="421" t="s">
        <v>962</v>
      </c>
      <c r="S34" s="421"/>
      <c r="T34" s="421"/>
      <c r="U34" s="421"/>
      <c r="V34" s="415" t="s">
        <v>1285</v>
      </c>
      <c r="W34" s="281"/>
      <c r="X34" s="286"/>
      <c r="Y34" s="286"/>
      <c r="Z34" s="286"/>
      <c r="AA34" s="286"/>
      <c r="AB34" s="286"/>
      <c r="AC34" s="286"/>
      <c r="AD34" s="286"/>
      <c r="AE34" s="286"/>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281"/>
      <c r="BD34" s="281"/>
      <c r="BE34" s="281"/>
      <c r="BF34" s="281"/>
      <c r="BG34" s="281"/>
      <c r="BH34" s="281"/>
      <c r="BI34" s="281"/>
      <c r="BJ34" s="281"/>
      <c r="BK34" s="281"/>
      <c r="BL34" s="281"/>
      <c r="BM34" s="281"/>
      <c r="BN34" s="281"/>
    </row>
    <row r="35" spans="1:66" s="57" customFormat="1" ht="114.75">
      <c r="A35" s="459" t="s">
        <v>980</v>
      </c>
      <c r="B35" s="488"/>
      <c r="C35" s="458" t="s">
        <v>1390</v>
      </c>
      <c r="D35" s="453" t="s">
        <v>1111</v>
      </c>
      <c r="E35" s="423"/>
      <c r="F35" s="423"/>
      <c r="G35" s="423">
        <v>1</v>
      </c>
      <c r="H35" s="423"/>
      <c r="I35" s="423"/>
      <c r="J35" s="423">
        <v>1</v>
      </c>
      <c r="K35" s="423"/>
      <c r="L35" s="423"/>
      <c r="M35" s="424">
        <v>1</v>
      </c>
      <c r="N35" s="424"/>
      <c r="O35" s="424">
        <v>1</v>
      </c>
      <c r="P35" s="424"/>
      <c r="Q35" s="425">
        <f t="shared" si="0"/>
        <v>4</v>
      </c>
      <c r="R35" s="421" t="s">
        <v>962</v>
      </c>
      <c r="S35" s="421" t="s">
        <v>954</v>
      </c>
      <c r="T35" s="421"/>
      <c r="U35" s="421"/>
      <c r="V35" s="415" t="s">
        <v>1285</v>
      </c>
      <c r="W35" s="281"/>
      <c r="X35" s="286"/>
      <c r="Y35" s="286"/>
      <c r="Z35" s="286"/>
      <c r="AA35" s="286"/>
      <c r="AB35" s="286"/>
      <c r="AC35" s="286"/>
      <c r="AD35" s="286"/>
      <c r="AE35" s="286"/>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row>
    <row r="36" spans="1:66" s="57" customFormat="1" ht="114.75">
      <c r="A36" s="459" t="s">
        <v>980</v>
      </c>
      <c r="B36" s="489"/>
      <c r="C36" s="458" t="s">
        <v>1391</v>
      </c>
      <c r="D36" s="453" t="s">
        <v>1286</v>
      </c>
      <c r="E36" s="423"/>
      <c r="F36" s="423"/>
      <c r="G36" s="423">
        <v>1</v>
      </c>
      <c r="H36" s="423"/>
      <c r="I36" s="423"/>
      <c r="J36" s="423">
        <v>1</v>
      </c>
      <c r="K36" s="423"/>
      <c r="L36" s="423"/>
      <c r="M36" s="424">
        <v>1</v>
      </c>
      <c r="N36" s="424"/>
      <c r="O36" s="424"/>
      <c r="P36" s="424">
        <v>1</v>
      </c>
      <c r="Q36" s="425">
        <f t="shared" si="0"/>
        <v>4</v>
      </c>
      <c r="R36" s="421" t="s">
        <v>962</v>
      </c>
      <c r="S36" s="421"/>
      <c r="T36" s="421"/>
      <c r="U36" s="421"/>
      <c r="V36" s="415" t="s">
        <v>1285</v>
      </c>
      <c r="W36" s="281"/>
      <c r="X36" s="286"/>
      <c r="Y36" s="286"/>
      <c r="Z36" s="286"/>
      <c r="AA36" s="286"/>
      <c r="AB36" s="286"/>
      <c r="AC36" s="286"/>
      <c r="AD36" s="286"/>
      <c r="AE36" s="286"/>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1"/>
      <c r="BC36" s="281"/>
      <c r="BD36" s="281"/>
      <c r="BE36" s="281"/>
      <c r="BF36" s="281"/>
      <c r="BG36" s="281"/>
      <c r="BH36" s="281"/>
      <c r="BI36" s="281"/>
      <c r="BJ36" s="281"/>
      <c r="BK36" s="281"/>
      <c r="BL36" s="281"/>
      <c r="BM36" s="281"/>
      <c r="BN36" s="281"/>
    </row>
    <row r="37" spans="1:66" s="57" customFormat="1" ht="140.25">
      <c r="A37" s="421" t="s">
        <v>976</v>
      </c>
      <c r="B37" s="447" t="s">
        <v>1287</v>
      </c>
      <c r="C37" s="458" t="s">
        <v>1392</v>
      </c>
      <c r="D37" s="454" t="s">
        <v>1088</v>
      </c>
      <c r="E37" s="422"/>
      <c r="F37" s="422"/>
      <c r="G37" s="422">
        <v>1</v>
      </c>
      <c r="H37" s="422"/>
      <c r="I37" s="422"/>
      <c r="J37" s="422"/>
      <c r="K37" s="422">
        <v>1</v>
      </c>
      <c r="L37" s="422"/>
      <c r="M37" s="422"/>
      <c r="N37" s="422"/>
      <c r="O37" s="422">
        <v>1</v>
      </c>
      <c r="P37" s="422"/>
      <c r="Q37" s="425">
        <f t="shared" si="0"/>
        <v>3</v>
      </c>
      <c r="R37" s="421" t="s">
        <v>1288</v>
      </c>
      <c r="S37" s="421" t="s">
        <v>963</v>
      </c>
      <c r="T37" s="421"/>
      <c r="U37" s="421"/>
      <c r="V37" s="426" t="s">
        <v>1227</v>
      </c>
      <c r="W37" s="281"/>
      <c r="X37" s="286"/>
      <c r="Y37" s="286"/>
      <c r="Z37" s="286"/>
      <c r="AA37" s="286"/>
      <c r="AB37" s="286"/>
      <c r="AC37" s="286"/>
      <c r="AD37" s="286"/>
      <c r="AE37" s="286"/>
      <c r="AF37" s="281"/>
      <c r="AG37" s="281"/>
      <c r="AH37" s="281"/>
      <c r="AI37" s="281"/>
      <c r="AJ37" s="281"/>
      <c r="AK37" s="281"/>
      <c r="AL37" s="281"/>
      <c r="AM37" s="281"/>
      <c r="AN37" s="281"/>
      <c r="AO37" s="281"/>
      <c r="AP37" s="281"/>
      <c r="AQ37" s="281"/>
      <c r="AR37" s="281"/>
      <c r="AS37" s="281"/>
      <c r="AT37" s="281"/>
      <c r="AU37" s="281"/>
      <c r="AV37" s="281"/>
      <c r="AW37" s="281"/>
      <c r="AX37" s="281"/>
      <c r="AY37" s="281"/>
      <c r="AZ37" s="281"/>
      <c r="BA37" s="281"/>
      <c r="BB37" s="281"/>
      <c r="BC37" s="281"/>
      <c r="BD37" s="281"/>
      <c r="BE37" s="281"/>
      <c r="BF37" s="281"/>
      <c r="BG37" s="281"/>
      <c r="BH37" s="281"/>
      <c r="BI37" s="281"/>
      <c r="BJ37" s="281"/>
      <c r="BK37" s="281"/>
      <c r="BL37" s="281"/>
      <c r="BM37" s="281"/>
      <c r="BN37" s="281"/>
    </row>
    <row r="38" spans="1:66" s="57" customFormat="1" ht="38.25">
      <c r="A38" s="490" t="s">
        <v>994</v>
      </c>
      <c r="B38" s="486" t="s">
        <v>1289</v>
      </c>
      <c r="C38" s="458" t="s">
        <v>1393</v>
      </c>
      <c r="D38" s="454" t="s">
        <v>1217</v>
      </c>
      <c r="E38" s="422"/>
      <c r="F38" s="422"/>
      <c r="G38" s="422"/>
      <c r="H38" s="422">
        <v>1</v>
      </c>
      <c r="I38" s="422">
        <v>1</v>
      </c>
      <c r="J38" s="422">
        <v>1</v>
      </c>
      <c r="K38" s="422">
        <v>1</v>
      </c>
      <c r="L38" s="422">
        <v>1</v>
      </c>
      <c r="M38" s="422">
        <v>1</v>
      </c>
      <c r="N38" s="422">
        <v>1</v>
      </c>
      <c r="O38" s="422">
        <v>1</v>
      </c>
      <c r="P38" s="422">
        <v>1</v>
      </c>
      <c r="Q38" s="425">
        <f t="shared" si="0"/>
        <v>9</v>
      </c>
      <c r="R38" s="421" t="s">
        <v>18</v>
      </c>
      <c r="S38" s="421"/>
      <c r="T38" s="421" t="s">
        <v>1290</v>
      </c>
      <c r="U38" s="421"/>
      <c r="V38" s="426" t="s">
        <v>1291</v>
      </c>
      <c r="W38" s="281"/>
      <c r="X38" s="286"/>
      <c r="Y38" s="286"/>
      <c r="Z38" s="286"/>
      <c r="AA38" s="286"/>
      <c r="AB38" s="286"/>
      <c r="AC38" s="286"/>
      <c r="AD38" s="286"/>
      <c r="AE38" s="286"/>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1"/>
      <c r="BC38" s="281"/>
      <c r="BD38" s="281"/>
      <c r="BE38" s="281"/>
      <c r="BF38" s="281"/>
      <c r="BG38" s="281"/>
      <c r="BH38" s="281"/>
      <c r="BI38" s="281"/>
      <c r="BJ38" s="281"/>
      <c r="BK38" s="281"/>
      <c r="BL38" s="281"/>
      <c r="BM38" s="281"/>
      <c r="BN38" s="281"/>
    </row>
    <row r="39" spans="1:66" s="57" customFormat="1" ht="25.5">
      <c r="A39" s="491"/>
      <c r="B39" s="484"/>
      <c r="C39" s="458" t="s">
        <v>1394</v>
      </c>
      <c r="D39" s="454" t="s">
        <v>1219</v>
      </c>
      <c r="E39" s="422">
        <v>1</v>
      </c>
      <c r="F39" s="422">
        <v>1</v>
      </c>
      <c r="G39" s="422">
        <v>1</v>
      </c>
      <c r="H39" s="422">
        <v>1</v>
      </c>
      <c r="I39" s="422">
        <v>1</v>
      </c>
      <c r="J39" s="422">
        <v>1</v>
      </c>
      <c r="K39" s="422">
        <v>1</v>
      </c>
      <c r="L39" s="422">
        <v>1</v>
      </c>
      <c r="M39" s="422">
        <v>1</v>
      </c>
      <c r="N39" s="422">
        <v>1</v>
      </c>
      <c r="O39" s="422">
        <v>1</v>
      </c>
      <c r="P39" s="422">
        <v>1</v>
      </c>
      <c r="Q39" s="425">
        <f t="shared" si="0"/>
        <v>12</v>
      </c>
      <c r="R39" s="421" t="s">
        <v>962</v>
      </c>
      <c r="S39" s="421"/>
      <c r="T39" s="421"/>
      <c r="U39" s="421"/>
      <c r="V39" s="426" t="s">
        <v>1291</v>
      </c>
      <c r="W39" s="281"/>
      <c r="X39" s="286"/>
      <c r="Y39" s="286"/>
      <c r="Z39" s="286"/>
      <c r="AA39" s="286"/>
      <c r="AB39" s="286"/>
      <c r="AC39" s="286"/>
      <c r="AD39" s="286"/>
      <c r="AE39" s="286"/>
      <c r="AF39" s="281"/>
      <c r="AG39" s="281"/>
      <c r="AH39" s="281"/>
      <c r="AI39" s="281"/>
      <c r="AJ39" s="281"/>
      <c r="AK39" s="281"/>
      <c r="AL39" s="281"/>
      <c r="AM39" s="281"/>
      <c r="AN39" s="281"/>
      <c r="AO39" s="281"/>
      <c r="AP39" s="281"/>
      <c r="AQ39" s="281"/>
      <c r="AR39" s="281"/>
      <c r="AS39" s="281"/>
      <c r="AT39" s="281"/>
      <c r="AU39" s="281"/>
      <c r="AV39" s="281"/>
      <c r="AW39" s="281"/>
      <c r="AX39" s="281"/>
      <c r="AY39" s="281"/>
      <c r="AZ39" s="281"/>
      <c r="BA39" s="281"/>
      <c r="BB39" s="281"/>
      <c r="BC39" s="281"/>
      <c r="BD39" s="281"/>
      <c r="BE39" s="281"/>
      <c r="BF39" s="281"/>
      <c r="BG39" s="281"/>
      <c r="BH39" s="281"/>
      <c r="BI39" s="281"/>
      <c r="BJ39" s="281"/>
      <c r="BK39" s="281"/>
      <c r="BL39" s="281"/>
      <c r="BM39" s="281"/>
      <c r="BN39" s="281"/>
    </row>
    <row r="40" spans="1:66" s="57" customFormat="1" ht="25.5">
      <c r="A40" s="492"/>
      <c r="B40" s="485"/>
      <c r="C40" s="458" t="s">
        <v>1395</v>
      </c>
      <c r="D40" s="453" t="s">
        <v>1221</v>
      </c>
      <c r="E40" s="422"/>
      <c r="F40" s="422"/>
      <c r="G40" s="422">
        <v>1</v>
      </c>
      <c r="H40" s="422"/>
      <c r="I40" s="422"/>
      <c r="J40" s="422">
        <v>1</v>
      </c>
      <c r="K40" s="422"/>
      <c r="L40" s="422"/>
      <c r="M40" s="422">
        <v>1</v>
      </c>
      <c r="N40" s="422"/>
      <c r="O40" s="422"/>
      <c r="P40" s="422">
        <v>1</v>
      </c>
      <c r="Q40" s="425">
        <f t="shared" si="0"/>
        <v>4</v>
      </c>
      <c r="R40" s="421" t="s">
        <v>962</v>
      </c>
      <c r="S40" s="421"/>
      <c r="T40" s="421"/>
      <c r="U40" s="421"/>
      <c r="V40" s="426" t="s">
        <v>1291</v>
      </c>
      <c r="W40" s="281"/>
      <c r="X40" s="286"/>
      <c r="Y40" s="286"/>
      <c r="Z40" s="286"/>
      <c r="AA40" s="286"/>
      <c r="AB40" s="286"/>
      <c r="AC40" s="286"/>
      <c r="AD40" s="286"/>
      <c r="AE40" s="286"/>
      <c r="AF40" s="281"/>
      <c r="AG40" s="281"/>
      <c r="AH40" s="281"/>
      <c r="AI40" s="281"/>
      <c r="AJ40" s="281"/>
      <c r="AK40" s="281"/>
      <c r="AL40" s="281"/>
      <c r="AM40" s="281"/>
      <c r="AN40" s="281"/>
      <c r="AO40" s="281"/>
      <c r="AP40" s="281"/>
      <c r="AQ40" s="281"/>
      <c r="AR40" s="281"/>
      <c r="AS40" s="281"/>
      <c r="AT40" s="281"/>
      <c r="AU40" s="281"/>
      <c r="AV40" s="281"/>
      <c r="AW40" s="281"/>
      <c r="AX40" s="281"/>
      <c r="AY40" s="281"/>
      <c r="AZ40" s="281"/>
      <c r="BA40" s="281"/>
      <c r="BB40" s="281"/>
      <c r="BC40" s="281"/>
      <c r="BD40" s="281"/>
      <c r="BE40" s="281"/>
      <c r="BF40" s="281"/>
      <c r="BG40" s="281"/>
      <c r="BH40" s="281"/>
      <c r="BI40" s="281"/>
      <c r="BJ40" s="281"/>
      <c r="BK40" s="281"/>
      <c r="BL40" s="281"/>
      <c r="BM40" s="281"/>
      <c r="BN40" s="281"/>
    </row>
    <row r="41" spans="1:66" s="57" customFormat="1" ht="51">
      <c r="A41" s="427" t="s">
        <v>994</v>
      </c>
      <c r="B41" s="486" t="s">
        <v>1292</v>
      </c>
      <c r="C41" s="458" t="s">
        <v>1396</v>
      </c>
      <c r="D41" s="453" t="s">
        <v>1222</v>
      </c>
      <c r="E41" s="422"/>
      <c r="F41" s="422"/>
      <c r="G41" s="422">
        <v>1</v>
      </c>
      <c r="H41" s="422">
        <v>1</v>
      </c>
      <c r="I41" s="422">
        <v>1</v>
      </c>
      <c r="J41" s="422">
        <v>1</v>
      </c>
      <c r="K41" s="422">
        <v>1</v>
      </c>
      <c r="L41" s="422">
        <v>1</v>
      </c>
      <c r="M41" s="422">
        <v>1</v>
      </c>
      <c r="N41" s="422">
        <v>1</v>
      </c>
      <c r="O41" s="422">
        <v>1</v>
      </c>
      <c r="P41" s="422">
        <v>1</v>
      </c>
      <c r="Q41" s="425">
        <f t="shared" si="0"/>
        <v>10</v>
      </c>
      <c r="R41" s="421" t="s">
        <v>962</v>
      </c>
      <c r="S41" s="421"/>
      <c r="T41" s="414"/>
      <c r="U41" s="421"/>
      <c r="V41" s="426" t="s">
        <v>1291</v>
      </c>
      <c r="W41" s="281"/>
      <c r="X41" s="286"/>
      <c r="Y41" s="286"/>
      <c r="Z41" s="286"/>
      <c r="AA41" s="286"/>
      <c r="AB41" s="286"/>
      <c r="AC41" s="286"/>
      <c r="AD41" s="286"/>
      <c r="AE41" s="286"/>
      <c r="AF41" s="281"/>
      <c r="AG41" s="281"/>
      <c r="AH41" s="281"/>
      <c r="AI41" s="281"/>
      <c r="AJ41" s="281"/>
      <c r="AK41" s="281"/>
      <c r="AL41" s="281"/>
      <c r="AM41" s="281"/>
      <c r="AN41" s="281"/>
      <c r="AO41" s="281"/>
      <c r="AP41" s="281"/>
      <c r="AQ41" s="281"/>
      <c r="AR41" s="281"/>
      <c r="AS41" s="281"/>
      <c r="AT41" s="281"/>
      <c r="AU41" s="281"/>
      <c r="AV41" s="281"/>
      <c r="AW41" s="281"/>
      <c r="AX41" s="281"/>
      <c r="AY41" s="281"/>
      <c r="AZ41" s="281"/>
      <c r="BA41" s="281"/>
      <c r="BB41" s="281"/>
      <c r="BC41" s="281"/>
      <c r="BD41" s="281"/>
      <c r="BE41" s="281"/>
      <c r="BF41" s="281"/>
      <c r="BG41" s="281"/>
      <c r="BH41" s="281"/>
      <c r="BI41" s="281"/>
      <c r="BJ41" s="281"/>
      <c r="BK41" s="281"/>
      <c r="BL41" s="281"/>
      <c r="BM41" s="281"/>
      <c r="BN41" s="281"/>
    </row>
    <row r="42" spans="1:66" s="57" customFormat="1" ht="51">
      <c r="A42" s="428"/>
      <c r="B42" s="484"/>
      <c r="C42" s="458" t="s">
        <v>1397</v>
      </c>
      <c r="D42" s="453" t="s">
        <v>1223</v>
      </c>
      <c r="E42" s="422">
        <v>1</v>
      </c>
      <c r="F42" s="422">
        <v>1</v>
      </c>
      <c r="G42" s="422">
        <v>1</v>
      </c>
      <c r="H42" s="422">
        <v>1</v>
      </c>
      <c r="I42" s="422">
        <v>1</v>
      </c>
      <c r="J42" s="422">
        <v>1</v>
      </c>
      <c r="K42" s="422">
        <v>1</v>
      </c>
      <c r="L42" s="422">
        <v>1</v>
      </c>
      <c r="M42" s="422">
        <v>1</v>
      </c>
      <c r="N42" s="422">
        <v>1</v>
      </c>
      <c r="O42" s="422">
        <v>1</v>
      </c>
      <c r="P42" s="422">
        <v>1</v>
      </c>
      <c r="Q42" s="425">
        <f t="shared" si="0"/>
        <v>12</v>
      </c>
      <c r="R42" s="421" t="s">
        <v>962</v>
      </c>
      <c r="S42" s="421"/>
      <c r="T42" s="421"/>
      <c r="U42" s="421"/>
      <c r="V42" s="426" t="s">
        <v>1291</v>
      </c>
      <c r="W42" s="281"/>
      <c r="X42" s="286"/>
      <c r="Y42" s="286"/>
      <c r="Z42" s="286"/>
      <c r="AA42" s="286"/>
      <c r="AB42" s="286"/>
      <c r="AC42" s="286"/>
      <c r="AD42" s="286"/>
      <c r="AE42" s="286"/>
      <c r="AF42" s="281"/>
      <c r="AG42" s="281"/>
      <c r="AH42" s="281"/>
      <c r="AI42" s="281"/>
      <c r="AJ42" s="281"/>
      <c r="AK42" s="281"/>
      <c r="AL42" s="281"/>
      <c r="AM42" s="281"/>
      <c r="AN42" s="281"/>
      <c r="AO42" s="281"/>
      <c r="AP42" s="281"/>
      <c r="AQ42" s="281"/>
      <c r="AR42" s="281"/>
      <c r="AS42" s="281"/>
      <c r="AT42" s="281"/>
      <c r="AU42" s="281"/>
      <c r="AV42" s="281"/>
      <c r="AW42" s="281"/>
      <c r="AX42" s="281"/>
      <c r="AY42" s="281"/>
      <c r="AZ42" s="281"/>
      <c r="BA42" s="281"/>
      <c r="BB42" s="281"/>
      <c r="BC42" s="281"/>
      <c r="BD42" s="281"/>
      <c r="BE42" s="281"/>
      <c r="BF42" s="281"/>
      <c r="BG42" s="281"/>
      <c r="BH42" s="281"/>
      <c r="BI42" s="281"/>
      <c r="BJ42" s="281"/>
      <c r="BK42" s="281"/>
      <c r="BL42" s="281"/>
      <c r="BM42" s="281"/>
      <c r="BN42" s="281"/>
    </row>
    <row r="43" spans="1:66" s="57" customFormat="1" ht="76.5">
      <c r="A43" s="428"/>
      <c r="B43" s="484"/>
      <c r="C43" s="458" t="s">
        <v>1398</v>
      </c>
      <c r="D43" s="453" t="s">
        <v>1224</v>
      </c>
      <c r="E43" s="422"/>
      <c r="F43" s="422"/>
      <c r="G43" s="422"/>
      <c r="H43" s="422">
        <v>1</v>
      </c>
      <c r="I43" s="422"/>
      <c r="J43" s="422"/>
      <c r="K43" s="422">
        <v>1</v>
      </c>
      <c r="L43" s="422"/>
      <c r="M43" s="422"/>
      <c r="N43" s="422">
        <v>1</v>
      </c>
      <c r="O43" s="422"/>
      <c r="P43" s="422"/>
      <c r="Q43" s="425">
        <f t="shared" si="0"/>
        <v>3</v>
      </c>
      <c r="R43" s="421" t="s">
        <v>954</v>
      </c>
      <c r="S43" s="421" t="s">
        <v>963</v>
      </c>
      <c r="T43" s="421"/>
      <c r="U43" s="421"/>
      <c r="V43" s="415" t="s">
        <v>1253</v>
      </c>
      <c r="W43" s="281"/>
      <c r="X43" s="286"/>
      <c r="Y43" s="286"/>
      <c r="Z43" s="286"/>
      <c r="AA43" s="286"/>
      <c r="AB43" s="286"/>
      <c r="AC43" s="286"/>
      <c r="AD43" s="286"/>
      <c r="AE43" s="286"/>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281"/>
      <c r="BD43" s="281"/>
      <c r="BE43" s="281"/>
      <c r="BF43" s="281"/>
      <c r="BG43" s="281"/>
      <c r="BH43" s="281"/>
      <c r="BI43" s="281"/>
      <c r="BJ43" s="281"/>
      <c r="BK43" s="281"/>
      <c r="BL43" s="281"/>
      <c r="BM43" s="281"/>
      <c r="BN43" s="281"/>
    </row>
    <row r="44" spans="1:66" s="57" customFormat="1" ht="51">
      <c r="A44" s="428"/>
      <c r="B44" s="485"/>
      <c r="C44" s="458" t="s">
        <v>1399</v>
      </c>
      <c r="D44" s="453" t="s">
        <v>1225</v>
      </c>
      <c r="E44" s="422"/>
      <c r="F44" s="422"/>
      <c r="G44" s="422"/>
      <c r="H44" s="422"/>
      <c r="I44" s="422"/>
      <c r="J44" s="422"/>
      <c r="K44" s="422"/>
      <c r="L44" s="422"/>
      <c r="M44" s="422"/>
      <c r="N44" s="422"/>
      <c r="O44" s="422"/>
      <c r="P44" s="422">
        <v>1</v>
      </c>
      <c r="Q44" s="425">
        <f t="shared" si="0"/>
        <v>1</v>
      </c>
      <c r="R44" s="421" t="s">
        <v>953</v>
      </c>
      <c r="S44" s="421"/>
      <c r="T44" s="421"/>
      <c r="U44" s="421"/>
      <c r="V44" s="426" t="s">
        <v>1291</v>
      </c>
      <c r="W44" s="281"/>
      <c r="X44" s="286"/>
      <c r="Y44" s="286"/>
      <c r="Z44" s="286"/>
      <c r="AA44" s="286"/>
      <c r="AB44" s="286"/>
      <c r="AC44" s="286"/>
      <c r="AD44" s="286"/>
      <c r="AE44" s="286"/>
      <c r="AF44" s="281"/>
      <c r="AG44" s="281"/>
      <c r="AH44" s="281"/>
      <c r="AI44" s="281"/>
      <c r="AJ44" s="281"/>
      <c r="AK44" s="281"/>
      <c r="AL44" s="281"/>
      <c r="AM44" s="281"/>
      <c r="AN44" s="281"/>
      <c r="AO44" s="281"/>
      <c r="AP44" s="281"/>
      <c r="AQ44" s="281"/>
      <c r="AR44" s="281"/>
      <c r="AS44" s="281"/>
      <c r="AT44" s="281"/>
      <c r="AU44" s="281"/>
      <c r="AV44" s="281"/>
      <c r="AW44" s="281"/>
      <c r="AX44" s="281"/>
      <c r="AY44" s="281"/>
      <c r="AZ44" s="281"/>
      <c r="BA44" s="281"/>
      <c r="BB44" s="281"/>
      <c r="BC44" s="281"/>
      <c r="BD44" s="281"/>
      <c r="BE44" s="281"/>
      <c r="BF44" s="281"/>
      <c r="BG44" s="281"/>
      <c r="BH44" s="281"/>
      <c r="BI44" s="281"/>
      <c r="BJ44" s="281"/>
      <c r="BK44" s="281"/>
      <c r="BL44" s="281"/>
      <c r="BM44" s="281"/>
      <c r="BN44" s="281"/>
    </row>
    <row r="45" spans="1:66" s="57" customFormat="1" ht="38.25">
      <c r="A45" s="495" t="s">
        <v>994</v>
      </c>
      <c r="B45" s="497" t="s">
        <v>1293</v>
      </c>
      <c r="C45" s="458" t="s">
        <v>1400</v>
      </c>
      <c r="D45" s="454" t="s">
        <v>1294</v>
      </c>
      <c r="E45" s="422"/>
      <c r="F45" s="422"/>
      <c r="G45" s="422"/>
      <c r="H45" s="422"/>
      <c r="I45" s="422">
        <v>1</v>
      </c>
      <c r="J45" s="422"/>
      <c r="K45" s="422"/>
      <c r="L45" s="422"/>
      <c r="M45" s="422"/>
      <c r="N45" s="422"/>
      <c r="O45" s="422"/>
      <c r="P45" s="422"/>
      <c r="Q45" s="425">
        <f t="shared" si="0"/>
        <v>1</v>
      </c>
      <c r="R45" s="421" t="s">
        <v>1465</v>
      </c>
      <c r="S45" s="421"/>
      <c r="T45" s="421" t="s">
        <v>1295</v>
      </c>
      <c r="U45" s="421"/>
      <c r="V45" s="426" t="s">
        <v>1474</v>
      </c>
      <c r="W45" s="281"/>
      <c r="X45" s="286"/>
      <c r="Y45" s="286"/>
      <c r="Z45" s="286"/>
      <c r="AA45" s="286"/>
      <c r="AB45" s="286"/>
      <c r="AC45" s="286"/>
      <c r="AD45" s="286"/>
      <c r="AE45" s="286"/>
      <c r="AF45" s="281"/>
      <c r="AG45" s="281"/>
      <c r="AH45" s="281"/>
      <c r="AI45" s="281"/>
      <c r="AJ45" s="281"/>
      <c r="AK45" s="281"/>
      <c r="AL45" s="281"/>
      <c r="AM45" s="281"/>
      <c r="AN45" s="281"/>
      <c r="AO45" s="281"/>
      <c r="AP45" s="281"/>
      <c r="AQ45" s="281"/>
      <c r="AR45" s="281"/>
      <c r="AS45" s="281"/>
      <c r="AT45" s="281"/>
      <c r="AU45" s="281"/>
      <c r="AV45" s="281"/>
      <c r="AW45" s="281"/>
      <c r="AX45" s="281"/>
      <c r="AY45" s="281"/>
      <c r="AZ45" s="281"/>
      <c r="BA45" s="281"/>
      <c r="BB45" s="281"/>
      <c r="BC45" s="281"/>
      <c r="BD45" s="281"/>
      <c r="BE45" s="281"/>
      <c r="BF45" s="281"/>
      <c r="BG45" s="281"/>
      <c r="BH45" s="281"/>
      <c r="BI45" s="281"/>
      <c r="BJ45" s="281"/>
      <c r="BK45" s="281"/>
      <c r="BL45" s="281"/>
      <c r="BM45" s="281"/>
      <c r="BN45" s="281"/>
    </row>
    <row r="46" spans="1:66" s="57" customFormat="1" ht="38.25">
      <c r="A46" s="496"/>
      <c r="B46" s="498"/>
      <c r="C46" s="458" t="s">
        <v>1401</v>
      </c>
      <c r="D46" s="454" t="s">
        <v>1187</v>
      </c>
      <c r="E46" s="422"/>
      <c r="F46" s="422"/>
      <c r="G46" s="422"/>
      <c r="H46" s="422"/>
      <c r="I46" s="422"/>
      <c r="J46" s="422"/>
      <c r="K46" s="422">
        <v>1</v>
      </c>
      <c r="L46" s="422"/>
      <c r="M46" s="422"/>
      <c r="N46" s="422"/>
      <c r="O46" s="422"/>
      <c r="P46" s="422"/>
      <c r="Q46" s="425">
        <f t="shared" si="0"/>
        <v>1</v>
      </c>
      <c r="R46" s="421" t="s">
        <v>957</v>
      </c>
      <c r="S46" s="421"/>
      <c r="T46" s="421" t="s">
        <v>1465</v>
      </c>
      <c r="U46" s="421"/>
      <c r="V46" s="426" t="s">
        <v>1474</v>
      </c>
      <c r="W46" s="281"/>
      <c r="X46" s="286"/>
      <c r="Y46" s="286"/>
      <c r="Z46" s="286"/>
      <c r="AA46" s="286"/>
      <c r="AB46" s="286"/>
      <c r="AC46" s="286"/>
      <c r="AD46" s="286"/>
      <c r="AE46" s="286"/>
      <c r="AF46" s="281"/>
      <c r="AG46" s="281"/>
      <c r="AH46" s="281"/>
      <c r="AI46" s="281"/>
      <c r="AJ46" s="281"/>
      <c r="AK46" s="281"/>
      <c r="AL46" s="281"/>
      <c r="AM46" s="281"/>
      <c r="AN46" s="281"/>
      <c r="AO46" s="281"/>
      <c r="AP46" s="281"/>
      <c r="AQ46" s="281"/>
      <c r="AR46" s="281"/>
      <c r="AS46" s="281"/>
      <c r="AT46" s="281"/>
      <c r="AU46" s="281"/>
      <c r="AV46" s="281"/>
      <c r="AW46" s="281"/>
      <c r="AX46" s="281"/>
      <c r="AY46" s="281"/>
      <c r="AZ46" s="281"/>
      <c r="BA46" s="281"/>
      <c r="BB46" s="281"/>
      <c r="BC46" s="281"/>
      <c r="BD46" s="281"/>
      <c r="BE46" s="281"/>
      <c r="BF46" s="281"/>
      <c r="BG46" s="281"/>
      <c r="BH46" s="281"/>
      <c r="BI46" s="281"/>
      <c r="BJ46" s="281"/>
      <c r="BK46" s="281"/>
      <c r="BL46" s="281"/>
      <c r="BM46" s="281"/>
      <c r="BN46" s="281"/>
    </row>
    <row r="47" spans="1:66" s="57" customFormat="1" ht="38.25">
      <c r="A47" s="496"/>
      <c r="B47" s="498"/>
      <c r="C47" s="458" t="s">
        <v>1402</v>
      </c>
      <c r="D47" s="454" t="s">
        <v>1189</v>
      </c>
      <c r="E47" s="422"/>
      <c r="F47" s="422"/>
      <c r="G47" s="422"/>
      <c r="H47" s="422"/>
      <c r="I47" s="422">
        <v>1</v>
      </c>
      <c r="J47" s="422"/>
      <c r="K47" s="422"/>
      <c r="L47" s="422"/>
      <c r="M47" s="422"/>
      <c r="N47" s="422"/>
      <c r="O47" s="422"/>
      <c r="P47" s="422"/>
      <c r="Q47" s="425">
        <f t="shared" si="0"/>
        <v>1</v>
      </c>
      <c r="R47" s="421" t="s">
        <v>953</v>
      </c>
      <c r="S47" s="421"/>
      <c r="U47" s="421"/>
      <c r="V47" s="426" t="s">
        <v>1474</v>
      </c>
      <c r="W47" s="281"/>
      <c r="X47" s="286"/>
      <c r="Y47" s="286"/>
      <c r="Z47" s="286"/>
      <c r="AA47" s="286"/>
      <c r="AB47" s="286"/>
      <c r="AC47" s="286"/>
      <c r="AD47" s="286"/>
      <c r="AE47" s="286"/>
      <c r="AF47" s="281"/>
      <c r="AG47" s="281"/>
      <c r="AH47" s="281"/>
      <c r="AI47" s="281"/>
      <c r="AJ47" s="281"/>
      <c r="AK47" s="281"/>
      <c r="AL47" s="281"/>
      <c r="AM47" s="281"/>
      <c r="AN47" s="281"/>
      <c r="AO47" s="281"/>
      <c r="AP47" s="281"/>
      <c r="AQ47" s="281"/>
      <c r="AR47" s="281"/>
      <c r="AS47" s="281"/>
      <c r="AT47" s="281"/>
      <c r="AU47" s="281"/>
      <c r="AV47" s="281"/>
      <c r="AW47" s="281"/>
      <c r="AX47" s="281"/>
      <c r="AY47" s="281"/>
      <c r="AZ47" s="281"/>
      <c r="BA47" s="281"/>
      <c r="BB47" s="281"/>
      <c r="BC47" s="281"/>
      <c r="BD47" s="281"/>
      <c r="BE47" s="281"/>
      <c r="BF47" s="281"/>
      <c r="BG47" s="281"/>
      <c r="BH47" s="281"/>
      <c r="BI47" s="281"/>
      <c r="BJ47" s="281"/>
      <c r="BK47" s="281"/>
      <c r="BL47" s="281"/>
      <c r="BM47" s="281"/>
      <c r="BN47" s="281"/>
    </row>
    <row r="48" spans="1:66" s="57" customFormat="1" ht="51">
      <c r="A48" s="496"/>
      <c r="B48" s="498"/>
      <c r="C48" s="458" t="s">
        <v>1403</v>
      </c>
      <c r="D48" s="454" t="s">
        <v>1191</v>
      </c>
      <c r="E48" s="422"/>
      <c r="F48" s="422"/>
      <c r="G48" s="422"/>
      <c r="H48" s="422"/>
      <c r="I48" s="422">
        <v>1</v>
      </c>
      <c r="J48" s="422"/>
      <c r="K48" s="422"/>
      <c r="L48" s="422"/>
      <c r="M48" s="422"/>
      <c r="N48" s="422"/>
      <c r="O48" s="422"/>
      <c r="P48" s="422"/>
      <c r="Q48" s="425">
        <f t="shared" si="0"/>
        <v>1</v>
      </c>
      <c r="R48" s="421" t="s">
        <v>953</v>
      </c>
      <c r="S48" s="421"/>
      <c r="T48" s="421" t="s">
        <v>1465</v>
      </c>
      <c r="U48" s="421"/>
      <c r="V48" s="426" t="s">
        <v>1474</v>
      </c>
      <c r="W48" s="281"/>
      <c r="X48" s="286"/>
      <c r="Y48" s="286"/>
      <c r="Z48" s="286"/>
      <c r="AA48" s="286"/>
      <c r="AB48" s="286"/>
      <c r="AC48" s="286"/>
      <c r="AD48" s="286"/>
      <c r="AE48" s="286"/>
      <c r="AF48" s="281"/>
      <c r="AG48" s="281"/>
      <c r="AH48" s="281"/>
      <c r="AI48" s="281"/>
      <c r="AJ48" s="281"/>
      <c r="AK48" s="281"/>
      <c r="AL48" s="281"/>
      <c r="AM48" s="281"/>
      <c r="AN48" s="281"/>
      <c r="AO48" s="281"/>
      <c r="AP48" s="281"/>
      <c r="AQ48" s="281"/>
      <c r="AR48" s="281"/>
      <c r="AS48" s="281"/>
      <c r="AT48" s="281"/>
      <c r="AU48" s="281"/>
      <c r="AV48" s="281"/>
      <c r="AW48" s="281"/>
      <c r="AX48" s="281"/>
      <c r="AY48" s="281"/>
      <c r="AZ48" s="281"/>
      <c r="BA48" s="281"/>
      <c r="BB48" s="281"/>
      <c r="BC48" s="281"/>
      <c r="BD48" s="281"/>
      <c r="BE48" s="281"/>
      <c r="BF48" s="281"/>
      <c r="BG48" s="281"/>
      <c r="BH48" s="281"/>
      <c r="BI48" s="281"/>
      <c r="BJ48" s="281"/>
      <c r="BK48" s="281"/>
      <c r="BL48" s="281"/>
      <c r="BM48" s="281"/>
      <c r="BN48" s="281"/>
    </row>
    <row r="49" spans="1:66" s="57" customFormat="1" ht="51">
      <c r="A49" s="496"/>
      <c r="B49" s="498"/>
      <c r="C49" s="458" t="s">
        <v>1404</v>
      </c>
      <c r="D49" s="454" t="s">
        <v>1296</v>
      </c>
      <c r="E49" s="422"/>
      <c r="F49" s="422"/>
      <c r="G49" s="422"/>
      <c r="H49" s="422"/>
      <c r="I49" s="422">
        <v>1</v>
      </c>
      <c r="J49" s="422"/>
      <c r="K49" s="422"/>
      <c r="L49" s="422"/>
      <c r="M49" s="422"/>
      <c r="N49" s="422"/>
      <c r="O49" s="422"/>
      <c r="P49" s="422"/>
      <c r="Q49" s="425">
        <f t="shared" si="0"/>
        <v>1</v>
      </c>
      <c r="R49" s="421" t="s">
        <v>1465</v>
      </c>
      <c r="S49" s="421"/>
      <c r="T49" s="421" t="s">
        <v>1193</v>
      </c>
      <c r="U49" s="421"/>
      <c r="V49" s="426" t="s">
        <v>1281</v>
      </c>
      <c r="W49" s="281"/>
      <c r="X49" s="286"/>
      <c r="Y49" s="286"/>
      <c r="Z49" s="286"/>
      <c r="AA49" s="286"/>
      <c r="AB49" s="286"/>
      <c r="AC49" s="286"/>
      <c r="AD49" s="286"/>
      <c r="AE49" s="286"/>
      <c r="AF49" s="281"/>
      <c r="AG49" s="281"/>
      <c r="AH49" s="281"/>
      <c r="AI49" s="281"/>
      <c r="AJ49" s="281"/>
      <c r="AK49" s="281"/>
      <c r="AL49" s="281"/>
      <c r="AM49" s="281"/>
      <c r="AN49" s="281"/>
      <c r="AO49" s="281"/>
      <c r="AP49" s="281"/>
      <c r="AQ49" s="281"/>
      <c r="AR49" s="281"/>
      <c r="AS49" s="281"/>
      <c r="AT49" s="281"/>
      <c r="AU49" s="281"/>
      <c r="AV49" s="281"/>
      <c r="AW49" s="281"/>
      <c r="AX49" s="281"/>
      <c r="AY49" s="281"/>
      <c r="AZ49" s="281"/>
      <c r="BA49" s="281"/>
      <c r="BB49" s="281"/>
      <c r="BC49" s="281"/>
      <c r="BD49" s="281"/>
      <c r="BE49" s="281"/>
      <c r="BF49" s="281"/>
      <c r="BG49" s="281"/>
      <c r="BH49" s="281"/>
      <c r="BI49" s="281"/>
      <c r="BJ49" s="281"/>
      <c r="BK49" s="281"/>
      <c r="BL49" s="281"/>
      <c r="BM49" s="281"/>
      <c r="BN49" s="281"/>
    </row>
    <row r="50" spans="1:66" s="57" customFormat="1" ht="48" customHeight="1">
      <c r="A50" s="428"/>
      <c r="B50" s="451"/>
      <c r="C50" s="458" t="s">
        <v>1405</v>
      </c>
      <c r="D50" s="454" t="s">
        <v>1195</v>
      </c>
      <c r="E50" s="422"/>
      <c r="F50" s="422">
        <v>1</v>
      </c>
      <c r="G50" s="422"/>
      <c r="H50" s="422"/>
      <c r="I50" s="422">
        <v>1</v>
      </c>
      <c r="J50" s="422"/>
      <c r="K50" s="422"/>
      <c r="L50" s="422">
        <v>1</v>
      </c>
      <c r="M50" s="422"/>
      <c r="N50" s="422"/>
      <c r="O50" s="422">
        <v>1</v>
      </c>
      <c r="P50" s="422"/>
      <c r="Q50" s="425">
        <f t="shared" si="0"/>
        <v>4</v>
      </c>
      <c r="R50" s="421" t="s">
        <v>954</v>
      </c>
      <c r="S50" s="421" t="s">
        <v>18</v>
      </c>
      <c r="T50" s="421" t="s">
        <v>1297</v>
      </c>
      <c r="U50" s="421"/>
      <c r="V50" s="426" t="s">
        <v>1474</v>
      </c>
      <c r="W50" s="281"/>
      <c r="X50" s="286"/>
      <c r="Y50" s="286"/>
      <c r="Z50" s="286"/>
      <c r="AA50" s="286"/>
      <c r="AB50" s="286"/>
      <c r="AC50" s="286"/>
      <c r="AD50" s="286"/>
      <c r="AE50" s="286"/>
      <c r="AF50" s="281"/>
      <c r="AG50" s="281"/>
      <c r="AH50" s="281"/>
      <c r="AI50" s="281"/>
      <c r="AJ50" s="281"/>
      <c r="AK50" s="281"/>
      <c r="AL50" s="281"/>
      <c r="AM50" s="281"/>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row>
    <row r="51" spans="1:66" s="57" customFormat="1" ht="50.25" customHeight="1">
      <c r="A51" s="428"/>
      <c r="B51" s="451"/>
      <c r="C51" s="458" t="s">
        <v>1406</v>
      </c>
      <c r="D51" s="454" t="s">
        <v>1298</v>
      </c>
      <c r="E51" s="422"/>
      <c r="F51" s="422"/>
      <c r="G51" s="422"/>
      <c r="H51" s="422"/>
      <c r="I51" s="422"/>
      <c r="J51" s="422"/>
      <c r="K51" s="422">
        <v>1</v>
      </c>
      <c r="L51" s="422"/>
      <c r="M51" s="422"/>
      <c r="N51" s="422"/>
      <c r="O51" s="422"/>
      <c r="P51" s="422"/>
      <c r="Q51" s="425">
        <f t="shared" si="0"/>
        <v>1</v>
      </c>
      <c r="R51" s="421" t="s">
        <v>962</v>
      </c>
      <c r="S51" s="421"/>
      <c r="T51" s="421"/>
      <c r="U51" s="429"/>
      <c r="V51" s="426" t="s">
        <v>1475</v>
      </c>
      <c r="W51" s="281"/>
      <c r="X51" s="286"/>
      <c r="Y51" s="286"/>
      <c r="Z51" s="286"/>
      <c r="AA51" s="286"/>
      <c r="AB51" s="286"/>
      <c r="AC51" s="286"/>
      <c r="AD51" s="286"/>
      <c r="AE51" s="286"/>
      <c r="AF51" s="281"/>
      <c r="AG51" s="281"/>
      <c r="AH51" s="281"/>
      <c r="AI51" s="281"/>
      <c r="AJ51" s="281"/>
      <c r="AK51" s="281"/>
      <c r="AL51" s="281"/>
      <c r="AM51" s="281"/>
      <c r="AN51" s="281"/>
      <c r="AO51" s="281"/>
      <c r="AP51" s="281"/>
      <c r="AQ51" s="281"/>
      <c r="AR51" s="281"/>
      <c r="AS51" s="281"/>
      <c r="AT51" s="281"/>
      <c r="AU51" s="281"/>
      <c r="AV51" s="281"/>
      <c r="AW51" s="281"/>
      <c r="AX51" s="281"/>
      <c r="AY51" s="281"/>
      <c r="AZ51" s="281"/>
      <c r="BA51" s="281"/>
      <c r="BB51" s="281"/>
      <c r="BC51" s="281"/>
      <c r="BD51" s="281"/>
      <c r="BE51" s="281"/>
      <c r="BF51" s="281"/>
      <c r="BG51" s="281"/>
      <c r="BH51" s="281"/>
      <c r="BI51" s="281"/>
      <c r="BJ51" s="281"/>
      <c r="BK51" s="281"/>
      <c r="BL51" s="281"/>
      <c r="BM51" s="281"/>
      <c r="BN51" s="281"/>
    </row>
    <row r="52" spans="1:66" s="57" customFormat="1" ht="63.75" customHeight="1">
      <c r="A52" s="430"/>
      <c r="B52" s="452"/>
      <c r="C52" s="458" t="s">
        <v>1407</v>
      </c>
      <c r="D52" s="454" t="s">
        <v>1198</v>
      </c>
      <c r="E52" s="422"/>
      <c r="F52" s="422"/>
      <c r="G52" s="422"/>
      <c r="H52" s="422"/>
      <c r="I52" s="422"/>
      <c r="J52" s="422"/>
      <c r="K52" s="422">
        <v>1</v>
      </c>
      <c r="L52" s="422"/>
      <c r="M52" s="422"/>
      <c r="N52" s="422"/>
      <c r="O52" s="422"/>
      <c r="P52" s="422"/>
      <c r="Q52" s="425">
        <f t="shared" si="0"/>
        <v>1</v>
      </c>
      <c r="R52" s="421" t="s">
        <v>962</v>
      </c>
      <c r="S52" s="421"/>
      <c r="T52" s="421"/>
      <c r="U52" s="431"/>
      <c r="V52" s="426" t="s">
        <v>1475</v>
      </c>
      <c r="W52" s="281"/>
      <c r="X52" s="286"/>
      <c r="Y52" s="286"/>
      <c r="Z52" s="286"/>
      <c r="AA52" s="286"/>
      <c r="AB52" s="286"/>
      <c r="AC52" s="286"/>
      <c r="AD52" s="286"/>
      <c r="AE52" s="286"/>
      <c r="AF52" s="281"/>
      <c r="AG52" s="281"/>
      <c r="AH52" s="281"/>
      <c r="AI52" s="281"/>
      <c r="AJ52" s="281"/>
      <c r="AK52" s="281"/>
      <c r="AL52" s="281"/>
      <c r="AM52" s="281"/>
      <c r="AN52" s="281"/>
      <c r="AO52" s="281"/>
      <c r="AP52" s="281"/>
      <c r="AQ52" s="281"/>
      <c r="AR52" s="281"/>
      <c r="AS52" s="281"/>
      <c r="AT52" s="281"/>
      <c r="AU52" s="281"/>
      <c r="AV52" s="281"/>
      <c r="AW52" s="281"/>
      <c r="AX52" s="281"/>
      <c r="AY52" s="281"/>
      <c r="AZ52" s="281"/>
      <c r="BA52" s="281"/>
      <c r="BB52" s="281"/>
      <c r="BC52" s="281"/>
      <c r="BD52" s="281"/>
      <c r="BE52" s="281"/>
      <c r="BF52" s="281"/>
      <c r="BG52" s="281"/>
      <c r="BH52" s="281"/>
      <c r="BI52" s="281"/>
      <c r="BJ52" s="281"/>
      <c r="BK52" s="281"/>
      <c r="BL52" s="281"/>
      <c r="BM52" s="281"/>
      <c r="BN52" s="281"/>
    </row>
    <row r="53" spans="1:66" s="57" customFormat="1" ht="38.25">
      <c r="A53" s="490" t="s">
        <v>982</v>
      </c>
      <c r="B53" s="486" t="s">
        <v>1299</v>
      </c>
      <c r="C53" s="458" t="s">
        <v>1408</v>
      </c>
      <c r="D53" s="453" t="s">
        <v>1123</v>
      </c>
      <c r="E53" s="422"/>
      <c r="F53" s="422"/>
      <c r="G53" s="422">
        <v>1</v>
      </c>
      <c r="H53" s="422"/>
      <c r="I53" s="422"/>
      <c r="J53" s="422"/>
      <c r="K53" s="422"/>
      <c r="L53" s="422"/>
      <c r="M53" s="422">
        <v>1</v>
      </c>
      <c r="N53" s="422"/>
      <c r="O53" s="422"/>
      <c r="P53" s="422"/>
      <c r="Q53" s="425">
        <f t="shared" si="0"/>
        <v>2</v>
      </c>
      <c r="R53" s="421" t="s">
        <v>962</v>
      </c>
      <c r="S53" s="421"/>
      <c r="T53" s="414"/>
      <c r="U53" s="414" t="s">
        <v>1231</v>
      </c>
      <c r="V53" s="426" t="s">
        <v>1476</v>
      </c>
      <c r="W53" s="281"/>
      <c r="X53" s="286"/>
      <c r="Y53" s="286"/>
      <c r="Z53" s="286"/>
      <c r="AA53" s="286"/>
      <c r="AB53" s="286"/>
      <c r="AC53" s="286"/>
      <c r="AD53" s="286"/>
      <c r="AE53" s="286"/>
      <c r="AF53" s="281"/>
      <c r="AG53" s="281"/>
      <c r="AH53" s="281"/>
      <c r="AI53" s="281"/>
      <c r="AJ53" s="281"/>
      <c r="AK53" s="281"/>
      <c r="AL53" s="281"/>
      <c r="AM53" s="281"/>
      <c r="AN53" s="281"/>
      <c r="AO53" s="281"/>
      <c r="AP53" s="281"/>
      <c r="AQ53" s="281"/>
      <c r="AR53" s="281"/>
      <c r="AS53" s="281"/>
      <c r="AT53" s="281"/>
      <c r="AU53" s="281"/>
      <c r="AV53" s="281"/>
      <c r="AW53" s="281"/>
      <c r="AX53" s="281"/>
      <c r="AY53" s="281"/>
      <c r="AZ53" s="281"/>
      <c r="BA53" s="281"/>
      <c r="BB53" s="281"/>
      <c r="BC53" s="281"/>
      <c r="BD53" s="281"/>
      <c r="BE53" s="281"/>
      <c r="BF53" s="281"/>
      <c r="BG53" s="281"/>
      <c r="BH53" s="281"/>
      <c r="BI53" s="281"/>
      <c r="BJ53" s="281"/>
      <c r="BK53" s="281"/>
      <c r="BL53" s="281"/>
      <c r="BM53" s="281"/>
      <c r="BN53" s="281"/>
    </row>
    <row r="54" spans="1:66" s="57" customFormat="1" ht="51">
      <c r="A54" s="491"/>
      <c r="B54" s="484"/>
      <c r="C54" s="458" t="s">
        <v>1409</v>
      </c>
      <c r="D54" s="453" t="s">
        <v>1124</v>
      </c>
      <c r="E54" s="422">
        <v>1</v>
      </c>
      <c r="F54" s="422">
        <v>1</v>
      </c>
      <c r="G54" s="422">
        <v>1</v>
      </c>
      <c r="H54" s="422">
        <v>1</v>
      </c>
      <c r="I54" s="422">
        <v>1</v>
      </c>
      <c r="J54" s="422">
        <v>1</v>
      </c>
      <c r="K54" s="422">
        <v>1</v>
      </c>
      <c r="L54" s="422">
        <v>1</v>
      </c>
      <c r="M54" s="422">
        <v>1</v>
      </c>
      <c r="N54" s="422">
        <v>1</v>
      </c>
      <c r="O54" s="422">
        <v>1</v>
      </c>
      <c r="P54" s="422">
        <v>1</v>
      </c>
      <c r="Q54" s="425">
        <f t="shared" si="0"/>
        <v>12</v>
      </c>
      <c r="R54" s="421" t="s">
        <v>962</v>
      </c>
      <c r="S54" s="421"/>
      <c r="T54" s="414"/>
      <c r="U54" s="414" t="s">
        <v>1231</v>
      </c>
      <c r="V54" s="426" t="s">
        <v>1477</v>
      </c>
      <c r="W54" s="281"/>
      <c r="X54" s="286"/>
      <c r="Y54" s="286"/>
      <c r="Z54" s="286"/>
      <c r="AA54" s="286"/>
      <c r="AB54" s="286"/>
      <c r="AC54" s="286"/>
      <c r="AD54" s="286"/>
      <c r="AE54" s="286"/>
      <c r="AF54" s="281"/>
      <c r="AG54" s="281"/>
      <c r="AH54" s="281"/>
      <c r="AI54" s="281"/>
      <c r="AJ54" s="281"/>
      <c r="AK54" s="281"/>
      <c r="AL54" s="281"/>
      <c r="AM54" s="281"/>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row>
    <row r="55" spans="1:66" s="57" customFormat="1" ht="63.75">
      <c r="A55" s="491"/>
      <c r="B55" s="484"/>
      <c r="C55" s="458" t="s">
        <v>1410</v>
      </c>
      <c r="D55" s="453" t="s">
        <v>1301</v>
      </c>
      <c r="E55" s="422"/>
      <c r="F55" s="422"/>
      <c r="G55" s="422">
        <v>1</v>
      </c>
      <c r="H55" s="422"/>
      <c r="I55" s="422"/>
      <c r="J55" s="422">
        <v>1</v>
      </c>
      <c r="K55" s="422"/>
      <c r="L55" s="422"/>
      <c r="M55" s="422">
        <v>1</v>
      </c>
      <c r="N55" s="422"/>
      <c r="O55" s="422"/>
      <c r="P55" s="422">
        <v>1</v>
      </c>
      <c r="Q55" s="425">
        <f t="shared" si="0"/>
        <v>4</v>
      </c>
      <c r="R55" s="421" t="s">
        <v>954</v>
      </c>
      <c r="S55" s="421" t="s">
        <v>953</v>
      </c>
      <c r="T55" s="414"/>
      <c r="U55" s="414" t="s">
        <v>1231</v>
      </c>
      <c r="V55" s="426" t="s">
        <v>1477</v>
      </c>
      <c r="W55" s="281"/>
      <c r="X55" s="286"/>
      <c r="Y55" s="286"/>
      <c r="Z55" s="286"/>
      <c r="AA55" s="286"/>
      <c r="AB55" s="286"/>
      <c r="AC55" s="286"/>
      <c r="AD55" s="286"/>
      <c r="AE55" s="286"/>
      <c r="AF55" s="281"/>
      <c r="AG55" s="281"/>
      <c r="AH55" s="281"/>
      <c r="AI55" s="281"/>
      <c r="AJ55" s="281"/>
      <c r="AK55" s="281"/>
      <c r="AL55" s="281"/>
      <c r="AM55" s="281"/>
      <c r="AN55" s="281"/>
      <c r="AO55" s="281"/>
      <c r="AP55" s="281"/>
      <c r="AQ55" s="281"/>
      <c r="AR55" s="281"/>
      <c r="AS55" s="281"/>
      <c r="AT55" s="281"/>
      <c r="AU55" s="281"/>
      <c r="AV55" s="281"/>
      <c r="AW55" s="281"/>
      <c r="AX55" s="281"/>
      <c r="AY55" s="281"/>
      <c r="AZ55" s="281"/>
      <c r="BA55" s="281"/>
      <c r="BB55" s="281"/>
      <c r="BC55" s="281"/>
      <c r="BD55" s="281"/>
      <c r="BE55" s="281"/>
      <c r="BF55" s="281"/>
      <c r="BG55" s="281"/>
      <c r="BH55" s="281"/>
      <c r="BI55" s="281"/>
      <c r="BJ55" s="281"/>
      <c r="BK55" s="281"/>
      <c r="BL55" s="281"/>
      <c r="BM55" s="281"/>
      <c r="BN55" s="281"/>
    </row>
    <row r="56" spans="1:66" s="57" customFormat="1" ht="63.75">
      <c r="A56" s="491"/>
      <c r="B56" s="484"/>
      <c r="C56" s="458" t="s">
        <v>1411</v>
      </c>
      <c r="D56" s="453" t="s">
        <v>1302</v>
      </c>
      <c r="E56" s="432"/>
      <c r="F56" s="432"/>
      <c r="G56" s="432"/>
      <c r="H56" s="433"/>
      <c r="I56" s="433">
        <v>1</v>
      </c>
      <c r="J56" s="433">
        <v>1</v>
      </c>
      <c r="K56" s="433">
        <v>1</v>
      </c>
      <c r="L56" s="433">
        <v>1</v>
      </c>
      <c r="M56" s="433">
        <v>1</v>
      </c>
      <c r="N56" s="433">
        <v>1</v>
      </c>
      <c r="O56" s="433">
        <v>1</v>
      </c>
      <c r="P56" s="433">
        <v>1</v>
      </c>
      <c r="Q56" s="425">
        <f t="shared" si="0"/>
        <v>8</v>
      </c>
      <c r="R56" s="421" t="s">
        <v>18</v>
      </c>
      <c r="S56" s="421"/>
      <c r="T56" s="414" t="s">
        <v>1303</v>
      </c>
      <c r="U56" s="414"/>
      <c r="V56" s="426" t="s">
        <v>1300</v>
      </c>
      <c r="W56" s="281"/>
      <c r="X56" s="286"/>
      <c r="Y56" s="286"/>
      <c r="Z56" s="286"/>
      <c r="AA56" s="286"/>
      <c r="AB56" s="286"/>
      <c r="AC56" s="286"/>
      <c r="AD56" s="286"/>
      <c r="AE56" s="286"/>
      <c r="AF56" s="281"/>
      <c r="AG56" s="281"/>
      <c r="AH56" s="281"/>
      <c r="AI56" s="281"/>
      <c r="AJ56" s="281"/>
      <c r="AK56" s="281"/>
      <c r="AL56" s="281"/>
      <c r="AM56" s="281"/>
      <c r="AN56" s="281"/>
      <c r="AO56" s="281"/>
      <c r="AP56" s="281"/>
      <c r="AQ56" s="281"/>
      <c r="AR56" s="281"/>
      <c r="AS56" s="281"/>
      <c r="AT56" s="281"/>
      <c r="AU56" s="281"/>
      <c r="AV56" s="281"/>
      <c r="AW56" s="281"/>
      <c r="AX56" s="281"/>
      <c r="AY56" s="281"/>
      <c r="AZ56" s="281"/>
      <c r="BA56" s="281"/>
      <c r="BB56" s="281"/>
      <c r="BC56" s="281"/>
      <c r="BD56" s="281"/>
      <c r="BE56" s="281"/>
      <c r="BF56" s="281"/>
      <c r="BG56" s="281"/>
      <c r="BH56" s="281"/>
      <c r="BI56" s="281"/>
      <c r="BJ56" s="281"/>
      <c r="BK56" s="281"/>
      <c r="BL56" s="281"/>
      <c r="BM56" s="281"/>
      <c r="BN56" s="281"/>
    </row>
    <row r="57" spans="1:66" s="57" customFormat="1" ht="51">
      <c r="A57" s="492"/>
      <c r="B57" s="485"/>
      <c r="C57" s="458" t="s">
        <v>1412</v>
      </c>
      <c r="D57" s="453" t="s">
        <v>1126</v>
      </c>
      <c r="E57" s="422"/>
      <c r="F57" s="422">
        <v>1</v>
      </c>
      <c r="G57" s="422"/>
      <c r="H57" s="422"/>
      <c r="I57" s="422"/>
      <c r="J57" s="422"/>
      <c r="K57" s="422">
        <v>1</v>
      </c>
      <c r="L57" s="422"/>
      <c r="M57" s="422"/>
      <c r="N57" s="422"/>
      <c r="O57" s="422">
        <v>1</v>
      </c>
      <c r="P57" s="422"/>
      <c r="Q57" s="425">
        <f t="shared" si="0"/>
        <v>3</v>
      </c>
      <c r="R57" s="421" t="s">
        <v>962</v>
      </c>
      <c r="S57" s="421"/>
      <c r="T57" s="421" t="s">
        <v>1304</v>
      </c>
      <c r="U57" s="421"/>
      <c r="V57" s="426" t="s">
        <v>1300</v>
      </c>
      <c r="W57" s="281"/>
      <c r="X57" s="286"/>
      <c r="Y57" s="286"/>
      <c r="Z57" s="286"/>
      <c r="AA57" s="286"/>
      <c r="AB57" s="286"/>
      <c r="AC57" s="286"/>
      <c r="AD57" s="286"/>
      <c r="AE57" s="286"/>
      <c r="AF57" s="281"/>
      <c r="AG57" s="281"/>
      <c r="AH57" s="281"/>
      <c r="AI57" s="281"/>
      <c r="AJ57" s="281"/>
      <c r="AK57" s="281"/>
      <c r="AL57" s="281"/>
      <c r="AM57" s="281"/>
      <c r="AN57" s="281"/>
      <c r="AO57" s="281"/>
      <c r="AP57" s="281"/>
      <c r="AQ57" s="281"/>
      <c r="AR57" s="281"/>
      <c r="AS57" s="281"/>
      <c r="AT57" s="281"/>
      <c r="AU57" s="281"/>
      <c r="AV57" s="281"/>
      <c r="AW57" s="281"/>
      <c r="AX57" s="281"/>
      <c r="AY57" s="281"/>
      <c r="AZ57" s="281"/>
      <c r="BA57" s="281"/>
      <c r="BB57" s="281"/>
      <c r="BC57" s="281"/>
      <c r="BD57" s="281"/>
      <c r="BE57" s="281"/>
      <c r="BF57" s="281"/>
      <c r="BG57" s="281"/>
      <c r="BH57" s="281"/>
      <c r="BI57" s="281"/>
      <c r="BJ57" s="281"/>
      <c r="BK57" s="281"/>
      <c r="BL57" s="281"/>
      <c r="BM57" s="281"/>
      <c r="BN57" s="281"/>
    </row>
    <row r="58" spans="1:66" s="57" customFormat="1" ht="114.75">
      <c r="A58" s="421" t="s">
        <v>980</v>
      </c>
      <c r="B58" s="443" t="s">
        <v>1305</v>
      </c>
      <c r="C58" s="458" t="s">
        <v>1413</v>
      </c>
      <c r="D58" s="454" t="s">
        <v>1085</v>
      </c>
      <c r="E58" s="422"/>
      <c r="F58" s="422"/>
      <c r="G58" s="422">
        <v>2</v>
      </c>
      <c r="H58" s="422"/>
      <c r="I58" s="422">
        <v>2</v>
      </c>
      <c r="J58" s="422"/>
      <c r="K58" s="422">
        <v>2</v>
      </c>
      <c r="L58" s="422"/>
      <c r="M58" s="422"/>
      <c r="N58" s="422"/>
      <c r="O58" s="422"/>
      <c r="P58" s="422"/>
      <c r="Q58" s="425">
        <f>SUM(E58:P58)</f>
        <v>6</v>
      </c>
      <c r="R58" s="421" t="s">
        <v>953</v>
      </c>
      <c r="S58" s="421"/>
      <c r="T58" s="421"/>
      <c r="U58" s="421"/>
      <c r="V58" s="426" t="s">
        <v>1306</v>
      </c>
      <c r="W58" s="281"/>
      <c r="X58" s="286"/>
      <c r="Y58" s="286"/>
      <c r="Z58" s="286"/>
      <c r="AA58" s="286"/>
      <c r="AB58" s="286"/>
      <c r="AC58" s="286"/>
      <c r="AD58" s="286"/>
      <c r="AE58" s="286"/>
      <c r="AF58" s="281"/>
      <c r="AG58" s="281"/>
      <c r="AH58" s="281"/>
      <c r="AI58" s="281"/>
      <c r="AJ58" s="281"/>
      <c r="AK58" s="281"/>
      <c r="AL58" s="281"/>
      <c r="AM58" s="281"/>
      <c r="AN58" s="281"/>
      <c r="AO58" s="281"/>
      <c r="AP58" s="281"/>
      <c r="AQ58" s="281"/>
      <c r="AR58" s="281"/>
      <c r="AS58" s="281"/>
      <c r="AT58" s="281"/>
      <c r="AU58" s="281"/>
      <c r="AV58" s="281"/>
      <c r="AW58" s="281"/>
      <c r="AX58" s="281"/>
      <c r="AY58" s="281"/>
      <c r="AZ58" s="281"/>
      <c r="BA58" s="281"/>
      <c r="BB58" s="281"/>
      <c r="BC58" s="281"/>
      <c r="BD58" s="281"/>
      <c r="BE58" s="281"/>
      <c r="BF58" s="281"/>
      <c r="BG58" s="281"/>
      <c r="BH58" s="281"/>
      <c r="BI58" s="281"/>
      <c r="BJ58" s="281"/>
      <c r="BK58" s="281"/>
      <c r="BL58" s="281"/>
      <c r="BM58" s="281"/>
      <c r="BN58" s="281"/>
    </row>
    <row r="59" spans="1:66" s="57" customFormat="1" ht="25.5">
      <c r="A59" s="490" t="s">
        <v>993</v>
      </c>
      <c r="B59" s="443" t="s">
        <v>1307</v>
      </c>
      <c r="C59" s="458" t="s">
        <v>1414</v>
      </c>
      <c r="D59" s="453" t="s">
        <v>1308</v>
      </c>
      <c r="E59" s="422">
        <v>1</v>
      </c>
      <c r="F59" s="422">
        <v>1</v>
      </c>
      <c r="G59" s="422">
        <v>1</v>
      </c>
      <c r="H59" s="422">
        <v>1</v>
      </c>
      <c r="I59" s="422">
        <v>1</v>
      </c>
      <c r="J59" s="422">
        <v>1</v>
      </c>
      <c r="K59" s="422">
        <v>1</v>
      </c>
      <c r="L59" s="422">
        <v>1</v>
      </c>
      <c r="M59" s="422">
        <v>1</v>
      </c>
      <c r="N59" s="422">
        <v>1</v>
      </c>
      <c r="O59" s="422">
        <v>1</v>
      </c>
      <c r="P59" s="422">
        <v>1</v>
      </c>
      <c r="Q59" s="425">
        <f t="shared" si="0"/>
        <v>12</v>
      </c>
      <c r="R59" s="421" t="s">
        <v>954</v>
      </c>
      <c r="S59" s="421" t="s">
        <v>953</v>
      </c>
      <c r="T59" s="421"/>
      <c r="U59" s="421"/>
      <c r="V59" s="426" t="s">
        <v>1309</v>
      </c>
      <c r="W59" s="281"/>
      <c r="X59" s="286"/>
      <c r="Y59" s="286"/>
      <c r="Z59" s="286"/>
      <c r="AA59" s="286"/>
      <c r="AB59" s="286"/>
      <c r="AC59" s="286"/>
      <c r="AD59" s="286"/>
      <c r="AE59" s="286"/>
      <c r="AF59" s="281"/>
      <c r="AG59" s="281"/>
      <c r="AH59" s="281"/>
      <c r="AI59" s="281"/>
      <c r="AJ59" s="281"/>
      <c r="AK59" s="281"/>
      <c r="AL59" s="281"/>
      <c r="AM59" s="281"/>
      <c r="AN59" s="281"/>
      <c r="AO59" s="281"/>
      <c r="AP59" s="281"/>
      <c r="AQ59" s="281"/>
      <c r="AR59" s="281"/>
      <c r="AS59" s="281"/>
      <c r="AT59" s="281"/>
      <c r="AU59" s="281"/>
      <c r="AV59" s="281"/>
      <c r="AW59" s="281"/>
      <c r="AX59" s="281"/>
      <c r="AY59" s="281"/>
      <c r="AZ59" s="281"/>
      <c r="BA59" s="281"/>
      <c r="BB59" s="281"/>
      <c r="BC59" s="281"/>
      <c r="BD59" s="281"/>
      <c r="BE59" s="281"/>
      <c r="BF59" s="281"/>
      <c r="BG59" s="281"/>
      <c r="BH59" s="281"/>
      <c r="BI59" s="281"/>
      <c r="BJ59" s="281"/>
      <c r="BK59" s="281"/>
      <c r="BL59" s="281"/>
      <c r="BM59" s="281"/>
      <c r="BN59" s="281"/>
    </row>
    <row r="60" spans="1:66" s="57" customFormat="1" ht="38.25">
      <c r="A60" s="491"/>
      <c r="B60" s="486" t="s">
        <v>1310</v>
      </c>
      <c r="C60" s="458" t="s">
        <v>1415</v>
      </c>
      <c r="D60" s="454" t="s">
        <v>1311</v>
      </c>
      <c r="E60" s="422">
        <v>1</v>
      </c>
      <c r="F60" s="422"/>
      <c r="G60" s="422"/>
      <c r="H60" s="422"/>
      <c r="I60" s="422"/>
      <c r="J60" s="422"/>
      <c r="K60" s="422"/>
      <c r="L60" s="422"/>
      <c r="M60" s="422"/>
      <c r="N60" s="422"/>
      <c r="O60" s="422"/>
      <c r="P60" s="422"/>
      <c r="Q60" s="425">
        <f t="shared" si="0"/>
        <v>1</v>
      </c>
      <c r="R60" s="421" t="s">
        <v>957</v>
      </c>
      <c r="S60" s="421"/>
      <c r="T60" s="421"/>
      <c r="U60" s="421"/>
      <c r="V60" s="426" t="s">
        <v>1312</v>
      </c>
      <c r="W60" s="281"/>
      <c r="X60" s="286"/>
      <c r="Y60" s="286"/>
      <c r="Z60" s="286"/>
      <c r="AA60" s="286"/>
      <c r="AB60" s="286"/>
      <c r="AC60" s="286"/>
      <c r="AD60" s="286"/>
      <c r="AE60" s="286"/>
      <c r="AF60" s="281"/>
      <c r="AG60" s="281"/>
      <c r="AH60" s="281"/>
      <c r="AI60" s="281"/>
      <c r="AJ60" s="281"/>
      <c r="AK60" s="281"/>
      <c r="AL60" s="281"/>
      <c r="AM60" s="281"/>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1"/>
    </row>
    <row r="61" spans="1:66" s="57" customFormat="1" ht="38.25">
      <c r="A61" s="491"/>
      <c r="B61" s="485"/>
      <c r="C61" s="458" t="s">
        <v>1416</v>
      </c>
      <c r="D61" s="454" t="s">
        <v>1313</v>
      </c>
      <c r="E61" s="422"/>
      <c r="F61" s="422"/>
      <c r="G61" s="422">
        <v>1</v>
      </c>
      <c r="H61" s="422"/>
      <c r="I61" s="422"/>
      <c r="J61" s="422">
        <v>1</v>
      </c>
      <c r="K61" s="422"/>
      <c r="L61" s="422"/>
      <c r="M61" s="422">
        <v>1</v>
      </c>
      <c r="N61" s="422"/>
      <c r="O61" s="422"/>
      <c r="P61" s="422">
        <v>1</v>
      </c>
      <c r="Q61" s="425">
        <f t="shared" si="0"/>
        <v>4</v>
      </c>
      <c r="R61" s="421" t="s">
        <v>962</v>
      </c>
      <c r="S61" s="421"/>
      <c r="T61" s="421"/>
      <c r="U61" s="421" t="s">
        <v>1232</v>
      </c>
      <c r="V61" s="426" t="s">
        <v>1312</v>
      </c>
      <c r="W61" s="281"/>
      <c r="X61" s="286"/>
      <c r="Y61" s="286"/>
      <c r="Z61" s="286"/>
      <c r="AA61" s="286"/>
      <c r="AB61" s="286"/>
      <c r="AC61" s="286"/>
      <c r="AD61" s="286"/>
      <c r="AE61" s="286"/>
      <c r="AF61" s="281"/>
      <c r="AG61" s="281"/>
      <c r="AH61" s="281"/>
      <c r="AI61" s="281"/>
      <c r="AJ61" s="281"/>
      <c r="AK61" s="281"/>
      <c r="AL61" s="281"/>
      <c r="AM61" s="281"/>
      <c r="AN61" s="281"/>
      <c r="AO61" s="281"/>
      <c r="AP61" s="281"/>
      <c r="AQ61" s="281"/>
      <c r="AR61" s="281"/>
      <c r="AS61" s="281"/>
      <c r="AT61" s="281"/>
      <c r="AU61" s="281"/>
      <c r="AV61" s="281"/>
      <c r="AW61" s="281"/>
      <c r="AX61" s="281"/>
      <c r="AY61" s="281"/>
      <c r="AZ61" s="281"/>
      <c r="BA61" s="281"/>
      <c r="BB61" s="281"/>
      <c r="BC61" s="281"/>
      <c r="BD61" s="281"/>
      <c r="BE61" s="281"/>
      <c r="BF61" s="281"/>
      <c r="BG61" s="281"/>
      <c r="BH61" s="281"/>
      <c r="BI61" s="281"/>
      <c r="BJ61" s="281"/>
      <c r="BK61" s="281"/>
      <c r="BL61" s="281"/>
      <c r="BM61" s="281"/>
      <c r="BN61" s="281"/>
    </row>
    <row r="62" spans="1:66" s="57" customFormat="1" ht="39.75" customHeight="1">
      <c r="A62" s="491"/>
      <c r="B62" s="486" t="s">
        <v>1314</v>
      </c>
      <c r="C62" s="458" t="s">
        <v>1417</v>
      </c>
      <c r="D62" s="454" t="s">
        <v>1174</v>
      </c>
      <c r="E62" s="422"/>
      <c r="F62" s="422"/>
      <c r="G62" s="422"/>
      <c r="H62" s="422"/>
      <c r="I62" s="422"/>
      <c r="J62" s="422"/>
      <c r="K62" s="422">
        <v>1</v>
      </c>
      <c r="L62" s="422">
        <v>1</v>
      </c>
      <c r="M62" s="422"/>
      <c r="N62" s="422"/>
      <c r="O62" s="422"/>
      <c r="P62" s="422"/>
      <c r="Q62" s="425">
        <f t="shared" si="0"/>
        <v>2</v>
      </c>
      <c r="R62" s="421" t="s">
        <v>957</v>
      </c>
      <c r="S62" s="421" t="s">
        <v>954</v>
      </c>
      <c r="T62" s="421"/>
      <c r="U62" s="421"/>
      <c r="V62" s="426" t="s">
        <v>1475</v>
      </c>
      <c r="W62" s="281"/>
      <c r="X62" s="286"/>
      <c r="Y62" s="286"/>
      <c r="Z62" s="286"/>
      <c r="AA62" s="286"/>
      <c r="AB62" s="286"/>
      <c r="AC62" s="286"/>
      <c r="AD62" s="286"/>
      <c r="AE62" s="286"/>
      <c r="AF62" s="281"/>
      <c r="AG62" s="281"/>
      <c r="AH62" s="281"/>
      <c r="AI62" s="281"/>
      <c r="AJ62" s="281"/>
      <c r="AK62" s="281"/>
      <c r="AL62" s="281"/>
      <c r="AM62" s="281"/>
      <c r="AN62" s="281"/>
      <c r="AO62" s="281"/>
      <c r="AP62" s="281"/>
      <c r="AQ62" s="281"/>
      <c r="AR62" s="281"/>
      <c r="AS62" s="281"/>
      <c r="AT62" s="281"/>
      <c r="AU62" s="281"/>
      <c r="AV62" s="281"/>
      <c r="AW62" s="281"/>
      <c r="AX62" s="281"/>
      <c r="AY62" s="281"/>
      <c r="AZ62" s="281"/>
      <c r="BA62" s="281"/>
      <c r="BB62" s="281"/>
      <c r="BC62" s="281"/>
      <c r="BD62" s="281"/>
      <c r="BE62" s="281"/>
      <c r="BF62" s="281"/>
      <c r="BG62" s="281"/>
      <c r="BH62" s="281"/>
      <c r="BI62" s="281"/>
      <c r="BJ62" s="281"/>
      <c r="BK62" s="281"/>
      <c r="BL62" s="281"/>
      <c r="BM62" s="281"/>
      <c r="BN62" s="281"/>
    </row>
    <row r="63" spans="1:66" s="57" customFormat="1" ht="42.75" customHeight="1">
      <c r="A63" s="491"/>
      <c r="B63" s="484"/>
      <c r="C63" s="458" t="s">
        <v>1418</v>
      </c>
      <c r="D63" s="454" t="s">
        <v>1176</v>
      </c>
      <c r="E63" s="422"/>
      <c r="F63" s="422"/>
      <c r="G63" s="422"/>
      <c r="H63" s="422"/>
      <c r="I63" s="422"/>
      <c r="J63" s="422">
        <v>1</v>
      </c>
      <c r="K63" s="422"/>
      <c r="L63" s="434"/>
      <c r="M63" s="422"/>
      <c r="N63" s="422"/>
      <c r="O63" s="422">
        <v>1</v>
      </c>
      <c r="P63" s="422"/>
      <c r="Q63" s="425">
        <f>SUM(E63:P63)</f>
        <v>2</v>
      </c>
      <c r="R63" s="421" t="s">
        <v>18</v>
      </c>
      <c r="S63" s="421"/>
      <c r="T63" s="421" t="s">
        <v>967</v>
      </c>
      <c r="U63" s="421"/>
      <c r="V63" s="426" t="s">
        <v>1281</v>
      </c>
      <c r="W63" s="281"/>
      <c r="X63" s="286"/>
      <c r="Y63" s="286"/>
      <c r="Z63" s="286"/>
      <c r="AA63" s="286"/>
      <c r="AB63" s="286"/>
      <c r="AC63" s="286"/>
      <c r="AD63" s="286"/>
      <c r="AE63" s="286"/>
      <c r="AF63" s="281"/>
      <c r="AG63" s="281"/>
      <c r="AH63" s="281"/>
      <c r="AI63" s="281"/>
      <c r="AJ63" s="281"/>
      <c r="AK63" s="281"/>
      <c r="AL63" s="281"/>
      <c r="AM63" s="281"/>
      <c r="AN63" s="281"/>
      <c r="AO63" s="281"/>
      <c r="AP63" s="281"/>
      <c r="AQ63" s="281"/>
      <c r="AR63" s="281"/>
      <c r="AS63" s="281"/>
      <c r="AT63" s="281"/>
      <c r="AU63" s="281"/>
      <c r="AV63" s="281"/>
      <c r="AW63" s="281"/>
      <c r="AX63" s="281"/>
      <c r="AY63" s="281"/>
      <c r="AZ63" s="281"/>
      <c r="BA63" s="281"/>
      <c r="BB63" s="281"/>
      <c r="BC63" s="281"/>
      <c r="BD63" s="281"/>
      <c r="BE63" s="281"/>
      <c r="BF63" s="281"/>
      <c r="BG63" s="281"/>
      <c r="BH63" s="281"/>
      <c r="BI63" s="281"/>
      <c r="BJ63" s="281"/>
      <c r="BK63" s="281"/>
      <c r="BL63" s="281"/>
      <c r="BM63" s="281"/>
      <c r="BN63" s="281"/>
    </row>
    <row r="64" spans="1:66" s="57" customFormat="1" ht="51">
      <c r="A64" s="492"/>
      <c r="B64" s="443" t="s">
        <v>1315</v>
      </c>
      <c r="C64" s="458" t="s">
        <v>1419</v>
      </c>
      <c r="D64" s="454" t="s">
        <v>1178</v>
      </c>
      <c r="E64" s="422">
        <v>1</v>
      </c>
      <c r="F64" s="422"/>
      <c r="G64" s="422"/>
      <c r="H64" s="422">
        <v>1</v>
      </c>
      <c r="I64" s="422"/>
      <c r="J64" s="422"/>
      <c r="K64" s="422">
        <v>1</v>
      </c>
      <c r="L64" s="422"/>
      <c r="M64" s="422"/>
      <c r="N64" s="422">
        <v>1</v>
      </c>
      <c r="O64" s="422"/>
      <c r="P64" s="422"/>
      <c r="Q64" s="425">
        <f t="shared" ref="Q64:Q105" si="1">SUM(E64:P64)</f>
        <v>4</v>
      </c>
      <c r="R64" s="421" t="s">
        <v>954</v>
      </c>
      <c r="S64" s="421" t="s">
        <v>953</v>
      </c>
      <c r="T64" s="421" t="s">
        <v>1468</v>
      </c>
      <c r="U64" s="421"/>
      <c r="V64" s="426" t="s">
        <v>1475</v>
      </c>
      <c r="W64" s="281"/>
      <c r="X64" s="286"/>
      <c r="Y64" s="286"/>
      <c r="Z64" s="286"/>
      <c r="AA64" s="286"/>
      <c r="AB64" s="286"/>
      <c r="AC64" s="286"/>
      <c r="AD64" s="286"/>
      <c r="AE64" s="286"/>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c r="BC64" s="281"/>
      <c r="BD64" s="281"/>
      <c r="BE64" s="281"/>
      <c r="BF64" s="281"/>
      <c r="BG64" s="281"/>
      <c r="BH64" s="281"/>
      <c r="BI64" s="281"/>
      <c r="BJ64" s="281"/>
      <c r="BK64" s="281"/>
      <c r="BL64" s="281"/>
      <c r="BM64" s="281"/>
      <c r="BN64" s="281"/>
    </row>
    <row r="65" spans="1:66" s="57" customFormat="1" ht="51">
      <c r="A65" s="490" t="s">
        <v>994</v>
      </c>
      <c r="B65" s="486" t="s">
        <v>1316</v>
      </c>
      <c r="C65" s="458" t="s">
        <v>1420</v>
      </c>
      <c r="D65" s="454" t="s">
        <v>1180</v>
      </c>
      <c r="E65" s="422"/>
      <c r="F65" s="422"/>
      <c r="G65" s="422"/>
      <c r="H65" s="422"/>
      <c r="I65" s="422"/>
      <c r="J65" s="422">
        <v>1</v>
      </c>
      <c r="K65" s="422"/>
      <c r="L65" s="422"/>
      <c r="M65" s="422"/>
      <c r="N65" s="422"/>
      <c r="O65" s="422"/>
      <c r="P65" s="422"/>
      <c r="Q65" s="425">
        <f t="shared" si="1"/>
        <v>1</v>
      </c>
      <c r="R65" s="421" t="s">
        <v>18</v>
      </c>
      <c r="S65" s="421"/>
      <c r="T65" s="421" t="s">
        <v>969</v>
      </c>
      <c r="U65" s="421"/>
      <c r="V65" s="426" t="s">
        <v>1281</v>
      </c>
      <c r="W65" s="281"/>
      <c r="X65" s="286"/>
      <c r="Y65" s="286"/>
      <c r="Z65" s="286"/>
      <c r="AA65" s="286"/>
      <c r="AB65" s="286"/>
      <c r="AC65" s="286"/>
      <c r="AD65" s="286"/>
      <c r="AE65" s="286"/>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BB65" s="281"/>
      <c r="BC65" s="281"/>
      <c r="BD65" s="281"/>
      <c r="BE65" s="281"/>
      <c r="BF65" s="281"/>
      <c r="BG65" s="281"/>
      <c r="BH65" s="281"/>
      <c r="BI65" s="281"/>
      <c r="BJ65" s="281"/>
      <c r="BK65" s="281"/>
      <c r="BL65" s="281"/>
      <c r="BM65" s="281"/>
      <c r="BN65" s="281"/>
    </row>
    <row r="66" spans="1:66" s="57" customFormat="1" ht="25.5">
      <c r="A66" s="492"/>
      <c r="B66" s="485"/>
      <c r="C66" s="458" t="s">
        <v>1421</v>
      </c>
      <c r="D66" s="454" t="s">
        <v>1182</v>
      </c>
      <c r="E66" s="422"/>
      <c r="F66" s="422"/>
      <c r="G66" s="422"/>
      <c r="H66" s="422"/>
      <c r="I66" s="422"/>
      <c r="J66" s="422">
        <v>1</v>
      </c>
      <c r="K66" s="422"/>
      <c r="L66" s="422"/>
      <c r="M66" s="422"/>
      <c r="N66" s="422"/>
      <c r="O66" s="422"/>
      <c r="P66" s="422"/>
      <c r="Q66" s="425">
        <f t="shared" si="1"/>
        <v>1</v>
      </c>
      <c r="R66" s="421" t="s">
        <v>954</v>
      </c>
      <c r="S66" s="421" t="s">
        <v>963</v>
      </c>
      <c r="T66" s="421"/>
      <c r="U66" s="421"/>
      <c r="V66" s="426" t="s">
        <v>1291</v>
      </c>
      <c r="W66" s="281"/>
      <c r="X66" s="286"/>
      <c r="Y66" s="286"/>
      <c r="Z66" s="286"/>
      <c r="AA66" s="286"/>
      <c r="AB66" s="286"/>
      <c r="AC66" s="286"/>
      <c r="AD66" s="286"/>
      <c r="AE66" s="286"/>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row>
    <row r="67" spans="1:66" s="57" customFormat="1" ht="63.75">
      <c r="A67" s="495" t="s">
        <v>977</v>
      </c>
      <c r="B67" s="444" t="s">
        <v>1317</v>
      </c>
      <c r="C67" s="458" t="s">
        <v>1422</v>
      </c>
      <c r="D67" s="454" t="s">
        <v>1318</v>
      </c>
      <c r="E67" s="422">
        <v>1</v>
      </c>
      <c r="F67" s="422">
        <v>1</v>
      </c>
      <c r="G67" s="422">
        <v>1</v>
      </c>
      <c r="H67" s="422">
        <v>1</v>
      </c>
      <c r="I67" s="422">
        <v>1</v>
      </c>
      <c r="J67" s="422">
        <v>1</v>
      </c>
      <c r="K67" s="422">
        <v>1</v>
      </c>
      <c r="L67" s="422">
        <v>1</v>
      </c>
      <c r="M67" s="422">
        <v>1</v>
      </c>
      <c r="N67" s="422">
        <v>1</v>
      </c>
      <c r="O67" s="422">
        <v>1</v>
      </c>
      <c r="P67" s="422">
        <v>1</v>
      </c>
      <c r="Q67" s="425">
        <f t="shared" si="1"/>
        <v>12</v>
      </c>
      <c r="R67" s="421" t="s">
        <v>962</v>
      </c>
      <c r="S67" s="421"/>
      <c r="T67" s="421"/>
      <c r="U67" s="421"/>
      <c r="V67" s="426" t="s">
        <v>1478</v>
      </c>
      <c r="W67" s="281"/>
      <c r="X67" s="286"/>
      <c r="Y67" s="286"/>
      <c r="Z67" s="286"/>
      <c r="AA67" s="286"/>
      <c r="AB67" s="286"/>
      <c r="AC67" s="286"/>
      <c r="AD67" s="286"/>
      <c r="AE67" s="286"/>
      <c r="AF67" s="281"/>
      <c r="AG67" s="281"/>
      <c r="AH67" s="281"/>
      <c r="AI67" s="281"/>
      <c r="AJ67" s="281"/>
      <c r="AK67" s="281"/>
      <c r="AL67" s="281"/>
      <c r="AM67" s="281"/>
      <c r="AN67" s="281"/>
      <c r="AO67" s="281"/>
      <c r="AP67" s="281"/>
      <c r="AQ67" s="281"/>
      <c r="AR67" s="281"/>
      <c r="AS67" s="281"/>
      <c r="AT67" s="281"/>
      <c r="AU67" s="281"/>
      <c r="AV67" s="281"/>
      <c r="AW67" s="281"/>
      <c r="AX67" s="281"/>
      <c r="AY67" s="281"/>
      <c r="AZ67" s="281"/>
      <c r="BA67" s="281"/>
      <c r="BB67" s="281"/>
      <c r="BC67" s="281"/>
      <c r="BD67" s="281"/>
      <c r="BE67" s="281"/>
      <c r="BF67" s="281"/>
      <c r="BG67" s="281"/>
      <c r="BH67" s="281"/>
      <c r="BI67" s="281"/>
      <c r="BJ67" s="281"/>
      <c r="BK67" s="281"/>
      <c r="BL67" s="281"/>
      <c r="BM67" s="281"/>
      <c r="BN67" s="281"/>
    </row>
    <row r="68" spans="1:66" s="57" customFormat="1" ht="93" customHeight="1">
      <c r="A68" s="496"/>
      <c r="B68" s="445"/>
      <c r="C68" s="458" t="s">
        <v>1423</v>
      </c>
      <c r="D68" s="454" t="s">
        <v>1319</v>
      </c>
      <c r="E68" s="422">
        <v>1</v>
      </c>
      <c r="F68" s="422">
        <v>1</v>
      </c>
      <c r="G68" s="422">
        <v>1</v>
      </c>
      <c r="H68" s="422">
        <v>1</v>
      </c>
      <c r="I68" s="422">
        <v>1</v>
      </c>
      <c r="J68" s="422">
        <v>1</v>
      </c>
      <c r="K68" s="422">
        <v>1</v>
      </c>
      <c r="L68" s="422">
        <v>1</v>
      </c>
      <c r="M68" s="422">
        <v>1</v>
      </c>
      <c r="N68" s="422">
        <v>1</v>
      </c>
      <c r="O68" s="422">
        <v>1</v>
      </c>
      <c r="P68" s="422">
        <v>1</v>
      </c>
      <c r="Q68" s="425">
        <f t="shared" si="1"/>
        <v>12</v>
      </c>
      <c r="R68" s="421" t="s">
        <v>962</v>
      </c>
      <c r="S68" s="421"/>
      <c r="T68" s="421"/>
      <c r="U68" s="421"/>
      <c r="V68" s="426" t="s">
        <v>1479</v>
      </c>
      <c r="W68" s="281"/>
      <c r="X68" s="286"/>
      <c r="Y68" s="286"/>
      <c r="Z68" s="286"/>
      <c r="AA68" s="286"/>
      <c r="AB68" s="286"/>
      <c r="AC68" s="286"/>
      <c r="AD68" s="286"/>
      <c r="AE68" s="286"/>
      <c r="AF68" s="281"/>
      <c r="AG68" s="281"/>
      <c r="AH68" s="281"/>
      <c r="AI68" s="281"/>
      <c r="AJ68" s="281"/>
      <c r="AK68" s="281"/>
      <c r="AL68" s="281"/>
      <c r="AM68" s="281"/>
      <c r="AN68" s="281"/>
      <c r="AO68" s="281"/>
      <c r="AP68" s="281"/>
      <c r="AQ68" s="281"/>
      <c r="AR68" s="281"/>
      <c r="AS68" s="281"/>
      <c r="AT68" s="281"/>
      <c r="AU68" s="281"/>
      <c r="AV68" s="281"/>
      <c r="AW68" s="281"/>
      <c r="AX68" s="281"/>
      <c r="AY68" s="281"/>
      <c r="AZ68" s="281"/>
      <c r="BA68" s="281"/>
      <c r="BB68" s="281"/>
      <c r="BC68" s="281"/>
      <c r="BD68" s="281"/>
      <c r="BE68" s="281"/>
      <c r="BF68" s="281"/>
      <c r="BG68" s="281"/>
      <c r="BH68" s="281"/>
      <c r="BI68" s="281"/>
      <c r="BJ68" s="281"/>
      <c r="BK68" s="281"/>
      <c r="BL68" s="281"/>
      <c r="BM68" s="281"/>
      <c r="BN68" s="281"/>
    </row>
    <row r="69" spans="1:66" s="57" customFormat="1" ht="409.5">
      <c r="A69" s="496"/>
      <c r="B69" s="444" t="s">
        <v>1320</v>
      </c>
      <c r="C69" s="458" t="s">
        <v>1424</v>
      </c>
      <c r="D69" s="456" t="s">
        <v>1321</v>
      </c>
      <c r="E69" s="435"/>
      <c r="F69" s="435"/>
      <c r="G69" s="435">
        <v>1</v>
      </c>
      <c r="H69" s="435"/>
      <c r="I69" s="435"/>
      <c r="J69" s="435"/>
      <c r="K69" s="435"/>
      <c r="L69" s="435"/>
      <c r="M69" s="436"/>
      <c r="N69" s="436">
        <v>1</v>
      </c>
      <c r="O69" s="436"/>
      <c r="P69" s="436"/>
      <c r="Q69" s="425">
        <f t="shared" si="1"/>
        <v>2</v>
      </c>
      <c r="R69" s="421" t="s">
        <v>957</v>
      </c>
      <c r="S69" s="421"/>
      <c r="T69" s="421"/>
      <c r="U69" s="437" t="s">
        <v>1322</v>
      </c>
      <c r="V69" s="426" t="s">
        <v>1480</v>
      </c>
      <c r="W69" s="281"/>
      <c r="X69" s="286"/>
      <c r="Y69" s="286"/>
      <c r="Z69" s="286"/>
      <c r="AA69" s="286"/>
      <c r="AB69" s="286"/>
      <c r="AC69" s="286"/>
      <c r="AD69" s="286"/>
      <c r="AE69" s="286"/>
      <c r="AF69" s="281"/>
      <c r="AG69" s="281"/>
      <c r="AH69" s="281"/>
      <c r="AI69" s="281"/>
      <c r="AJ69" s="281"/>
      <c r="AK69" s="281"/>
      <c r="AL69" s="281"/>
      <c r="AM69" s="281"/>
      <c r="AN69" s="281"/>
      <c r="AO69" s="281"/>
      <c r="AP69" s="281"/>
      <c r="AQ69" s="281"/>
      <c r="AR69" s="281"/>
      <c r="AS69" s="281"/>
      <c r="AT69" s="281"/>
      <c r="AU69" s="281"/>
      <c r="AV69" s="281"/>
      <c r="AW69" s="281"/>
      <c r="AX69" s="281"/>
      <c r="AY69" s="281"/>
      <c r="AZ69" s="281"/>
      <c r="BA69" s="281"/>
      <c r="BB69" s="281"/>
      <c r="BC69" s="281"/>
      <c r="BD69" s="281"/>
      <c r="BE69" s="281"/>
      <c r="BF69" s="281"/>
      <c r="BG69" s="281"/>
      <c r="BH69" s="281"/>
      <c r="BI69" s="281"/>
      <c r="BJ69" s="281"/>
      <c r="BK69" s="281"/>
      <c r="BL69" s="281"/>
      <c r="BM69" s="281"/>
      <c r="BN69" s="281"/>
    </row>
    <row r="70" spans="1:66" s="57" customFormat="1" ht="409.5">
      <c r="A70" s="496"/>
      <c r="B70" s="446"/>
      <c r="C70" s="458" t="s">
        <v>1425</v>
      </c>
      <c r="D70" s="456" t="s">
        <v>1323</v>
      </c>
      <c r="E70" s="435">
        <v>1</v>
      </c>
      <c r="F70" s="435">
        <v>1</v>
      </c>
      <c r="G70" s="435">
        <v>1</v>
      </c>
      <c r="H70" s="435">
        <v>1</v>
      </c>
      <c r="I70" s="435">
        <v>1</v>
      </c>
      <c r="J70" s="435">
        <v>1</v>
      </c>
      <c r="K70" s="435">
        <v>1</v>
      </c>
      <c r="L70" s="435">
        <v>1</v>
      </c>
      <c r="M70" s="436">
        <v>1</v>
      </c>
      <c r="N70" s="436">
        <v>1</v>
      </c>
      <c r="O70" s="436">
        <v>1</v>
      </c>
      <c r="P70" s="436">
        <v>1</v>
      </c>
      <c r="Q70" s="425">
        <f t="shared" si="1"/>
        <v>12</v>
      </c>
      <c r="R70" s="421" t="s">
        <v>962</v>
      </c>
      <c r="S70" s="421"/>
      <c r="T70" s="421"/>
      <c r="U70" s="438" t="s">
        <v>1324</v>
      </c>
      <c r="V70" s="426" t="s">
        <v>1480</v>
      </c>
      <c r="W70" s="281"/>
      <c r="X70" s="286"/>
      <c r="Y70" s="286"/>
      <c r="Z70" s="286"/>
      <c r="AA70" s="286"/>
      <c r="AB70" s="286"/>
      <c r="AC70" s="286"/>
      <c r="AD70" s="286"/>
      <c r="AE70" s="286"/>
      <c r="AF70" s="281"/>
      <c r="AG70" s="281"/>
      <c r="AH70" s="281"/>
      <c r="AI70" s="281"/>
      <c r="AJ70" s="281"/>
      <c r="AK70" s="281"/>
      <c r="AL70" s="281"/>
      <c r="AM70" s="281"/>
      <c r="AN70" s="281"/>
      <c r="AO70" s="281"/>
      <c r="AP70" s="281"/>
      <c r="AQ70" s="281"/>
      <c r="AR70" s="281"/>
      <c r="AS70" s="281"/>
      <c r="AT70" s="281"/>
      <c r="AU70" s="281"/>
      <c r="AV70" s="281"/>
      <c r="AW70" s="281"/>
      <c r="AX70" s="281"/>
      <c r="AY70" s="281"/>
      <c r="AZ70" s="281"/>
      <c r="BA70" s="281"/>
      <c r="BB70" s="281"/>
      <c r="BC70" s="281"/>
      <c r="BD70" s="281"/>
      <c r="BE70" s="281"/>
      <c r="BF70" s="281"/>
      <c r="BG70" s="281"/>
      <c r="BH70" s="281"/>
      <c r="BI70" s="281"/>
      <c r="BJ70" s="281"/>
      <c r="BK70" s="281"/>
      <c r="BL70" s="281"/>
      <c r="BM70" s="281"/>
      <c r="BN70" s="281"/>
    </row>
    <row r="71" spans="1:66" s="57" customFormat="1" ht="51">
      <c r="A71" s="496"/>
      <c r="B71" s="446"/>
      <c r="C71" s="458" t="s">
        <v>1426</v>
      </c>
      <c r="D71" s="456" t="s">
        <v>1325</v>
      </c>
      <c r="E71" s="435"/>
      <c r="F71" s="435"/>
      <c r="G71" s="435">
        <v>1</v>
      </c>
      <c r="H71" s="435"/>
      <c r="I71" s="435"/>
      <c r="J71" s="435">
        <v>1</v>
      </c>
      <c r="K71" s="435"/>
      <c r="L71" s="435"/>
      <c r="M71" s="436">
        <v>1</v>
      </c>
      <c r="N71" s="436"/>
      <c r="O71" s="436"/>
      <c r="P71" s="436">
        <v>1</v>
      </c>
      <c r="Q71" s="425">
        <f t="shared" si="1"/>
        <v>4</v>
      </c>
      <c r="R71" s="421" t="s">
        <v>962</v>
      </c>
      <c r="S71" s="421"/>
      <c r="T71" s="421"/>
      <c r="U71" s="435"/>
      <c r="V71" s="426" t="s">
        <v>1480</v>
      </c>
      <c r="W71" s="281"/>
      <c r="X71" s="286"/>
      <c r="Y71" s="286"/>
      <c r="Z71" s="286"/>
      <c r="AA71" s="286"/>
      <c r="AB71" s="286"/>
      <c r="AC71" s="286"/>
      <c r="AD71" s="286"/>
      <c r="AE71" s="286"/>
      <c r="AF71" s="281"/>
      <c r="AG71" s="281"/>
      <c r="AH71" s="281"/>
      <c r="AI71" s="281"/>
      <c r="AJ71" s="281"/>
      <c r="AK71" s="281"/>
      <c r="AL71" s="281"/>
      <c r="AM71" s="281"/>
      <c r="AN71" s="281"/>
      <c r="AO71" s="281"/>
      <c r="AP71" s="281"/>
      <c r="AQ71" s="281"/>
      <c r="AR71" s="281"/>
      <c r="AS71" s="281"/>
      <c r="AT71" s="281"/>
      <c r="AU71" s="281"/>
      <c r="AV71" s="281"/>
      <c r="AW71" s="281"/>
      <c r="AX71" s="281"/>
      <c r="AY71" s="281"/>
      <c r="AZ71" s="281"/>
      <c r="BA71" s="281"/>
      <c r="BB71" s="281"/>
      <c r="BC71" s="281"/>
      <c r="BD71" s="281"/>
      <c r="BE71" s="281"/>
      <c r="BF71" s="281"/>
      <c r="BG71" s="281"/>
      <c r="BH71" s="281"/>
      <c r="BI71" s="281"/>
      <c r="BJ71" s="281"/>
      <c r="BK71" s="281"/>
      <c r="BL71" s="281"/>
      <c r="BM71" s="281"/>
      <c r="BN71" s="281"/>
    </row>
    <row r="72" spans="1:66" s="57" customFormat="1" ht="38.25">
      <c r="A72" s="496"/>
      <c r="B72" s="446"/>
      <c r="C72" s="458" t="s">
        <v>1427</v>
      </c>
      <c r="D72" s="456" t="s">
        <v>1326</v>
      </c>
      <c r="E72" s="435"/>
      <c r="F72" s="435"/>
      <c r="G72" s="435">
        <v>1</v>
      </c>
      <c r="H72" s="435"/>
      <c r="I72" s="435"/>
      <c r="J72" s="435">
        <v>1</v>
      </c>
      <c r="K72" s="435"/>
      <c r="L72" s="435"/>
      <c r="M72" s="436">
        <v>1</v>
      </c>
      <c r="N72" s="436"/>
      <c r="O72" s="436"/>
      <c r="P72" s="436">
        <v>1</v>
      </c>
      <c r="Q72" s="425">
        <f t="shared" si="1"/>
        <v>4</v>
      </c>
      <c r="R72" s="421" t="s">
        <v>962</v>
      </c>
      <c r="S72" s="421"/>
      <c r="T72" s="414" t="s">
        <v>1230</v>
      </c>
      <c r="U72" s="435"/>
      <c r="V72" s="426" t="s">
        <v>1479</v>
      </c>
      <c r="W72" s="281"/>
      <c r="X72" s="286"/>
      <c r="Y72" s="286"/>
      <c r="Z72" s="286"/>
      <c r="AA72" s="286"/>
      <c r="AB72" s="286"/>
      <c r="AC72" s="286"/>
      <c r="AD72" s="286"/>
      <c r="AE72" s="286"/>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281"/>
      <c r="BL72" s="281"/>
      <c r="BM72" s="281"/>
      <c r="BN72" s="281"/>
    </row>
    <row r="73" spans="1:66" s="57" customFormat="1" ht="293.25">
      <c r="A73" s="496"/>
      <c r="B73" s="446"/>
      <c r="C73" s="458" t="s">
        <v>1428</v>
      </c>
      <c r="D73" s="456" t="s">
        <v>1327</v>
      </c>
      <c r="E73" s="435"/>
      <c r="F73" s="435">
        <v>1</v>
      </c>
      <c r="G73" s="435"/>
      <c r="H73" s="435"/>
      <c r="I73" s="435">
        <v>1</v>
      </c>
      <c r="J73" s="435"/>
      <c r="K73" s="435"/>
      <c r="L73" s="435">
        <v>1</v>
      </c>
      <c r="M73" s="436"/>
      <c r="N73" s="436"/>
      <c r="O73" s="436"/>
      <c r="P73" s="436"/>
      <c r="Q73" s="425">
        <f t="shared" si="1"/>
        <v>3</v>
      </c>
      <c r="R73" s="421" t="s">
        <v>962</v>
      </c>
      <c r="S73" s="421"/>
      <c r="T73" s="414" t="s">
        <v>1229</v>
      </c>
      <c r="U73" s="435" t="s">
        <v>1328</v>
      </c>
      <c r="V73" s="426" t="s">
        <v>1479</v>
      </c>
      <c r="W73" s="281"/>
      <c r="X73" s="286"/>
      <c r="Y73" s="286"/>
      <c r="Z73" s="286"/>
      <c r="AA73" s="286"/>
      <c r="AB73" s="286"/>
      <c r="AC73" s="286"/>
      <c r="AD73" s="286"/>
      <c r="AE73" s="286"/>
      <c r="AF73" s="281"/>
      <c r="AG73" s="281"/>
      <c r="AH73" s="281"/>
      <c r="AI73" s="281"/>
      <c r="AJ73" s="281"/>
      <c r="AK73" s="281"/>
      <c r="AL73" s="281"/>
      <c r="AM73" s="281"/>
      <c r="AN73" s="281"/>
      <c r="AO73" s="281"/>
      <c r="AP73" s="281"/>
      <c r="AQ73" s="281"/>
      <c r="AR73" s="281"/>
      <c r="AS73" s="281"/>
      <c r="AT73" s="281"/>
      <c r="AU73" s="281"/>
      <c r="AV73" s="281"/>
      <c r="AW73" s="281"/>
      <c r="AX73" s="281"/>
      <c r="AY73" s="281"/>
      <c r="AZ73" s="281"/>
      <c r="BA73" s="281"/>
      <c r="BB73" s="281"/>
      <c r="BC73" s="281"/>
      <c r="BD73" s="281"/>
      <c r="BE73" s="281"/>
      <c r="BF73" s="281"/>
      <c r="BG73" s="281"/>
      <c r="BH73" s="281"/>
      <c r="BI73" s="281"/>
      <c r="BJ73" s="281"/>
      <c r="BK73" s="281"/>
      <c r="BL73" s="281"/>
      <c r="BM73" s="281"/>
      <c r="BN73" s="281"/>
    </row>
    <row r="74" spans="1:66" s="57" customFormat="1" ht="409.5">
      <c r="A74" s="496"/>
      <c r="B74" s="446"/>
      <c r="C74" s="458" t="s">
        <v>1429</v>
      </c>
      <c r="D74" s="456" t="s">
        <v>1329</v>
      </c>
      <c r="E74" s="435"/>
      <c r="F74" s="435"/>
      <c r="G74" s="435">
        <v>1</v>
      </c>
      <c r="H74" s="435"/>
      <c r="I74" s="435"/>
      <c r="J74" s="435">
        <v>1</v>
      </c>
      <c r="K74" s="435"/>
      <c r="L74" s="435"/>
      <c r="M74" s="436">
        <v>1</v>
      </c>
      <c r="N74" s="436"/>
      <c r="O74" s="436"/>
      <c r="P74" s="436">
        <v>1</v>
      </c>
      <c r="Q74" s="425">
        <f t="shared" si="1"/>
        <v>4</v>
      </c>
      <c r="R74" s="421" t="s">
        <v>957</v>
      </c>
      <c r="S74" s="421" t="s">
        <v>953</v>
      </c>
      <c r="T74" s="421" t="s">
        <v>1330</v>
      </c>
      <c r="U74" s="435" t="s">
        <v>1322</v>
      </c>
      <c r="V74" s="426" t="s">
        <v>1479</v>
      </c>
      <c r="W74" s="281"/>
      <c r="X74" s="286"/>
      <c r="Y74" s="286"/>
      <c r="Z74" s="286"/>
      <c r="AA74" s="286"/>
      <c r="AB74" s="286"/>
      <c r="AC74" s="286"/>
      <c r="AD74" s="286"/>
      <c r="AE74" s="286"/>
      <c r="AF74" s="281"/>
      <c r="AG74" s="281"/>
      <c r="AH74" s="281"/>
      <c r="AI74" s="281"/>
      <c r="AJ74" s="281"/>
      <c r="AK74" s="281"/>
      <c r="AL74" s="281"/>
      <c r="AM74" s="281"/>
      <c r="AN74" s="281"/>
      <c r="AO74" s="281"/>
      <c r="AP74" s="281"/>
      <c r="AQ74" s="281"/>
      <c r="AR74" s="281"/>
      <c r="AS74" s="281"/>
      <c r="AT74" s="281"/>
      <c r="AU74" s="281"/>
      <c r="AV74" s="281"/>
      <c r="AW74" s="281"/>
      <c r="AX74" s="281"/>
      <c r="AY74" s="281"/>
      <c r="AZ74" s="281"/>
      <c r="BA74" s="281"/>
      <c r="BB74" s="281"/>
      <c r="BC74" s="281"/>
      <c r="BD74" s="281"/>
      <c r="BE74" s="281"/>
      <c r="BF74" s="281"/>
      <c r="BG74" s="281"/>
      <c r="BH74" s="281"/>
      <c r="BI74" s="281"/>
      <c r="BJ74" s="281"/>
      <c r="BK74" s="281"/>
      <c r="BL74" s="281"/>
      <c r="BM74" s="281"/>
      <c r="BN74" s="281"/>
    </row>
    <row r="75" spans="1:66" s="57" customFormat="1" ht="51">
      <c r="A75" s="496"/>
      <c r="B75" s="446"/>
      <c r="C75" s="458" t="s">
        <v>1430</v>
      </c>
      <c r="D75" s="456" t="s">
        <v>1331</v>
      </c>
      <c r="E75" s="435"/>
      <c r="F75" s="435"/>
      <c r="G75" s="435"/>
      <c r="H75" s="435">
        <v>1</v>
      </c>
      <c r="I75" s="435"/>
      <c r="J75" s="435"/>
      <c r="K75" s="435"/>
      <c r="L75" s="435">
        <v>1</v>
      </c>
      <c r="M75" s="439"/>
      <c r="N75" s="439"/>
      <c r="O75" s="439"/>
      <c r="P75" s="439"/>
      <c r="Q75" s="425">
        <f t="shared" si="1"/>
        <v>2</v>
      </c>
      <c r="R75" s="421" t="s">
        <v>962</v>
      </c>
      <c r="S75" s="421"/>
      <c r="T75" s="421"/>
      <c r="U75" s="435"/>
      <c r="V75" s="426" t="s">
        <v>1479</v>
      </c>
      <c r="W75" s="281"/>
      <c r="X75" s="286"/>
      <c r="Y75" s="286"/>
      <c r="Z75" s="286"/>
      <c r="AA75" s="286"/>
      <c r="AB75" s="286"/>
      <c r="AC75" s="286"/>
      <c r="AD75" s="286"/>
      <c r="AE75" s="286"/>
      <c r="AF75" s="281"/>
      <c r="AG75" s="281"/>
      <c r="AH75" s="281"/>
      <c r="AI75" s="281"/>
      <c r="AJ75" s="281"/>
      <c r="AK75" s="281"/>
      <c r="AL75" s="281"/>
      <c r="AM75" s="281"/>
      <c r="AN75" s="281"/>
      <c r="AO75" s="281"/>
      <c r="AP75" s="281"/>
      <c r="AQ75" s="281"/>
      <c r="AR75" s="281"/>
      <c r="AS75" s="281"/>
      <c r="AT75" s="281"/>
      <c r="AU75" s="281"/>
      <c r="AV75" s="281"/>
      <c r="AW75" s="281"/>
      <c r="AX75" s="281"/>
      <c r="AY75" s="281"/>
      <c r="AZ75" s="281"/>
      <c r="BA75" s="281"/>
      <c r="BB75" s="281"/>
      <c r="BC75" s="281"/>
      <c r="BD75" s="281"/>
      <c r="BE75" s="281"/>
      <c r="BF75" s="281"/>
      <c r="BG75" s="281"/>
      <c r="BH75" s="281"/>
      <c r="BI75" s="281"/>
      <c r="BJ75" s="281"/>
      <c r="BK75" s="281"/>
      <c r="BL75" s="281"/>
      <c r="BM75" s="281"/>
      <c r="BN75" s="281"/>
    </row>
    <row r="76" spans="1:66" s="57" customFormat="1" ht="38.25">
      <c r="A76" s="496"/>
      <c r="B76" s="446"/>
      <c r="C76" s="458" t="s">
        <v>1431</v>
      </c>
      <c r="D76" s="456" t="s">
        <v>1332</v>
      </c>
      <c r="E76" s="435"/>
      <c r="F76" s="435"/>
      <c r="G76" s="435">
        <v>1</v>
      </c>
      <c r="H76" s="435"/>
      <c r="I76" s="435"/>
      <c r="J76" s="435">
        <v>1</v>
      </c>
      <c r="K76" s="435"/>
      <c r="L76" s="435"/>
      <c r="M76" s="436">
        <v>1</v>
      </c>
      <c r="N76" s="436"/>
      <c r="O76" s="436"/>
      <c r="P76" s="436">
        <v>1</v>
      </c>
      <c r="Q76" s="425">
        <f t="shared" si="1"/>
        <v>4</v>
      </c>
      <c r="R76" s="421" t="s">
        <v>962</v>
      </c>
      <c r="S76" s="421"/>
      <c r="T76" s="421"/>
      <c r="U76" s="435"/>
      <c r="V76" s="426" t="s">
        <v>1479</v>
      </c>
      <c r="W76" s="281"/>
      <c r="X76" s="286"/>
      <c r="Y76" s="286"/>
      <c r="Z76" s="286"/>
      <c r="AA76" s="286"/>
      <c r="AB76" s="286"/>
      <c r="AC76" s="286"/>
      <c r="AD76" s="286"/>
      <c r="AE76" s="286"/>
      <c r="AF76" s="281"/>
      <c r="AG76" s="281"/>
      <c r="AH76" s="281"/>
      <c r="AI76" s="281"/>
      <c r="AJ76" s="281"/>
      <c r="AK76" s="281"/>
      <c r="AL76" s="281"/>
      <c r="AM76" s="281"/>
      <c r="AN76" s="281"/>
      <c r="AO76" s="281"/>
      <c r="AP76" s="281"/>
      <c r="AQ76" s="281"/>
      <c r="AR76" s="281"/>
      <c r="AS76" s="281"/>
      <c r="AT76" s="281"/>
      <c r="AU76" s="281"/>
      <c r="AV76" s="281"/>
      <c r="AW76" s="281"/>
      <c r="AX76" s="281"/>
      <c r="AY76" s="281"/>
      <c r="AZ76" s="281"/>
      <c r="BA76" s="281"/>
      <c r="BB76" s="281"/>
      <c r="BC76" s="281"/>
      <c r="BD76" s="281"/>
      <c r="BE76" s="281"/>
      <c r="BF76" s="281"/>
      <c r="BG76" s="281"/>
      <c r="BH76" s="281"/>
      <c r="BI76" s="281"/>
      <c r="BJ76" s="281"/>
      <c r="BK76" s="281"/>
      <c r="BL76" s="281"/>
      <c r="BM76" s="281"/>
      <c r="BN76" s="281"/>
    </row>
    <row r="77" spans="1:66" s="57" customFormat="1" ht="38.25">
      <c r="A77" s="496"/>
      <c r="B77" s="446"/>
      <c r="C77" s="458" t="s">
        <v>1432</v>
      </c>
      <c r="D77" s="456" t="s">
        <v>1333</v>
      </c>
      <c r="E77" s="440"/>
      <c r="F77" s="440"/>
      <c r="G77" s="440"/>
      <c r="H77" s="440">
        <v>1</v>
      </c>
      <c r="I77" s="440"/>
      <c r="J77" s="440"/>
      <c r="K77" s="440"/>
      <c r="L77" s="440">
        <v>1</v>
      </c>
      <c r="M77" s="441"/>
      <c r="N77" s="441"/>
      <c r="O77" s="441"/>
      <c r="P77" s="441">
        <v>1</v>
      </c>
      <c r="Q77" s="425">
        <f t="shared" si="1"/>
        <v>3</v>
      </c>
      <c r="R77" s="421" t="s">
        <v>962</v>
      </c>
      <c r="S77" s="421"/>
      <c r="T77" s="421"/>
      <c r="U77" s="435"/>
      <c r="V77" s="426" t="s">
        <v>1481</v>
      </c>
      <c r="W77" s="281"/>
      <c r="X77" s="286"/>
      <c r="Y77" s="286"/>
      <c r="Z77" s="286"/>
      <c r="AA77" s="286"/>
      <c r="AB77" s="286"/>
      <c r="AC77" s="286"/>
      <c r="AD77" s="286"/>
      <c r="AE77" s="286"/>
      <c r="AF77" s="281"/>
      <c r="AG77" s="281"/>
      <c r="AH77" s="281"/>
      <c r="AI77" s="281"/>
      <c r="AJ77" s="281"/>
      <c r="AK77" s="281"/>
      <c r="AL77" s="281"/>
      <c r="AM77" s="281"/>
      <c r="AN77" s="281"/>
      <c r="AO77" s="281"/>
      <c r="AP77" s="281"/>
      <c r="AQ77" s="281"/>
      <c r="AR77" s="281"/>
      <c r="AS77" s="281"/>
      <c r="AT77" s="281"/>
      <c r="AU77" s="281"/>
      <c r="AV77" s="281"/>
      <c r="AW77" s="281"/>
      <c r="AX77" s="281"/>
      <c r="AY77" s="281"/>
      <c r="AZ77" s="281"/>
      <c r="BA77" s="281"/>
      <c r="BB77" s="281"/>
      <c r="BC77" s="281"/>
      <c r="BD77" s="281"/>
      <c r="BE77" s="281"/>
      <c r="BF77" s="281"/>
      <c r="BG77" s="281"/>
      <c r="BH77" s="281"/>
      <c r="BI77" s="281"/>
      <c r="BJ77" s="281"/>
      <c r="BK77" s="281"/>
      <c r="BL77" s="281"/>
      <c r="BM77" s="281"/>
      <c r="BN77" s="281"/>
    </row>
    <row r="78" spans="1:66" s="57" customFormat="1" ht="51">
      <c r="A78" s="496"/>
      <c r="B78" s="446"/>
      <c r="C78" s="458" t="s">
        <v>1433</v>
      </c>
      <c r="D78" s="456" t="s">
        <v>1096</v>
      </c>
      <c r="E78" s="440"/>
      <c r="F78" s="440"/>
      <c r="G78" s="440">
        <v>1</v>
      </c>
      <c r="H78" s="440"/>
      <c r="I78" s="440"/>
      <c r="J78" s="440">
        <v>1</v>
      </c>
      <c r="K78" s="440"/>
      <c r="L78" s="440"/>
      <c r="M78" s="441">
        <v>1</v>
      </c>
      <c r="N78" s="441"/>
      <c r="O78" s="441"/>
      <c r="P78" s="441">
        <v>1</v>
      </c>
      <c r="Q78" s="425">
        <f t="shared" si="1"/>
        <v>4</v>
      </c>
      <c r="R78" s="421" t="s">
        <v>962</v>
      </c>
      <c r="S78" s="421"/>
      <c r="T78" s="421"/>
      <c r="U78" s="435"/>
      <c r="V78" s="426" t="s">
        <v>1482</v>
      </c>
      <c r="W78" s="281"/>
      <c r="X78" s="286"/>
      <c r="Y78" s="286"/>
      <c r="Z78" s="286"/>
      <c r="AA78" s="286"/>
      <c r="AB78" s="286"/>
      <c r="AC78" s="286"/>
      <c r="AD78" s="286"/>
      <c r="AE78" s="286"/>
      <c r="AF78" s="281"/>
      <c r="AG78" s="281"/>
      <c r="AH78" s="281"/>
      <c r="AI78" s="281"/>
      <c r="AJ78" s="281"/>
      <c r="AK78" s="281"/>
      <c r="AL78" s="281"/>
      <c r="AM78" s="281"/>
      <c r="AN78" s="281"/>
      <c r="AO78" s="281"/>
      <c r="AP78" s="281"/>
      <c r="AQ78" s="281"/>
      <c r="AR78" s="281"/>
      <c r="AS78" s="281"/>
      <c r="AT78" s="281"/>
      <c r="AU78" s="281"/>
      <c r="AV78" s="281"/>
      <c r="AW78" s="281"/>
      <c r="AX78" s="281"/>
      <c r="AY78" s="281"/>
      <c r="AZ78" s="281"/>
      <c r="BA78" s="281"/>
      <c r="BB78" s="281"/>
      <c r="BC78" s="281"/>
      <c r="BD78" s="281"/>
      <c r="BE78" s="281"/>
      <c r="BF78" s="281"/>
      <c r="BG78" s="281"/>
      <c r="BH78" s="281"/>
      <c r="BI78" s="281"/>
      <c r="BJ78" s="281"/>
      <c r="BK78" s="281"/>
      <c r="BL78" s="281"/>
      <c r="BM78" s="281"/>
      <c r="BN78" s="281"/>
    </row>
    <row r="79" spans="1:66" s="57" customFormat="1" ht="51">
      <c r="A79" s="496"/>
      <c r="B79" s="446"/>
      <c r="C79" s="458" t="s">
        <v>1434</v>
      </c>
      <c r="D79" s="457" t="s">
        <v>1334</v>
      </c>
      <c r="E79" s="440"/>
      <c r="F79" s="440"/>
      <c r="G79" s="440">
        <v>1</v>
      </c>
      <c r="H79" s="440"/>
      <c r="I79" s="440"/>
      <c r="J79" s="440">
        <v>1</v>
      </c>
      <c r="K79" s="440"/>
      <c r="L79" s="440"/>
      <c r="M79" s="441">
        <v>1</v>
      </c>
      <c r="N79" s="441"/>
      <c r="O79" s="441"/>
      <c r="P79" s="441">
        <v>1</v>
      </c>
      <c r="Q79" s="425">
        <f t="shared" si="1"/>
        <v>4</v>
      </c>
      <c r="R79" s="421" t="s">
        <v>962</v>
      </c>
      <c r="S79" s="421" t="s">
        <v>18</v>
      </c>
      <c r="T79" s="421" t="s">
        <v>957</v>
      </c>
      <c r="U79" s="435"/>
      <c r="V79" s="426" t="s">
        <v>1481</v>
      </c>
      <c r="W79" s="281"/>
      <c r="X79" s="286"/>
      <c r="Y79" s="286"/>
      <c r="Z79" s="286"/>
      <c r="AA79" s="286"/>
      <c r="AB79" s="286"/>
      <c r="AC79" s="286"/>
      <c r="AD79" s="286"/>
      <c r="AE79" s="286"/>
      <c r="AF79" s="281"/>
      <c r="AG79" s="281"/>
      <c r="AH79" s="281"/>
      <c r="AI79" s="281"/>
      <c r="AJ79" s="281"/>
      <c r="AK79" s="281"/>
      <c r="AL79" s="281"/>
      <c r="AM79" s="281"/>
      <c r="AN79" s="281"/>
      <c r="AO79" s="281"/>
      <c r="AP79" s="281"/>
      <c r="AQ79" s="281"/>
      <c r="AR79" s="281"/>
      <c r="AS79" s="281"/>
      <c r="AT79" s="281"/>
      <c r="AU79" s="281"/>
      <c r="AV79" s="281"/>
      <c r="AW79" s="281"/>
      <c r="AX79" s="281"/>
      <c r="AY79" s="281"/>
      <c r="AZ79" s="281"/>
      <c r="BA79" s="281"/>
      <c r="BB79" s="281"/>
      <c r="BC79" s="281"/>
      <c r="BD79" s="281"/>
      <c r="BE79" s="281"/>
      <c r="BF79" s="281"/>
      <c r="BG79" s="281"/>
      <c r="BH79" s="281"/>
      <c r="BI79" s="281"/>
      <c r="BJ79" s="281"/>
      <c r="BK79" s="281"/>
      <c r="BL79" s="281"/>
      <c r="BM79" s="281"/>
      <c r="BN79" s="281"/>
    </row>
    <row r="80" spans="1:66" s="57" customFormat="1" ht="38.25">
      <c r="A80" s="496"/>
      <c r="B80" s="449" t="s">
        <v>1335</v>
      </c>
      <c r="C80" s="458" t="s">
        <v>1435</v>
      </c>
      <c r="D80" s="453" t="s">
        <v>1102</v>
      </c>
      <c r="E80" s="422">
        <v>1</v>
      </c>
      <c r="F80" s="422">
        <v>1</v>
      </c>
      <c r="G80" s="422">
        <v>1</v>
      </c>
      <c r="H80" s="422">
        <v>1</v>
      </c>
      <c r="I80" s="422">
        <v>1</v>
      </c>
      <c r="J80" s="422">
        <v>1</v>
      </c>
      <c r="K80" s="422">
        <v>1</v>
      </c>
      <c r="L80" s="422">
        <v>1</v>
      </c>
      <c r="M80" s="422">
        <v>1</v>
      </c>
      <c r="N80" s="422">
        <v>1</v>
      </c>
      <c r="O80" s="422">
        <v>1</v>
      </c>
      <c r="P80" s="422">
        <v>1</v>
      </c>
      <c r="Q80" s="425">
        <f t="shared" si="1"/>
        <v>12</v>
      </c>
      <c r="R80" s="421" t="s">
        <v>962</v>
      </c>
      <c r="S80" s="421"/>
      <c r="T80" s="414"/>
      <c r="U80" s="414" t="s">
        <v>1336</v>
      </c>
      <c r="V80" s="426" t="s">
        <v>1483</v>
      </c>
      <c r="W80" s="281"/>
      <c r="X80" s="286"/>
      <c r="Y80" s="286"/>
      <c r="Z80" s="286"/>
      <c r="AA80" s="286"/>
      <c r="AB80" s="286"/>
      <c r="AC80" s="286"/>
      <c r="AD80" s="286"/>
      <c r="AE80" s="286"/>
      <c r="AF80" s="281"/>
      <c r="AG80" s="281"/>
      <c r="AH80" s="281"/>
      <c r="AI80" s="281"/>
      <c r="AJ80" s="281"/>
      <c r="AK80" s="281"/>
      <c r="AL80" s="281"/>
      <c r="AM80" s="281"/>
      <c r="AN80" s="281"/>
      <c r="AO80" s="281"/>
      <c r="AP80" s="281"/>
      <c r="AQ80" s="281"/>
      <c r="AR80" s="281"/>
      <c r="AS80" s="281"/>
      <c r="AT80" s="281"/>
      <c r="AU80" s="281"/>
      <c r="AV80" s="281"/>
      <c r="AW80" s="281"/>
      <c r="AX80" s="281"/>
      <c r="AY80" s="281"/>
      <c r="AZ80" s="281"/>
      <c r="BA80" s="281"/>
      <c r="BB80" s="281"/>
      <c r="BC80" s="281"/>
      <c r="BD80" s="281"/>
      <c r="BE80" s="281"/>
      <c r="BF80" s="281"/>
      <c r="BG80" s="281"/>
      <c r="BH80" s="281"/>
      <c r="BI80" s="281"/>
      <c r="BJ80" s="281"/>
      <c r="BK80" s="281"/>
      <c r="BL80" s="281"/>
      <c r="BM80" s="281"/>
      <c r="BN80" s="281"/>
    </row>
    <row r="81" spans="1:66" s="57" customFormat="1" ht="51">
      <c r="A81" s="496"/>
      <c r="B81" s="450"/>
      <c r="C81" s="458" t="s">
        <v>1436</v>
      </c>
      <c r="D81" s="453" t="s">
        <v>1337</v>
      </c>
      <c r="E81" s="422"/>
      <c r="F81" s="422"/>
      <c r="G81" s="422">
        <v>1</v>
      </c>
      <c r="H81" s="422"/>
      <c r="I81" s="422"/>
      <c r="J81" s="422">
        <v>1</v>
      </c>
      <c r="K81" s="422"/>
      <c r="L81" s="422"/>
      <c r="M81" s="422">
        <v>1</v>
      </c>
      <c r="N81" s="422"/>
      <c r="O81" s="422"/>
      <c r="P81" s="422">
        <v>1</v>
      </c>
      <c r="Q81" s="425">
        <f t="shared" si="1"/>
        <v>4</v>
      </c>
      <c r="R81" s="421" t="s">
        <v>953</v>
      </c>
      <c r="S81" s="421" t="s">
        <v>18</v>
      </c>
      <c r="T81" s="421" t="s">
        <v>1338</v>
      </c>
      <c r="U81" s="414" t="s">
        <v>1336</v>
      </c>
      <c r="V81" s="426" t="s">
        <v>1484</v>
      </c>
      <c r="W81" s="281"/>
      <c r="X81" s="286"/>
      <c r="Y81" s="286"/>
      <c r="Z81" s="286"/>
      <c r="AA81" s="286"/>
      <c r="AB81" s="286"/>
      <c r="AC81" s="286"/>
      <c r="AD81" s="286"/>
      <c r="AE81" s="286"/>
      <c r="AF81" s="281"/>
      <c r="AG81" s="281"/>
      <c r="AH81" s="281"/>
      <c r="AI81" s="281"/>
      <c r="AJ81" s="281"/>
      <c r="AK81" s="281"/>
      <c r="AL81" s="281"/>
      <c r="AM81" s="281"/>
      <c r="AN81" s="281"/>
      <c r="AO81" s="281"/>
      <c r="AP81" s="281"/>
      <c r="AQ81" s="281"/>
      <c r="AR81" s="281"/>
      <c r="AS81" s="281"/>
      <c r="AT81" s="281"/>
      <c r="AU81" s="281"/>
      <c r="AV81" s="281"/>
      <c r="AW81" s="281"/>
      <c r="AX81" s="281"/>
      <c r="AY81" s="281"/>
      <c r="AZ81" s="281"/>
      <c r="BA81" s="281"/>
      <c r="BB81" s="281"/>
      <c r="BC81" s="281"/>
      <c r="BD81" s="281"/>
      <c r="BE81" s="281"/>
      <c r="BF81" s="281"/>
      <c r="BG81" s="281"/>
      <c r="BH81" s="281"/>
      <c r="BI81" s="281"/>
      <c r="BJ81" s="281"/>
      <c r="BK81" s="281"/>
      <c r="BL81" s="281"/>
      <c r="BM81" s="281"/>
      <c r="BN81" s="281"/>
    </row>
    <row r="82" spans="1:66" s="57" customFormat="1" ht="51">
      <c r="A82" s="496"/>
      <c r="B82" s="444" t="s">
        <v>1339</v>
      </c>
      <c r="C82" s="458" t="s">
        <v>1437</v>
      </c>
      <c r="D82" s="453" t="s">
        <v>1340</v>
      </c>
      <c r="E82" s="422">
        <v>1</v>
      </c>
      <c r="F82" s="422"/>
      <c r="G82" s="422"/>
      <c r="H82" s="422"/>
      <c r="I82" s="422"/>
      <c r="J82" s="422"/>
      <c r="K82" s="422"/>
      <c r="L82" s="422"/>
      <c r="M82" s="422"/>
      <c r="N82" s="422"/>
      <c r="O82" s="422">
        <v>1</v>
      </c>
      <c r="P82" s="422"/>
      <c r="Q82" s="425">
        <f t="shared" si="1"/>
        <v>2</v>
      </c>
      <c r="R82" s="421" t="s">
        <v>953</v>
      </c>
      <c r="S82" s="421"/>
      <c r="T82" s="421"/>
      <c r="U82" s="421"/>
      <c r="V82" s="426" t="s">
        <v>1485</v>
      </c>
      <c r="W82" s="281"/>
      <c r="X82" s="286"/>
      <c r="Y82" s="286"/>
      <c r="Z82" s="286"/>
      <c r="AA82" s="286"/>
      <c r="AB82" s="286"/>
      <c r="AC82" s="286"/>
      <c r="AD82" s="286"/>
      <c r="AE82" s="286"/>
      <c r="AF82" s="281"/>
      <c r="AG82" s="281"/>
      <c r="AH82" s="281"/>
      <c r="AI82" s="281"/>
      <c r="AJ82" s="281"/>
      <c r="AK82" s="281"/>
      <c r="AL82" s="281"/>
      <c r="AM82" s="281"/>
      <c r="AN82" s="281"/>
      <c r="AO82" s="281"/>
      <c r="AP82" s="281"/>
      <c r="AQ82" s="281"/>
      <c r="AR82" s="281"/>
      <c r="AS82" s="281"/>
      <c r="AT82" s="281"/>
      <c r="AU82" s="281"/>
      <c r="AV82" s="281"/>
      <c r="AW82" s="281"/>
      <c r="AX82" s="281"/>
      <c r="AY82" s="281"/>
      <c r="AZ82" s="281"/>
      <c r="BA82" s="281"/>
      <c r="BB82" s="281"/>
      <c r="BC82" s="281"/>
      <c r="BD82" s="281"/>
      <c r="BE82" s="281"/>
      <c r="BF82" s="281"/>
      <c r="BG82" s="281"/>
      <c r="BH82" s="281"/>
      <c r="BI82" s="281"/>
      <c r="BJ82" s="281"/>
      <c r="BK82" s="281"/>
      <c r="BL82" s="281"/>
      <c r="BM82" s="281"/>
      <c r="BN82" s="281"/>
    </row>
    <row r="83" spans="1:66" s="57" customFormat="1" ht="76.5">
      <c r="A83" s="496"/>
      <c r="B83" s="443" t="s">
        <v>1341</v>
      </c>
      <c r="C83" s="458" t="s">
        <v>1438</v>
      </c>
      <c r="D83" s="453" t="s">
        <v>1342</v>
      </c>
      <c r="E83" s="440"/>
      <c r="F83" s="440"/>
      <c r="G83" s="440"/>
      <c r="H83" s="440">
        <v>1</v>
      </c>
      <c r="I83" s="440"/>
      <c r="J83" s="440"/>
      <c r="K83" s="440"/>
      <c r="L83" s="440">
        <v>1</v>
      </c>
      <c r="M83" s="441"/>
      <c r="N83" s="441"/>
      <c r="O83" s="441"/>
      <c r="P83" s="441">
        <v>1</v>
      </c>
      <c r="Q83" s="425">
        <f t="shared" si="1"/>
        <v>3</v>
      </c>
      <c r="R83" s="421" t="s">
        <v>962</v>
      </c>
      <c r="S83" s="421"/>
      <c r="T83" s="421"/>
      <c r="U83" s="421"/>
      <c r="V83" s="426" t="s">
        <v>1486</v>
      </c>
      <c r="W83" s="281"/>
      <c r="X83" s="286"/>
      <c r="Y83" s="286"/>
      <c r="Z83" s="286"/>
      <c r="AA83" s="286"/>
      <c r="AB83" s="286"/>
      <c r="AC83" s="286"/>
      <c r="AD83" s="286"/>
      <c r="AE83" s="286"/>
      <c r="AF83" s="281"/>
      <c r="AG83" s="281"/>
      <c r="AH83" s="281"/>
      <c r="AI83" s="281"/>
      <c r="AJ83" s="281"/>
      <c r="AK83" s="281"/>
      <c r="AL83" s="281"/>
      <c r="AM83" s="281"/>
      <c r="AN83" s="281"/>
      <c r="AO83" s="281"/>
      <c r="AP83" s="281"/>
      <c r="AQ83" s="281"/>
      <c r="AR83" s="281"/>
      <c r="AS83" s="281"/>
      <c r="AT83" s="281"/>
      <c r="AU83" s="281"/>
      <c r="AV83" s="281"/>
      <c r="AW83" s="281"/>
      <c r="AX83" s="281"/>
      <c r="AY83" s="281"/>
      <c r="AZ83" s="281"/>
      <c r="BA83" s="281"/>
      <c r="BB83" s="281"/>
      <c r="BC83" s="281"/>
      <c r="BD83" s="281"/>
      <c r="BE83" s="281"/>
      <c r="BF83" s="281"/>
      <c r="BG83" s="281"/>
      <c r="BH83" s="281"/>
      <c r="BI83" s="281"/>
      <c r="BJ83" s="281"/>
      <c r="BK83" s="281"/>
      <c r="BL83" s="281"/>
      <c r="BM83" s="281"/>
      <c r="BN83" s="281"/>
    </row>
    <row r="84" spans="1:66" s="57" customFormat="1" ht="51">
      <c r="A84" s="499"/>
      <c r="B84" s="443" t="s">
        <v>1343</v>
      </c>
      <c r="C84" s="458" t="s">
        <v>1439</v>
      </c>
      <c r="D84" s="457" t="s">
        <v>1344</v>
      </c>
      <c r="E84" s="440"/>
      <c r="F84" s="440">
        <v>1</v>
      </c>
      <c r="G84" s="440"/>
      <c r="H84" s="440">
        <v>1</v>
      </c>
      <c r="I84" s="440"/>
      <c r="J84" s="440">
        <v>1</v>
      </c>
      <c r="K84" s="440"/>
      <c r="L84" s="440">
        <v>1</v>
      </c>
      <c r="M84" s="441"/>
      <c r="N84" s="441">
        <v>1</v>
      </c>
      <c r="O84" s="441"/>
      <c r="P84" s="441">
        <v>1</v>
      </c>
      <c r="Q84" s="425">
        <f t="shared" si="1"/>
        <v>6</v>
      </c>
      <c r="R84" s="421" t="s">
        <v>953</v>
      </c>
      <c r="S84" s="421" t="s">
        <v>957</v>
      </c>
      <c r="T84" s="421"/>
      <c r="U84" s="421"/>
      <c r="V84" s="426" t="s">
        <v>1487</v>
      </c>
      <c r="W84" s="281"/>
      <c r="X84" s="286"/>
      <c r="Y84" s="286"/>
      <c r="Z84" s="286"/>
      <c r="AA84" s="286"/>
      <c r="AB84" s="286"/>
      <c r="AC84" s="286"/>
      <c r="AD84" s="286"/>
      <c r="AE84" s="286"/>
      <c r="AF84" s="281"/>
      <c r="AG84" s="281"/>
      <c r="AH84" s="281"/>
      <c r="AI84" s="281"/>
      <c r="AJ84" s="281"/>
      <c r="AK84" s="281"/>
      <c r="AL84" s="281"/>
      <c r="AM84" s="281"/>
      <c r="AN84" s="281"/>
      <c r="AO84" s="281"/>
      <c r="AP84" s="281"/>
      <c r="AQ84" s="281"/>
      <c r="AR84" s="281"/>
      <c r="AS84" s="281"/>
      <c r="AT84" s="281"/>
      <c r="AU84" s="281"/>
      <c r="AV84" s="281"/>
      <c r="AW84" s="281"/>
      <c r="AX84" s="281"/>
      <c r="AY84" s="281"/>
      <c r="AZ84" s="281"/>
      <c r="BA84" s="281"/>
      <c r="BB84" s="281"/>
      <c r="BC84" s="281"/>
      <c r="BD84" s="281"/>
      <c r="BE84" s="281"/>
      <c r="BF84" s="281"/>
      <c r="BG84" s="281"/>
      <c r="BH84" s="281"/>
      <c r="BI84" s="281"/>
      <c r="BJ84" s="281"/>
      <c r="BK84" s="281"/>
      <c r="BL84" s="281"/>
      <c r="BM84" s="281"/>
      <c r="BN84" s="281"/>
    </row>
    <row r="85" spans="1:66" s="57" customFormat="1" ht="25.5">
      <c r="A85" s="490" t="s">
        <v>993</v>
      </c>
      <c r="B85" s="486" t="s">
        <v>1345</v>
      </c>
      <c r="C85" s="458" t="s">
        <v>1440</v>
      </c>
      <c r="D85" s="454" t="s">
        <v>1346</v>
      </c>
      <c r="E85" s="422">
        <v>1</v>
      </c>
      <c r="F85" s="422">
        <v>1</v>
      </c>
      <c r="G85" s="422">
        <v>1</v>
      </c>
      <c r="H85" s="422">
        <v>1</v>
      </c>
      <c r="I85" s="422">
        <v>1</v>
      </c>
      <c r="J85" s="422">
        <v>1</v>
      </c>
      <c r="K85" s="422">
        <v>1</v>
      </c>
      <c r="L85" s="422">
        <v>1</v>
      </c>
      <c r="M85" s="422">
        <v>1</v>
      </c>
      <c r="N85" s="422">
        <v>1</v>
      </c>
      <c r="O85" s="422">
        <v>1</v>
      </c>
      <c r="P85" s="422">
        <v>1</v>
      </c>
      <c r="Q85" s="425">
        <f t="shared" si="1"/>
        <v>12</v>
      </c>
      <c r="R85" s="421" t="s">
        <v>962</v>
      </c>
      <c r="S85" s="421"/>
      <c r="T85" s="421"/>
      <c r="U85" s="421" t="s">
        <v>1347</v>
      </c>
      <c r="V85" s="426" t="s">
        <v>1228</v>
      </c>
      <c r="W85" s="281"/>
      <c r="X85" s="286"/>
      <c r="Y85" s="286"/>
      <c r="Z85" s="286"/>
      <c r="AA85" s="286"/>
      <c r="AB85" s="286"/>
      <c r="AC85" s="286"/>
      <c r="AD85" s="286"/>
      <c r="AE85" s="286"/>
      <c r="AF85" s="281"/>
      <c r="AG85" s="281"/>
      <c r="AH85" s="281"/>
      <c r="AI85" s="281"/>
      <c r="AJ85" s="281"/>
      <c r="AK85" s="281"/>
      <c r="AL85" s="281"/>
      <c r="AM85" s="281"/>
      <c r="AN85" s="281"/>
      <c r="AO85" s="281"/>
      <c r="AP85" s="281"/>
      <c r="AQ85" s="281"/>
      <c r="AR85" s="281"/>
      <c r="AS85" s="281"/>
      <c r="AT85" s="281"/>
      <c r="AU85" s="281"/>
      <c r="AV85" s="281"/>
      <c r="AW85" s="281"/>
      <c r="AX85" s="281"/>
      <c r="AY85" s="281"/>
      <c r="AZ85" s="281"/>
      <c r="BA85" s="281"/>
      <c r="BB85" s="281"/>
      <c r="BC85" s="281"/>
      <c r="BD85" s="281"/>
      <c r="BE85" s="281"/>
      <c r="BF85" s="281"/>
      <c r="BG85" s="281"/>
      <c r="BH85" s="281"/>
      <c r="BI85" s="281"/>
      <c r="BJ85" s="281"/>
      <c r="BK85" s="281"/>
      <c r="BL85" s="281"/>
      <c r="BM85" s="281"/>
      <c r="BN85" s="281"/>
    </row>
    <row r="86" spans="1:66" s="57" customFormat="1" ht="12.75">
      <c r="A86" s="491"/>
      <c r="B86" s="484"/>
      <c r="C86" s="458" t="s">
        <v>1441</v>
      </c>
      <c r="D86" s="454" t="s">
        <v>1201</v>
      </c>
      <c r="E86" s="422"/>
      <c r="F86" s="422"/>
      <c r="G86" s="422">
        <v>1</v>
      </c>
      <c r="H86" s="422"/>
      <c r="I86" s="422"/>
      <c r="J86" s="422">
        <v>1</v>
      </c>
      <c r="K86" s="422"/>
      <c r="L86" s="422"/>
      <c r="M86" s="422">
        <v>1</v>
      </c>
      <c r="N86" s="422"/>
      <c r="O86" s="422"/>
      <c r="P86" s="422">
        <v>1</v>
      </c>
      <c r="Q86" s="425">
        <f t="shared" si="1"/>
        <v>4</v>
      </c>
      <c r="R86" s="421" t="s">
        <v>953</v>
      </c>
      <c r="S86" s="421"/>
      <c r="T86" s="421"/>
      <c r="U86" s="421"/>
      <c r="V86" s="426" t="s">
        <v>1228</v>
      </c>
      <c r="W86" s="281"/>
      <c r="X86" s="286"/>
      <c r="Y86" s="286"/>
      <c r="Z86" s="286"/>
      <c r="AA86" s="286"/>
      <c r="AB86" s="286"/>
      <c r="AC86" s="286"/>
      <c r="AD86" s="286"/>
      <c r="AE86" s="286"/>
      <c r="AF86" s="281"/>
      <c r="AG86" s="281"/>
      <c r="AH86" s="281"/>
      <c r="AI86" s="281"/>
      <c r="AJ86" s="281"/>
      <c r="AK86" s="281"/>
      <c r="AL86" s="281"/>
      <c r="AM86" s="281"/>
      <c r="AN86" s="281"/>
      <c r="AO86" s="281"/>
      <c r="AP86" s="281"/>
      <c r="AQ86" s="281"/>
      <c r="AR86" s="281"/>
      <c r="AS86" s="281"/>
      <c r="AT86" s="281"/>
      <c r="AU86" s="281"/>
      <c r="AV86" s="281"/>
      <c r="AW86" s="281"/>
      <c r="AX86" s="281"/>
      <c r="AY86" s="281"/>
      <c r="AZ86" s="281"/>
      <c r="BA86" s="281"/>
      <c r="BB86" s="281"/>
      <c r="BC86" s="281"/>
      <c r="BD86" s="281"/>
      <c r="BE86" s="281"/>
      <c r="BF86" s="281"/>
      <c r="BG86" s="281"/>
      <c r="BH86" s="281"/>
      <c r="BI86" s="281"/>
      <c r="BJ86" s="281"/>
      <c r="BK86" s="281"/>
      <c r="BL86" s="281"/>
      <c r="BM86" s="281"/>
      <c r="BN86" s="281"/>
    </row>
    <row r="87" spans="1:66" s="57" customFormat="1" ht="25.5">
      <c r="A87" s="491"/>
      <c r="B87" s="484"/>
      <c r="C87" s="458" t="s">
        <v>1442</v>
      </c>
      <c r="D87" s="454" t="s">
        <v>1203</v>
      </c>
      <c r="E87" s="422"/>
      <c r="F87" s="422">
        <v>1</v>
      </c>
      <c r="G87" s="422"/>
      <c r="H87" s="422"/>
      <c r="I87" s="422"/>
      <c r="J87" s="422"/>
      <c r="K87" s="422"/>
      <c r="L87" s="422"/>
      <c r="M87" s="422"/>
      <c r="N87" s="422"/>
      <c r="O87" s="422">
        <v>1</v>
      </c>
      <c r="P87" s="422"/>
      <c r="Q87" s="425">
        <f t="shared" si="1"/>
        <v>2</v>
      </c>
      <c r="R87" s="421" t="s">
        <v>18</v>
      </c>
      <c r="S87" s="421"/>
      <c r="T87" s="421" t="s">
        <v>1464</v>
      </c>
      <c r="U87" s="421"/>
      <c r="V87" s="426" t="s">
        <v>1228</v>
      </c>
      <c r="W87" s="281"/>
      <c r="X87" s="286"/>
      <c r="Y87" s="286"/>
      <c r="Z87" s="286"/>
      <c r="AA87" s="286"/>
      <c r="AB87" s="286"/>
      <c r="AC87" s="286"/>
      <c r="AD87" s="286"/>
      <c r="AE87" s="286"/>
      <c r="AF87" s="281"/>
      <c r="AG87" s="281"/>
      <c r="AH87" s="281"/>
      <c r="AI87" s="281"/>
      <c r="AJ87" s="281"/>
      <c r="AK87" s="281"/>
      <c r="AL87" s="281"/>
      <c r="AM87" s="281"/>
      <c r="AN87" s="281"/>
      <c r="AO87" s="281"/>
      <c r="AP87" s="281"/>
      <c r="AQ87" s="281"/>
      <c r="AR87" s="281"/>
      <c r="AS87" s="281"/>
      <c r="AT87" s="281"/>
      <c r="AU87" s="281"/>
      <c r="AV87" s="281"/>
      <c r="AW87" s="281"/>
      <c r="AX87" s="281"/>
      <c r="AY87" s="281"/>
      <c r="AZ87" s="281"/>
      <c r="BA87" s="281"/>
      <c r="BB87" s="281"/>
      <c r="BC87" s="281"/>
      <c r="BD87" s="281"/>
      <c r="BE87" s="281"/>
      <c r="BF87" s="281"/>
      <c r="BG87" s="281"/>
      <c r="BH87" s="281"/>
      <c r="BI87" s="281"/>
      <c r="BJ87" s="281"/>
      <c r="BK87" s="281"/>
      <c r="BL87" s="281"/>
      <c r="BM87" s="281"/>
      <c r="BN87" s="281"/>
    </row>
    <row r="88" spans="1:66" s="57" customFormat="1" ht="38.25">
      <c r="A88" s="491"/>
      <c r="B88" s="484"/>
      <c r="C88" s="458" t="s">
        <v>1443</v>
      </c>
      <c r="D88" s="454" t="s">
        <v>1205</v>
      </c>
      <c r="E88" s="422"/>
      <c r="F88" s="422">
        <v>1</v>
      </c>
      <c r="G88" s="422"/>
      <c r="H88" s="422"/>
      <c r="I88" s="422"/>
      <c r="J88" s="422"/>
      <c r="K88" s="422"/>
      <c r="L88" s="422"/>
      <c r="M88" s="422">
        <v>1</v>
      </c>
      <c r="N88" s="422"/>
      <c r="O88" s="422"/>
      <c r="P88" s="422">
        <v>1</v>
      </c>
      <c r="Q88" s="425">
        <f t="shared" si="1"/>
        <v>3</v>
      </c>
      <c r="R88" s="421" t="s">
        <v>1288</v>
      </c>
      <c r="S88" s="421" t="s">
        <v>956</v>
      </c>
      <c r="T88" s="421"/>
      <c r="U88" s="421"/>
      <c r="V88" s="426" t="s">
        <v>1228</v>
      </c>
      <c r="W88" s="281"/>
      <c r="X88" s="286"/>
      <c r="Y88" s="286"/>
      <c r="Z88" s="286"/>
      <c r="AA88" s="286"/>
      <c r="AB88" s="286"/>
      <c r="AC88" s="286"/>
      <c r="AD88" s="286"/>
      <c r="AE88" s="286"/>
      <c r="AF88" s="281"/>
      <c r="AG88" s="281"/>
      <c r="AH88" s="281"/>
      <c r="AI88" s="281"/>
      <c r="AJ88" s="281"/>
      <c r="AK88" s="281"/>
      <c r="AL88" s="281"/>
      <c r="AM88" s="281"/>
      <c r="AN88" s="281"/>
      <c r="AO88" s="281"/>
      <c r="AP88" s="281"/>
      <c r="AQ88" s="281"/>
      <c r="AR88" s="281"/>
      <c r="AS88" s="281"/>
      <c r="AT88" s="281"/>
      <c r="AU88" s="281"/>
      <c r="AV88" s="281"/>
      <c r="AW88" s="281"/>
      <c r="AX88" s="281"/>
      <c r="AY88" s="281"/>
      <c r="AZ88" s="281"/>
      <c r="BA88" s="281"/>
      <c r="BB88" s="281"/>
      <c r="BC88" s="281"/>
      <c r="BD88" s="281"/>
      <c r="BE88" s="281"/>
      <c r="BF88" s="281"/>
      <c r="BG88" s="281"/>
      <c r="BH88" s="281"/>
      <c r="BI88" s="281"/>
      <c r="BJ88" s="281"/>
      <c r="BK88" s="281"/>
      <c r="BL88" s="281"/>
      <c r="BM88" s="281"/>
      <c r="BN88" s="281"/>
    </row>
    <row r="89" spans="1:66" s="57" customFormat="1" ht="25.5">
      <c r="A89" s="492"/>
      <c r="B89" s="485"/>
      <c r="C89" s="458" t="s">
        <v>1444</v>
      </c>
      <c r="D89" s="454" t="s">
        <v>1348</v>
      </c>
      <c r="E89" s="422"/>
      <c r="F89" s="422"/>
      <c r="G89" s="422"/>
      <c r="H89" s="422">
        <v>1</v>
      </c>
      <c r="I89" s="422"/>
      <c r="J89" s="422"/>
      <c r="K89" s="422"/>
      <c r="L89" s="422">
        <v>1</v>
      </c>
      <c r="M89" s="422"/>
      <c r="N89" s="422"/>
      <c r="O89" s="422">
        <v>1</v>
      </c>
      <c r="P89" s="422"/>
      <c r="Q89" s="425">
        <f t="shared" si="1"/>
        <v>3</v>
      </c>
      <c r="R89" s="421" t="s">
        <v>954</v>
      </c>
      <c r="S89" s="421" t="s">
        <v>956</v>
      </c>
      <c r="T89" s="421"/>
      <c r="U89" s="421"/>
      <c r="V89" s="426" t="s">
        <v>1228</v>
      </c>
      <c r="W89" s="281"/>
      <c r="X89" s="286"/>
      <c r="Y89" s="286"/>
      <c r="Z89" s="286"/>
      <c r="AA89" s="286"/>
      <c r="AB89" s="286"/>
      <c r="AC89" s="286"/>
      <c r="AD89" s="286"/>
      <c r="AE89" s="286"/>
      <c r="AF89" s="281"/>
      <c r="AG89" s="281"/>
      <c r="AH89" s="281"/>
      <c r="AI89" s="281"/>
      <c r="AJ89" s="281"/>
      <c r="AK89" s="281"/>
      <c r="AL89" s="281"/>
      <c r="AM89" s="281"/>
      <c r="AN89" s="281"/>
      <c r="AO89" s="281"/>
      <c r="AP89" s="281"/>
      <c r="AQ89" s="281"/>
      <c r="AR89" s="281"/>
      <c r="AS89" s="281"/>
      <c r="AT89" s="281"/>
      <c r="AU89" s="281"/>
      <c r="AV89" s="281"/>
      <c r="AW89" s="281"/>
      <c r="AX89" s="281"/>
      <c r="AY89" s="281"/>
      <c r="AZ89" s="281"/>
      <c r="BA89" s="281"/>
      <c r="BB89" s="281"/>
      <c r="BC89" s="281"/>
      <c r="BD89" s="281"/>
      <c r="BE89" s="281"/>
      <c r="BF89" s="281"/>
      <c r="BG89" s="281"/>
      <c r="BH89" s="281"/>
      <c r="BI89" s="281"/>
      <c r="BJ89" s="281"/>
      <c r="BK89" s="281"/>
      <c r="BL89" s="281"/>
      <c r="BM89" s="281"/>
      <c r="BN89" s="281"/>
    </row>
    <row r="90" spans="1:66" s="57" customFormat="1" ht="25.5">
      <c r="A90" s="490" t="s">
        <v>990</v>
      </c>
      <c r="B90" s="486" t="s">
        <v>1136</v>
      </c>
      <c r="C90" s="458" t="s">
        <v>1445</v>
      </c>
      <c r="D90" s="454" t="s">
        <v>1349</v>
      </c>
      <c r="E90" s="422"/>
      <c r="F90" s="422"/>
      <c r="G90" s="422">
        <v>1</v>
      </c>
      <c r="H90" s="422">
        <v>1</v>
      </c>
      <c r="I90" s="422">
        <v>1</v>
      </c>
      <c r="J90" s="422">
        <v>1</v>
      </c>
      <c r="K90" s="422">
        <v>1</v>
      </c>
      <c r="L90" s="422">
        <v>1</v>
      </c>
      <c r="M90" s="422">
        <v>1</v>
      </c>
      <c r="N90" s="422">
        <v>1</v>
      </c>
      <c r="O90" s="422">
        <v>1</v>
      </c>
      <c r="P90" s="422"/>
      <c r="Q90" s="425">
        <f t="shared" si="1"/>
        <v>9</v>
      </c>
      <c r="R90" s="421" t="s">
        <v>954</v>
      </c>
      <c r="S90" s="421"/>
      <c r="T90" s="421"/>
      <c r="U90" s="421"/>
      <c r="V90" s="426" t="s">
        <v>1350</v>
      </c>
      <c r="W90" s="281"/>
      <c r="X90" s="286"/>
      <c r="Y90" s="286"/>
      <c r="Z90" s="286"/>
      <c r="AA90" s="286"/>
      <c r="AB90" s="286"/>
      <c r="AC90" s="286"/>
      <c r="AD90" s="286"/>
      <c r="AE90" s="286"/>
      <c r="AF90" s="281"/>
      <c r="AG90" s="281"/>
      <c r="AH90" s="281"/>
      <c r="AI90" s="281"/>
      <c r="AJ90" s="281"/>
      <c r="AK90" s="281"/>
      <c r="AL90" s="281"/>
      <c r="AM90" s="281"/>
      <c r="AN90" s="281"/>
      <c r="AO90" s="281"/>
      <c r="AP90" s="281"/>
      <c r="AQ90" s="281"/>
      <c r="AR90" s="281"/>
      <c r="AS90" s="281"/>
      <c r="AT90" s="281"/>
      <c r="AU90" s="281"/>
      <c r="AV90" s="281"/>
      <c r="AW90" s="281"/>
      <c r="AX90" s="281"/>
      <c r="AY90" s="281"/>
      <c r="AZ90" s="281"/>
      <c r="BA90" s="281"/>
      <c r="BB90" s="281"/>
      <c r="BC90" s="281"/>
      <c r="BD90" s="281"/>
      <c r="BE90" s="281"/>
      <c r="BF90" s="281"/>
      <c r="BG90" s="281"/>
      <c r="BH90" s="281"/>
      <c r="BI90" s="281"/>
      <c r="BJ90" s="281"/>
      <c r="BK90" s="281"/>
      <c r="BL90" s="281"/>
      <c r="BM90" s="281"/>
      <c r="BN90" s="281"/>
    </row>
    <row r="91" spans="1:66" s="57" customFormat="1" ht="25.5">
      <c r="A91" s="491"/>
      <c r="B91" s="484"/>
      <c r="C91" s="458" t="s">
        <v>1446</v>
      </c>
      <c r="D91" s="454" t="s">
        <v>1351</v>
      </c>
      <c r="E91" s="422"/>
      <c r="F91" s="422"/>
      <c r="G91" s="422">
        <v>1</v>
      </c>
      <c r="H91" s="422"/>
      <c r="I91" s="422"/>
      <c r="J91" s="422">
        <v>1</v>
      </c>
      <c r="K91" s="422"/>
      <c r="L91" s="422"/>
      <c r="M91" s="422">
        <v>1</v>
      </c>
      <c r="N91" s="422"/>
      <c r="O91" s="422"/>
      <c r="P91" s="422">
        <v>1</v>
      </c>
      <c r="Q91" s="425">
        <f t="shared" si="1"/>
        <v>4</v>
      </c>
      <c r="R91" s="421" t="s">
        <v>962</v>
      </c>
      <c r="S91" s="421" t="s">
        <v>1469</v>
      </c>
      <c r="T91" s="421"/>
      <c r="U91" s="421"/>
      <c r="V91" s="426" t="s">
        <v>1350</v>
      </c>
      <c r="W91" s="281"/>
      <c r="X91" s="286"/>
      <c r="Y91" s="286"/>
      <c r="Z91" s="286"/>
      <c r="AA91" s="286"/>
      <c r="AB91" s="286"/>
      <c r="AC91" s="286"/>
      <c r="AD91" s="286"/>
      <c r="AE91" s="286"/>
      <c r="AF91" s="281"/>
      <c r="AG91" s="281"/>
      <c r="AH91" s="281"/>
      <c r="AI91" s="281"/>
      <c r="AJ91" s="281"/>
      <c r="AK91" s="281"/>
      <c r="AL91" s="281"/>
      <c r="AM91" s="281"/>
      <c r="AN91" s="281"/>
      <c r="AO91" s="281"/>
      <c r="AP91" s="281"/>
      <c r="AQ91" s="281"/>
      <c r="AR91" s="281"/>
      <c r="AS91" s="281"/>
      <c r="AT91" s="281"/>
      <c r="AU91" s="281"/>
      <c r="AV91" s="281"/>
      <c r="AW91" s="281"/>
      <c r="AX91" s="281"/>
      <c r="AY91" s="281"/>
      <c r="AZ91" s="281"/>
      <c r="BA91" s="281"/>
      <c r="BB91" s="281"/>
      <c r="BC91" s="281"/>
      <c r="BD91" s="281"/>
      <c r="BE91" s="281"/>
      <c r="BF91" s="281"/>
      <c r="BG91" s="281"/>
      <c r="BH91" s="281"/>
      <c r="BI91" s="281"/>
      <c r="BJ91" s="281"/>
      <c r="BK91" s="281"/>
      <c r="BL91" s="281"/>
      <c r="BM91" s="281"/>
      <c r="BN91" s="281"/>
    </row>
    <row r="92" spans="1:66" s="57" customFormat="1" ht="38.25">
      <c r="A92" s="491"/>
      <c r="B92" s="484"/>
      <c r="C92" s="458" t="s">
        <v>1447</v>
      </c>
      <c r="D92" s="454" t="s">
        <v>1352</v>
      </c>
      <c r="E92" s="422"/>
      <c r="F92" s="422"/>
      <c r="G92" s="422"/>
      <c r="H92" s="422"/>
      <c r="I92" s="422"/>
      <c r="J92" s="422"/>
      <c r="K92" s="422"/>
      <c r="L92" s="422"/>
      <c r="M92" s="422">
        <v>1</v>
      </c>
      <c r="N92" s="422"/>
      <c r="O92" s="422"/>
      <c r="P92" s="422"/>
      <c r="Q92" s="425">
        <f t="shared" si="1"/>
        <v>1</v>
      </c>
      <c r="R92" s="421" t="s">
        <v>962</v>
      </c>
      <c r="S92" s="421"/>
      <c r="T92" s="421"/>
      <c r="U92" s="421"/>
      <c r="V92" s="426" t="s">
        <v>1350</v>
      </c>
      <c r="W92" s="281"/>
      <c r="X92" s="286"/>
      <c r="Y92" s="286"/>
      <c r="Z92" s="286"/>
      <c r="AA92" s="286"/>
      <c r="AB92" s="286"/>
      <c r="AC92" s="286"/>
      <c r="AD92" s="286"/>
      <c r="AE92" s="286"/>
      <c r="AF92" s="281"/>
      <c r="AG92" s="281"/>
      <c r="AH92" s="281"/>
      <c r="AI92" s="281"/>
      <c r="AJ92" s="281"/>
      <c r="AK92" s="281"/>
      <c r="AL92" s="281"/>
      <c r="AM92" s="281"/>
      <c r="AN92" s="281"/>
      <c r="AO92" s="281"/>
      <c r="AP92" s="281"/>
      <c r="AQ92" s="281"/>
      <c r="AR92" s="281"/>
      <c r="AS92" s="281"/>
      <c r="AT92" s="281"/>
      <c r="AU92" s="281"/>
      <c r="AV92" s="281"/>
      <c r="AW92" s="281"/>
      <c r="AX92" s="281"/>
      <c r="AY92" s="281"/>
      <c r="AZ92" s="281"/>
      <c r="BA92" s="281"/>
      <c r="BB92" s="281"/>
      <c r="BC92" s="281"/>
      <c r="BD92" s="281"/>
      <c r="BE92" s="281"/>
      <c r="BF92" s="281"/>
      <c r="BG92" s="281"/>
      <c r="BH92" s="281"/>
      <c r="BI92" s="281"/>
      <c r="BJ92" s="281"/>
      <c r="BK92" s="281"/>
      <c r="BL92" s="281"/>
      <c r="BM92" s="281"/>
      <c r="BN92" s="281"/>
    </row>
    <row r="93" spans="1:66" s="57" customFormat="1" ht="25.5">
      <c r="A93" s="491"/>
      <c r="B93" s="485"/>
      <c r="C93" s="458" t="s">
        <v>1448</v>
      </c>
      <c r="D93" s="454" t="s">
        <v>1141</v>
      </c>
      <c r="E93" s="422"/>
      <c r="F93" s="422"/>
      <c r="G93" s="422"/>
      <c r="H93" s="422"/>
      <c r="I93" s="422"/>
      <c r="J93" s="422"/>
      <c r="K93" s="422"/>
      <c r="L93" s="422"/>
      <c r="M93" s="422"/>
      <c r="N93" s="422">
        <v>1</v>
      </c>
      <c r="O93" s="422"/>
      <c r="P93" s="422"/>
      <c r="Q93" s="425">
        <f t="shared" si="1"/>
        <v>1</v>
      </c>
      <c r="R93" s="421" t="s">
        <v>957</v>
      </c>
      <c r="S93" s="421" t="s">
        <v>1469</v>
      </c>
      <c r="T93" s="421"/>
      <c r="U93" s="421"/>
      <c r="V93" s="426" t="s">
        <v>1350</v>
      </c>
      <c r="W93" s="281"/>
      <c r="X93" s="286"/>
      <c r="Y93" s="286"/>
      <c r="Z93" s="286"/>
      <c r="AA93" s="286"/>
      <c r="AB93" s="286"/>
      <c r="AC93" s="286"/>
      <c r="AD93" s="286"/>
      <c r="AE93" s="286"/>
      <c r="AF93" s="281"/>
      <c r="AG93" s="281"/>
      <c r="AH93" s="281"/>
      <c r="AI93" s="281"/>
      <c r="AJ93" s="281"/>
      <c r="AK93" s="281"/>
      <c r="AL93" s="281"/>
      <c r="AM93" s="281"/>
      <c r="AN93" s="281"/>
      <c r="AO93" s="281"/>
      <c r="AP93" s="281"/>
      <c r="AQ93" s="281"/>
      <c r="AR93" s="281"/>
      <c r="AS93" s="281"/>
      <c r="AT93" s="281"/>
      <c r="AU93" s="281"/>
      <c r="AV93" s="281"/>
      <c r="AW93" s="281"/>
      <c r="AX93" s="281"/>
      <c r="AY93" s="281"/>
      <c r="AZ93" s="281"/>
      <c r="BA93" s="281"/>
      <c r="BB93" s="281"/>
      <c r="BC93" s="281"/>
      <c r="BD93" s="281"/>
      <c r="BE93" s="281"/>
      <c r="BF93" s="281"/>
      <c r="BG93" s="281"/>
      <c r="BH93" s="281"/>
      <c r="BI93" s="281"/>
      <c r="BJ93" s="281"/>
      <c r="BK93" s="281"/>
      <c r="BL93" s="281"/>
      <c r="BM93" s="281"/>
      <c r="BN93" s="281"/>
    </row>
    <row r="94" spans="1:66" s="57" customFormat="1" ht="30.75" customHeight="1">
      <c r="A94" s="491"/>
      <c r="B94" s="486" t="s">
        <v>1353</v>
      </c>
      <c r="C94" s="458" t="s">
        <v>1449</v>
      </c>
      <c r="D94" s="454" t="s">
        <v>1143</v>
      </c>
      <c r="E94" s="422">
        <v>1</v>
      </c>
      <c r="F94" s="422"/>
      <c r="G94" s="422"/>
      <c r="H94" s="422"/>
      <c r="I94" s="422"/>
      <c r="J94" s="422"/>
      <c r="K94" s="422"/>
      <c r="L94" s="422"/>
      <c r="M94" s="422"/>
      <c r="N94" s="422"/>
      <c r="O94" s="422"/>
      <c r="P94" s="422"/>
      <c r="Q94" s="425">
        <f t="shared" si="1"/>
        <v>1</v>
      </c>
      <c r="R94" s="421" t="s">
        <v>1470</v>
      </c>
      <c r="S94" s="421" t="s">
        <v>1469</v>
      </c>
      <c r="T94" s="421"/>
      <c r="U94" s="421"/>
      <c r="V94" s="426" t="s">
        <v>1350</v>
      </c>
      <c r="W94" s="281"/>
      <c r="X94" s="286"/>
      <c r="Y94" s="286"/>
      <c r="Z94" s="286"/>
      <c r="AA94" s="286"/>
      <c r="AB94" s="286"/>
      <c r="AC94" s="286"/>
      <c r="AD94" s="286"/>
      <c r="AE94" s="286"/>
      <c r="AF94" s="281"/>
      <c r="AG94" s="281"/>
      <c r="AH94" s="281"/>
      <c r="AI94" s="281"/>
      <c r="AJ94" s="281"/>
      <c r="AK94" s="281"/>
      <c r="AL94" s="281"/>
      <c r="AM94" s="281"/>
      <c r="AN94" s="281"/>
      <c r="AO94" s="281"/>
      <c r="AP94" s="281"/>
      <c r="AQ94" s="281"/>
      <c r="AR94" s="281"/>
      <c r="AS94" s="281"/>
      <c r="AT94" s="281"/>
      <c r="AU94" s="281"/>
      <c r="AV94" s="281"/>
      <c r="AW94" s="281"/>
      <c r="AX94" s="281"/>
      <c r="AY94" s="281"/>
      <c r="AZ94" s="281"/>
      <c r="BA94" s="281"/>
      <c r="BB94" s="281"/>
      <c r="BC94" s="281"/>
      <c r="BD94" s="281"/>
      <c r="BE94" s="281"/>
      <c r="BF94" s="281"/>
      <c r="BG94" s="281"/>
      <c r="BH94" s="281"/>
      <c r="BI94" s="281"/>
      <c r="BJ94" s="281"/>
      <c r="BK94" s="281"/>
      <c r="BL94" s="281"/>
      <c r="BM94" s="281"/>
      <c r="BN94" s="281"/>
    </row>
    <row r="95" spans="1:66" s="57" customFormat="1" ht="41.25" customHeight="1">
      <c r="A95" s="492"/>
      <c r="B95" s="485"/>
      <c r="C95" s="458" t="s">
        <v>1450</v>
      </c>
      <c r="D95" s="454" t="s">
        <v>1354</v>
      </c>
      <c r="E95" s="422"/>
      <c r="F95" s="422"/>
      <c r="G95" s="422"/>
      <c r="H95" s="422"/>
      <c r="I95" s="422"/>
      <c r="J95" s="422"/>
      <c r="K95" s="422">
        <v>1</v>
      </c>
      <c r="L95" s="422"/>
      <c r="M95" s="422"/>
      <c r="N95" s="422"/>
      <c r="O95" s="422"/>
      <c r="P95" s="422">
        <v>1</v>
      </c>
      <c r="Q95" s="425">
        <f t="shared" si="1"/>
        <v>2</v>
      </c>
      <c r="R95" s="421" t="s">
        <v>1470</v>
      </c>
      <c r="S95" s="421" t="s">
        <v>1469</v>
      </c>
      <c r="T95" s="421" t="s">
        <v>1355</v>
      </c>
      <c r="U95" s="421"/>
      <c r="V95" s="426" t="s">
        <v>1350</v>
      </c>
      <c r="W95" s="281"/>
      <c r="X95" s="286"/>
      <c r="Y95" s="286"/>
      <c r="Z95" s="286"/>
      <c r="AA95" s="286"/>
      <c r="AB95" s="286"/>
      <c r="AC95" s="286"/>
      <c r="AD95" s="286"/>
      <c r="AE95" s="286"/>
      <c r="AF95" s="281"/>
      <c r="AG95" s="281"/>
      <c r="AH95" s="281"/>
      <c r="AI95" s="281"/>
      <c r="AJ95" s="281"/>
      <c r="AK95" s="281"/>
      <c r="AL95" s="281"/>
      <c r="AM95" s="281"/>
      <c r="AN95" s="281"/>
      <c r="AO95" s="281"/>
      <c r="AP95" s="281"/>
      <c r="AQ95" s="281"/>
      <c r="AR95" s="281"/>
      <c r="AS95" s="281"/>
      <c r="AT95" s="281"/>
      <c r="AU95" s="281"/>
      <c r="AV95" s="281"/>
      <c r="AW95" s="281"/>
      <c r="AX95" s="281"/>
      <c r="AY95" s="281"/>
      <c r="AZ95" s="281"/>
      <c r="BA95" s="281"/>
      <c r="BB95" s="281"/>
      <c r="BC95" s="281"/>
      <c r="BD95" s="281"/>
      <c r="BE95" s="281"/>
      <c r="BF95" s="281"/>
      <c r="BG95" s="281"/>
      <c r="BH95" s="281"/>
      <c r="BI95" s="281"/>
      <c r="BJ95" s="281"/>
      <c r="BK95" s="281"/>
      <c r="BL95" s="281"/>
      <c r="BM95" s="281"/>
      <c r="BN95" s="281"/>
    </row>
    <row r="96" spans="1:66" s="57" customFormat="1" ht="25.5">
      <c r="A96" s="490" t="s">
        <v>993</v>
      </c>
      <c r="B96" s="486" t="s">
        <v>1356</v>
      </c>
      <c r="C96" s="458" t="s">
        <v>1451</v>
      </c>
      <c r="D96" s="454" t="s">
        <v>1153</v>
      </c>
      <c r="E96" s="421"/>
      <c r="F96" s="422"/>
      <c r="G96" s="422">
        <v>1</v>
      </c>
      <c r="H96" s="422"/>
      <c r="I96" s="422"/>
      <c r="J96" s="422">
        <v>1</v>
      </c>
      <c r="K96" s="422"/>
      <c r="L96" s="422"/>
      <c r="M96" s="422">
        <v>1</v>
      </c>
      <c r="N96" s="422"/>
      <c r="O96" s="422"/>
      <c r="P96" s="422">
        <v>1</v>
      </c>
      <c r="Q96" s="425">
        <f t="shared" si="1"/>
        <v>4</v>
      </c>
      <c r="R96" s="421" t="s">
        <v>962</v>
      </c>
      <c r="S96" s="421"/>
      <c r="T96" s="442"/>
      <c r="U96" s="421"/>
      <c r="V96" s="426" t="s">
        <v>1488</v>
      </c>
      <c r="W96" s="281"/>
      <c r="X96" s="286"/>
      <c r="Y96" s="286"/>
      <c r="Z96" s="286"/>
      <c r="AA96" s="286"/>
      <c r="AB96" s="286"/>
      <c r="AC96" s="286"/>
      <c r="AD96" s="286"/>
      <c r="AE96" s="286"/>
      <c r="AF96" s="281"/>
      <c r="AG96" s="281"/>
      <c r="AH96" s="281"/>
      <c r="AI96" s="281"/>
      <c r="AJ96" s="281"/>
      <c r="AK96" s="281"/>
      <c r="AL96" s="281"/>
      <c r="AM96" s="281"/>
      <c r="AN96" s="281"/>
      <c r="AO96" s="281"/>
      <c r="AP96" s="281"/>
      <c r="AQ96" s="281"/>
      <c r="AR96" s="281"/>
      <c r="AS96" s="281"/>
      <c r="AT96" s="281"/>
      <c r="AU96" s="281"/>
      <c r="AV96" s="281"/>
      <c r="AW96" s="281"/>
      <c r="AX96" s="281"/>
      <c r="AY96" s="281"/>
      <c r="AZ96" s="281"/>
      <c r="BA96" s="281"/>
      <c r="BB96" s="281"/>
      <c r="BC96" s="281"/>
      <c r="BD96" s="281"/>
      <c r="BE96" s="281"/>
      <c r="BF96" s="281"/>
      <c r="BG96" s="281"/>
      <c r="BH96" s="281"/>
      <c r="BI96" s="281"/>
      <c r="BJ96" s="281"/>
      <c r="BK96" s="281"/>
      <c r="BL96" s="281"/>
      <c r="BM96" s="281"/>
      <c r="BN96" s="281"/>
    </row>
    <row r="97" spans="1:66" s="57" customFormat="1" ht="38.25">
      <c r="A97" s="491"/>
      <c r="B97" s="484"/>
      <c r="C97" s="458" t="s">
        <v>1452</v>
      </c>
      <c r="D97" s="454" t="s">
        <v>1155</v>
      </c>
      <c r="E97" s="421"/>
      <c r="F97" s="422"/>
      <c r="G97" s="422">
        <v>1</v>
      </c>
      <c r="H97" s="422"/>
      <c r="I97" s="422"/>
      <c r="J97" s="422">
        <v>1</v>
      </c>
      <c r="K97" s="422"/>
      <c r="L97" s="422"/>
      <c r="M97" s="422">
        <v>1</v>
      </c>
      <c r="N97" s="422"/>
      <c r="O97" s="422"/>
      <c r="P97" s="422">
        <v>1</v>
      </c>
      <c r="Q97" s="425">
        <f t="shared" si="1"/>
        <v>4</v>
      </c>
      <c r="R97" s="421" t="s">
        <v>18</v>
      </c>
      <c r="S97" s="421"/>
      <c r="T97" s="421" t="s">
        <v>1156</v>
      </c>
      <c r="U97" s="442"/>
      <c r="V97" s="426" t="s">
        <v>1488</v>
      </c>
      <c r="W97" s="281"/>
      <c r="X97" s="286"/>
      <c r="Y97" s="286"/>
      <c r="Z97" s="286"/>
      <c r="AA97" s="286"/>
      <c r="AB97" s="286"/>
      <c r="AC97" s="286"/>
      <c r="AD97" s="286"/>
      <c r="AE97" s="286"/>
      <c r="AF97" s="281"/>
      <c r="AG97" s="281"/>
      <c r="AH97" s="281"/>
      <c r="AI97" s="281"/>
      <c r="AJ97" s="281"/>
      <c r="AK97" s="281"/>
      <c r="AL97" s="281"/>
      <c r="AM97" s="281"/>
      <c r="AN97" s="281"/>
      <c r="AO97" s="281"/>
      <c r="AP97" s="281"/>
      <c r="AQ97" s="281"/>
      <c r="AR97" s="281"/>
      <c r="AS97" s="281"/>
      <c r="AT97" s="281"/>
      <c r="AU97" s="281"/>
      <c r="AV97" s="281"/>
      <c r="AW97" s="281"/>
      <c r="AX97" s="281"/>
      <c r="AY97" s="281"/>
      <c r="AZ97" s="281"/>
      <c r="BA97" s="281"/>
      <c r="BB97" s="281"/>
      <c r="BC97" s="281"/>
      <c r="BD97" s="281"/>
      <c r="BE97" s="281"/>
      <c r="BF97" s="281"/>
      <c r="BG97" s="281"/>
      <c r="BH97" s="281"/>
      <c r="BI97" s="281"/>
      <c r="BJ97" s="281"/>
      <c r="BK97" s="281"/>
      <c r="BL97" s="281"/>
      <c r="BM97" s="281"/>
      <c r="BN97" s="281"/>
    </row>
    <row r="98" spans="1:66" s="57" customFormat="1" ht="38.25">
      <c r="A98" s="491"/>
      <c r="B98" s="484"/>
      <c r="C98" s="458" t="s">
        <v>1453</v>
      </c>
      <c r="D98" s="454" t="s">
        <v>1158</v>
      </c>
      <c r="E98" s="421"/>
      <c r="F98" s="422"/>
      <c r="G98" s="422">
        <v>1</v>
      </c>
      <c r="H98" s="422"/>
      <c r="I98" s="422"/>
      <c r="J98" s="422">
        <v>1</v>
      </c>
      <c r="K98" s="422"/>
      <c r="L98" s="422"/>
      <c r="M98" s="422">
        <v>1</v>
      </c>
      <c r="N98" s="422"/>
      <c r="O98" s="422"/>
      <c r="P98" s="422">
        <v>1</v>
      </c>
      <c r="Q98" s="425">
        <f t="shared" si="1"/>
        <v>4</v>
      </c>
      <c r="R98" s="421" t="s">
        <v>962</v>
      </c>
      <c r="S98" s="421"/>
      <c r="T98" s="421"/>
      <c r="U98" s="442"/>
      <c r="V98" s="426" t="s">
        <v>1488</v>
      </c>
      <c r="W98" s="281"/>
      <c r="X98" s="286"/>
      <c r="Y98" s="286"/>
      <c r="Z98" s="286"/>
      <c r="AA98" s="286"/>
      <c r="AB98" s="286"/>
      <c r="AC98" s="286"/>
      <c r="AD98" s="286"/>
      <c r="AE98" s="286"/>
      <c r="AF98" s="281"/>
      <c r="AG98" s="281"/>
      <c r="AH98" s="281"/>
      <c r="AI98" s="281"/>
      <c r="AJ98" s="281"/>
      <c r="AK98" s="281"/>
      <c r="AL98" s="281"/>
      <c r="AM98" s="281"/>
      <c r="AN98" s="281"/>
      <c r="AO98" s="281"/>
      <c r="AP98" s="281"/>
      <c r="AQ98" s="281"/>
      <c r="AR98" s="281"/>
      <c r="AS98" s="281"/>
      <c r="AT98" s="281"/>
      <c r="AU98" s="281"/>
      <c r="AV98" s="281"/>
      <c r="AW98" s="281"/>
      <c r="AX98" s="281"/>
      <c r="AY98" s="281"/>
      <c r="AZ98" s="281"/>
      <c r="BA98" s="281"/>
      <c r="BB98" s="281"/>
      <c r="BC98" s="281"/>
      <c r="BD98" s="281"/>
      <c r="BE98" s="281"/>
      <c r="BF98" s="281"/>
      <c r="BG98" s="281"/>
      <c r="BH98" s="281"/>
      <c r="BI98" s="281"/>
      <c r="BJ98" s="281"/>
      <c r="BK98" s="281"/>
      <c r="BL98" s="281"/>
      <c r="BM98" s="281"/>
      <c r="BN98" s="281"/>
    </row>
    <row r="99" spans="1:66" s="57" customFormat="1" ht="51">
      <c r="A99" s="491"/>
      <c r="B99" s="484"/>
      <c r="C99" s="458" t="s">
        <v>1454</v>
      </c>
      <c r="D99" s="454" t="s">
        <v>1160</v>
      </c>
      <c r="E99" s="421"/>
      <c r="F99" s="422"/>
      <c r="G99" s="422"/>
      <c r="H99" s="422"/>
      <c r="I99" s="422"/>
      <c r="J99" s="422">
        <v>1</v>
      </c>
      <c r="K99" s="422"/>
      <c r="L99" s="422"/>
      <c r="M99" s="422"/>
      <c r="N99" s="422"/>
      <c r="O99" s="422"/>
      <c r="P99" s="422">
        <v>1</v>
      </c>
      <c r="Q99" s="425">
        <f t="shared" si="1"/>
        <v>2</v>
      </c>
      <c r="R99" s="421" t="s">
        <v>953</v>
      </c>
      <c r="S99" s="421"/>
      <c r="T99" s="421"/>
      <c r="U99" s="421"/>
      <c r="V99" s="426" t="s">
        <v>1488</v>
      </c>
      <c r="W99" s="281"/>
      <c r="X99" s="286"/>
      <c r="Y99" s="286"/>
      <c r="Z99" s="286"/>
      <c r="AA99" s="286"/>
      <c r="AB99" s="286"/>
      <c r="AC99" s="286"/>
      <c r="AD99" s="286"/>
      <c r="AE99" s="286"/>
      <c r="AF99" s="281"/>
      <c r="AG99" s="281"/>
      <c r="AH99" s="281"/>
      <c r="AI99" s="281"/>
      <c r="AJ99" s="281"/>
      <c r="AK99" s="281"/>
      <c r="AL99" s="281"/>
      <c r="AM99" s="281"/>
      <c r="AN99" s="281"/>
      <c r="AO99" s="281"/>
      <c r="AP99" s="281"/>
      <c r="AQ99" s="281"/>
      <c r="AR99" s="281"/>
      <c r="AS99" s="281"/>
      <c r="AT99" s="281"/>
      <c r="AU99" s="281"/>
      <c r="AV99" s="281"/>
      <c r="AW99" s="281"/>
      <c r="AX99" s="281"/>
      <c r="AY99" s="281"/>
      <c r="AZ99" s="281"/>
      <c r="BA99" s="281"/>
      <c r="BB99" s="281"/>
      <c r="BC99" s="281"/>
      <c r="BD99" s="281"/>
      <c r="BE99" s="281"/>
      <c r="BF99" s="281"/>
      <c r="BG99" s="281"/>
      <c r="BH99" s="281"/>
      <c r="BI99" s="281"/>
      <c r="BJ99" s="281"/>
      <c r="BK99" s="281"/>
      <c r="BL99" s="281"/>
      <c r="BM99" s="281"/>
      <c r="BN99" s="281"/>
    </row>
    <row r="100" spans="1:66" s="57" customFormat="1" ht="66" customHeight="1">
      <c r="A100" s="491"/>
      <c r="B100" s="484"/>
      <c r="C100" s="458" t="s">
        <v>1455</v>
      </c>
      <c r="D100" s="454" t="s">
        <v>1162</v>
      </c>
      <c r="E100" s="421"/>
      <c r="F100" s="422"/>
      <c r="G100" s="422">
        <v>1</v>
      </c>
      <c r="H100" s="422"/>
      <c r="I100" s="422"/>
      <c r="J100" s="422">
        <v>1</v>
      </c>
      <c r="K100" s="422"/>
      <c r="L100" s="422"/>
      <c r="M100" s="422">
        <v>1</v>
      </c>
      <c r="N100" s="422"/>
      <c r="O100" s="422"/>
      <c r="P100" s="422">
        <v>1</v>
      </c>
      <c r="Q100" s="425">
        <f t="shared" si="1"/>
        <v>4</v>
      </c>
      <c r="R100" s="421" t="s">
        <v>962</v>
      </c>
      <c r="S100" s="421"/>
      <c r="T100" s="421"/>
      <c r="U100" s="421"/>
      <c r="V100" s="426" t="s">
        <v>1350</v>
      </c>
      <c r="W100" s="281"/>
      <c r="X100" s="286"/>
      <c r="Y100" s="286"/>
      <c r="Z100" s="286"/>
      <c r="AA100" s="286"/>
      <c r="AB100" s="286"/>
      <c r="AC100" s="286"/>
      <c r="AD100" s="286"/>
      <c r="AE100" s="286"/>
      <c r="AF100" s="281"/>
      <c r="AG100" s="281"/>
      <c r="AH100" s="281"/>
      <c r="AI100" s="281"/>
      <c r="AJ100" s="281"/>
      <c r="AK100" s="281"/>
      <c r="AL100" s="281"/>
      <c r="AM100" s="281"/>
      <c r="AN100" s="281"/>
      <c r="AO100" s="281"/>
      <c r="AP100" s="281"/>
      <c r="AQ100" s="281"/>
      <c r="AR100" s="281"/>
      <c r="AS100" s="281"/>
      <c r="AT100" s="281"/>
      <c r="AU100" s="281"/>
      <c r="AV100" s="281"/>
      <c r="AW100" s="281"/>
      <c r="AX100" s="281"/>
      <c r="AY100" s="281"/>
      <c r="AZ100" s="281"/>
      <c r="BA100" s="281"/>
      <c r="BB100" s="281"/>
      <c r="BC100" s="281"/>
      <c r="BD100" s="281"/>
      <c r="BE100" s="281"/>
      <c r="BF100" s="281"/>
      <c r="BG100" s="281"/>
      <c r="BH100" s="281"/>
      <c r="BI100" s="281"/>
      <c r="BJ100" s="281"/>
      <c r="BK100" s="281"/>
      <c r="BL100" s="281"/>
      <c r="BM100" s="281"/>
      <c r="BN100" s="281"/>
    </row>
    <row r="101" spans="1:66" s="57" customFormat="1" ht="63.75">
      <c r="A101" s="491"/>
      <c r="B101" s="484"/>
      <c r="C101" s="458" t="s">
        <v>1456</v>
      </c>
      <c r="D101" s="454" t="s">
        <v>1164</v>
      </c>
      <c r="E101" s="421"/>
      <c r="F101" s="422"/>
      <c r="G101" s="422">
        <v>1</v>
      </c>
      <c r="H101" s="422"/>
      <c r="I101" s="422"/>
      <c r="J101" s="422">
        <v>1</v>
      </c>
      <c r="K101" s="422"/>
      <c r="L101" s="422"/>
      <c r="M101" s="422">
        <v>1</v>
      </c>
      <c r="N101" s="422"/>
      <c r="O101" s="422"/>
      <c r="P101" s="422">
        <v>1</v>
      </c>
      <c r="Q101" s="425">
        <f t="shared" si="1"/>
        <v>4</v>
      </c>
      <c r="R101" s="421" t="s">
        <v>962</v>
      </c>
      <c r="S101" s="421"/>
      <c r="T101" s="421"/>
      <c r="U101" s="421"/>
      <c r="V101" s="426" t="s">
        <v>1350</v>
      </c>
      <c r="W101" s="281"/>
      <c r="X101" s="286"/>
      <c r="Y101" s="286"/>
      <c r="Z101" s="286"/>
      <c r="AA101" s="286"/>
      <c r="AB101" s="286"/>
      <c r="AC101" s="286"/>
      <c r="AD101" s="286"/>
      <c r="AE101" s="286"/>
      <c r="AF101" s="281"/>
      <c r="AG101" s="281"/>
      <c r="AH101" s="281"/>
      <c r="AI101" s="281"/>
      <c r="AJ101" s="281"/>
      <c r="AK101" s="281"/>
      <c r="AL101" s="281"/>
      <c r="AM101" s="281"/>
      <c r="AN101" s="281"/>
      <c r="AO101" s="281"/>
      <c r="AP101" s="281"/>
      <c r="AQ101" s="281"/>
      <c r="AR101" s="281"/>
      <c r="AS101" s="281"/>
      <c r="AT101" s="281"/>
      <c r="AU101" s="281"/>
      <c r="AV101" s="281"/>
      <c r="AW101" s="281"/>
      <c r="AX101" s="281"/>
      <c r="AY101" s="281"/>
      <c r="AZ101" s="281"/>
      <c r="BA101" s="281"/>
      <c r="BB101" s="281"/>
      <c r="BC101" s="281"/>
      <c r="BD101" s="281"/>
      <c r="BE101" s="281"/>
      <c r="BF101" s="281"/>
      <c r="BG101" s="281"/>
      <c r="BH101" s="281"/>
      <c r="BI101" s="281"/>
      <c r="BJ101" s="281"/>
      <c r="BK101" s="281"/>
      <c r="BL101" s="281"/>
      <c r="BM101" s="281"/>
      <c r="BN101" s="281"/>
    </row>
    <row r="102" spans="1:66" s="57" customFormat="1" ht="64.5" customHeight="1">
      <c r="A102" s="492"/>
      <c r="B102" s="485"/>
      <c r="C102" s="458" t="s">
        <v>1457</v>
      </c>
      <c r="D102" s="454" t="s">
        <v>1357</v>
      </c>
      <c r="E102" s="421"/>
      <c r="F102" s="422"/>
      <c r="G102" s="422"/>
      <c r="H102" s="422"/>
      <c r="I102" s="422">
        <v>1</v>
      </c>
      <c r="J102" s="422"/>
      <c r="K102" s="422"/>
      <c r="L102" s="422"/>
      <c r="M102" s="422"/>
      <c r="N102" s="422"/>
      <c r="O102" s="422"/>
      <c r="P102" s="422"/>
      <c r="Q102" s="425">
        <f t="shared" si="1"/>
        <v>1</v>
      </c>
      <c r="R102" s="421" t="s">
        <v>18</v>
      </c>
      <c r="S102" s="421"/>
      <c r="T102" s="421" t="s">
        <v>1166</v>
      </c>
      <c r="U102" s="421"/>
      <c r="V102" s="426" t="s">
        <v>1350</v>
      </c>
      <c r="W102" s="281"/>
      <c r="X102" s="286"/>
      <c r="Y102" s="286"/>
      <c r="Z102" s="286"/>
      <c r="AA102" s="286"/>
      <c r="AB102" s="286"/>
      <c r="AC102" s="286"/>
      <c r="AD102" s="286"/>
      <c r="AE102" s="286"/>
      <c r="AF102" s="281"/>
      <c r="AG102" s="281"/>
      <c r="AH102" s="281"/>
      <c r="AI102" s="281"/>
      <c r="AJ102" s="281"/>
      <c r="AK102" s="281"/>
      <c r="AL102" s="281"/>
      <c r="AM102" s="281"/>
      <c r="AN102" s="281"/>
      <c r="AO102" s="281"/>
      <c r="AP102" s="281"/>
      <c r="AQ102" s="281"/>
      <c r="AR102" s="281"/>
      <c r="AS102" s="281"/>
      <c r="AT102" s="281"/>
      <c r="AU102" s="281"/>
      <c r="AV102" s="281"/>
      <c r="AW102" s="281"/>
      <c r="AX102" s="281"/>
      <c r="AY102" s="281"/>
      <c r="AZ102" s="281"/>
      <c r="BA102" s="281"/>
      <c r="BB102" s="281"/>
      <c r="BC102" s="281"/>
      <c r="BD102" s="281"/>
      <c r="BE102" s="281"/>
      <c r="BF102" s="281"/>
      <c r="BG102" s="281"/>
      <c r="BH102" s="281"/>
      <c r="BI102" s="281"/>
      <c r="BJ102" s="281"/>
      <c r="BK102" s="281"/>
      <c r="BL102" s="281"/>
      <c r="BM102" s="281"/>
      <c r="BN102" s="281"/>
    </row>
    <row r="103" spans="1:66" s="57" customFormat="1" ht="12.75">
      <c r="A103" s="490" t="s">
        <v>993</v>
      </c>
      <c r="B103" s="486" t="s">
        <v>1358</v>
      </c>
      <c r="C103" s="458" t="s">
        <v>1458</v>
      </c>
      <c r="D103" s="454" t="s">
        <v>1359</v>
      </c>
      <c r="E103" s="421"/>
      <c r="F103" s="422"/>
      <c r="G103" s="422">
        <v>1</v>
      </c>
      <c r="H103" s="422"/>
      <c r="I103" s="422"/>
      <c r="J103" s="422">
        <v>1</v>
      </c>
      <c r="K103" s="422"/>
      <c r="L103" s="422"/>
      <c r="M103" s="422">
        <v>1</v>
      </c>
      <c r="N103" s="422"/>
      <c r="O103" s="422"/>
      <c r="P103" s="422">
        <v>1</v>
      </c>
      <c r="Q103" s="425">
        <f t="shared" si="1"/>
        <v>4</v>
      </c>
      <c r="R103" s="421" t="s">
        <v>962</v>
      </c>
      <c r="S103" s="421" t="s">
        <v>955</v>
      </c>
      <c r="T103" s="421" t="s">
        <v>1360</v>
      </c>
      <c r="U103" s="421"/>
      <c r="V103" s="426" t="s">
        <v>1361</v>
      </c>
      <c r="W103" s="281"/>
      <c r="X103" s="286"/>
      <c r="Y103" s="286"/>
      <c r="Z103" s="286"/>
      <c r="AA103" s="286"/>
      <c r="AB103" s="286"/>
      <c r="AC103" s="286"/>
      <c r="AD103" s="286"/>
      <c r="AE103" s="286"/>
      <c r="AF103" s="281"/>
      <c r="AG103" s="281"/>
      <c r="AH103" s="281"/>
      <c r="AI103" s="281"/>
      <c r="AJ103" s="281"/>
      <c r="AK103" s="281"/>
      <c r="AL103" s="281"/>
      <c r="AM103" s="281"/>
      <c r="AN103" s="281"/>
      <c r="AO103" s="281"/>
      <c r="AP103" s="281"/>
      <c r="AQ103" s="281"/>
      <c r="AR103" s="281"/>
      <c r="AS103" s="281"/>
      <c r="AT103" s="281"/>
      <c r="AU103" s="281"/>
      <c r="AV103" s="281"/>
      <c r="AW103" s="281"/>
      <c r="AX103" s="281"/>
      <c r="AY103" s="281"/>
      <c r="AZ103" s="281"/>
      <c r="BA103" s="281"/>
      <c r="BB103" s="281"/>
      <c r="BC103" s="281"/>
      <c r="BD103" s="281"/>
      <c r="BE103" s="281"/>
      <c r="BF103" s="281"/>
      <c r="BG103" s="281"/>
      <c r="BH103" s="281"/>
      <c r="BI103" s="281"/>
      <c r="BJ103" s="281"/>
      <c r="BK103" s="281"/>
      <c r="BL103" s="281"/>
      <c r="BM103" s="281"/>
      <c r="BN103" s="281"/>
    </row>
    <row r="104" spans="1:66" s="57" customFormat="1" ht="25.5">
      <c r="A104" s="491"/>
      <c r="B104" s="484"/>
      <c r="C104" s="458" t="s">
        <v>1459</v>
      </c>
      <c r="D104" s="454" t="s">
        <v>1362</v>
      </c>
      <c r="E104" s="421"/>
      <c r="F104" s="422"/>
      <c r="G104" s="422">
        <v>1</v>
      </c>
      <c r="H104" s="422"/>
      <c r="I104" s="422"/>
      <c r="J104" s="422">
        <v>1</v>
      </c>
      <c r="K104" s="422"/>
      <c r="L104" s="422"/>
      <c r="M104" s="422">
        <v>1</v>
      </c>
      <c r="N104" s="422"/>
      <c r="O104" s="422"/>
      <c r="P104" s="422">
        <v>1</v>
      </c>
      <c r="Q104" s="425">
        <f t="shared" si="1"/>
        <v>4</v>
      </c>
      <c r="R104" s="421" t="s">
        <v>962</v>
      </c>
      <c r="S104" s="421"/>
      <c r="T104" s="421"/>
      <c r="U104" s="421"/>
      <c r="V104" s="426" t="s">
        <v>1361</v>
      </c>
      <c r="W104" s="281"/>
      <c r="X104" s="286"/>
      <c r="Y104" s="286"/>
      <c r="Z104" s="286"/>
      <c r="AA104" s="286"/>
      <c r="AB104" s="286"/>
      <c r="AC104" s="286"/>
      <c r="AD104" s="286"/>
      <c r="AE104" s="286"/>
      <c r="AF104" s="281"/>
      <c r="AG104" s="281"/>
      <c r="AH104" s="281"/>
      <c r="AI104" s="281"/>
      <c r="AJ104" s="281"/>
      <c r="AK104" s="281"/>
      <c r="AL104" s="281"/>
      <c r="AM104" s="281"/>
      <c r="AN104" s="281"/>
      <c r="AO104" s="281"/>
      <c r="AP104" s="281"/>
      <c r="AQ104" s="281"/>
      <c r="AR104" s="281"/>
      <c r="AS104" s="281"/>
      <c r="AT104" s="281"/>
      <c r="AU104" s="281"/>
      <c r="AV104" s="281"/>
      <c r="AW104" s="281"/>
      <c r="AX104" s="281"/>
      <c r="AY104" s="281"/>
      <c r="AZ104" s="281"/>
      <c r="BA104" s="281"/>
      <c r="BB104" s="281"/>
      <c r="BC104" s="281"/>
      <c r="BD104" s="281"/>
      <c r="BE104" s="281"/>
      <c r="BF104" s="281"/>
      <c r="BG104" s="281"/>
      <c r="BH104" s="281"/>
      <c r="BI104" s="281"/>
      <c r="BJ104" s="281"/>
      <c r="BK104" s="281"/>
      <c r="BL104" s="281"/>
      <c r="BM104" s="281"/>
      <c r="BN104" s="281"/>
    </row>
    <row r="105" spans="1:66" s="253" customFormat="1" ht="25.5">
      <c r="A105" s="492"/>
      <c r="B105" s="485"/>
      <c r="C105" s="458" t="s">
        <v>1460</v>
      </c>
      <c r="D105" s="454" t="s">
        <v>1363</v>
      </c>
      <c r="E105" s="412"/>
      <c r="F105" s="422"/>
      <c r="G105" s="422">
        <v>1</v>
      </c>
      <c r="H105" s="422"/>
      <c r="I105" s="422"/>
      <c r="J105" s="422">
        <v>1</v>
      </c>
      <c r="K105" s="422"/>
      <c r="L105" s="422"/>
      <c r="M105" s="422">
        <v>1</v>
      </c>
      <c r="N105" s="422"/>
      <c r="O105" s="422"/>
      <c r="P105" s="422">
        <v>1</v>
      </c>
      <c r="Q105" s="425">
        <f t="shared" si="1"/>
        <v>4</v>
      </c>
      <c r="R105" s="421" t="s">
        <v>962</v>
      </c>
      <c r="S105" s="421"/>
      <c r="T105" s="421"/>
      <c r="U105" s="421"/>
      <c r="V105" s="426" t="s">
        <v>1361</v>
      </c>
      <c r="W105" s="279"/>
      <c r="X105" s="251"/>
      <c r="Y105" s="251"/>
      <c r="Z105" s="251"/>
      <c r="AA105" s="251"/>
      <c r="AB105" s="251"/>
      <c r="AC105" s="251"/>
      <c r="AD105" s="251"/>
      <c r="AE105" s="251"/>
      <c r="AF105" s="279"/>
      <c r="AG105" s="279"/>
      <c r="AH105" s="279"/>
      <c r="AI105" s="279"/>
      <c r="AJ105" s="279"/>
      <c r="AK105" s="279"/>
      <c r="AL105" s="279"/>
      <c r="AM105" s="279"/>
      <c r="AN105" s="279"/>
      <c r="AO105" s="279"/>
      <c r="AP105" s="279"/>
      <c r="AQ105" s="279"/>
      <c r="AR105" s="279"/>
      <c r="AS105" s="279"/>
      <c r="AT105" s="279"/>
      <c r="AU105" s="279"/>
      <c r="AV105" s="279"/>
      <c r="AW105" s="279"/>
      <c r="AX105" s="279"/>
      <c r="AY105" s="279"/>
      <c r="AZ105" s="279"/>
      <c r="BA105" s="279"/>
      <c r="BB105" s="279"/>
      <c r="BC105" s="279"/>
      <c r="BD105" s="279"/>
      <c r="BE105" s="279"/>
      <c r="BF105" s="279"/>
      <c r="BG105" s="279"/>
      <c r="BH105" s="279"/>
      <c r="BI105" s="279"/>
      <c r="BJ105" s="279"/>
      <c r="BK105" s="279"/>
      <c r="BL105" s="279"/>
      <c r="BM105" s="279"/>
      <c r="BN105" s="279"/>
    </row>
    <row r="106" spans="1:66" s="253" customFormat="1">
      <c r="A106" s="282"/>
      <c r="B106" s="282"/>
      <c r="C106" s="282"/>
      <c r="D106" s="282"/>
      <c r="E106" s="460">
        <f t="shared" ref="E106:Q106" si="2">SUM(E9:E105)</f>
        <v>20</v>
      </c>
      <c r="F106" s="460">
        <f t="shared" si="2"/>
        <v>21</v>
      </c>
      <c r="G106" s="460">
        <f t="shared" si="2"/>
        <v>49</v>
      </c>
      <c r="H106" s="460">
        <f t="shared" si="2"/>
        <v>28</v>
      </c>
      <c r="I106" s="460">
        <f t="shared" si="2"/>
        <v>33</v>
      </c>
      <c r="J106" s="460">
        <f t="shared" si="2"/>
        <v>57</v>
      </c>
      <c r="K106" s="460">
        <f t="shared" si="2"/>
        <v>35</v>
      </c>
      <c r="L106" s="460">
        <f t="shared" si="2"/>
        <v>31</v>
      </c>
      <c r="M106" s="460">
        <f t="shared" si="2"/>
        <v>53</v>
      </c>
      <c r="N106" s="460">
        <f t="shared" si="2"/>
        <v>30</v>
      </c>
      <c r="O106" s="460">
        <f t="shared" si="2"/>
        <v>32</v>
      </c>
      <c r="P106" s="460">
        <f t="shared" si="2"/>
        <v>54</v>
      </c>
      <c r="Q106" s="460">
        <f t="shared" si="2"/>
        <v>443</v>
      </c>
      <c r="R106" s="282"/>
      <c r="S106" s="282"/>
      <c r="T106" s="282"/>
      <c r="U106" s="282"/>
      <c r="V106" s="282"/>
      <c r="W106" s="279"/>
      <c r="X106" s="251"/>
      <c r="Y106" s="251"/>
      <c r="Z106" s="251"/>
      <c r="AA106" s="251"/>
      <c r="AB106" s="251"/>
      <c r="AC106" s="251"/>
      <c r="AD106" s="251"/>
      <c r="AE106" s="251"/>
      <c r="AF106" s="279"/>
      <c r="AG106" s="279"/>
      <c r="AH106" s="279"/>
      <c r="AI106" s="279"/>
      <c r="AJ106" s="279"/>
      <c r="AK106" s="279"/>
      <c r="AL106" s="279"/>
      <c r="AM106" s="279"/>
      <c r="AN106" s="279"/>
      <c r="AO106" s="279"/>
      <c r="AP106" s="279"/>
      <c r="AQ106" s="279"/>
      <c r="AR106" s="279"/>
      <c r="AS106" s="279"/>
      <c r="AT106" s="279"/>
      <c r="AU106" s="279"/>
      <c r="AV106" s="279"/>
      <c r="AW106" s="279"/>
      <c r="AX106" s="279"/>
      <c r="AY106" s="279"/>
      <c r="AZ106" s="279"/>
      <c r="BA106" s="279"/>
      <c r="BB106" s="279"/>
      <c r="BC106" s="279"/>
      <c r="BD106" s="279"/>
      <c r="BE106" s="279"/>
      <c r="BF106" s="279"/>
      <c r="BG106" s="279"/>
      <c r="BH106" s="279"/>
      <c r="BI106" s="279"/>
      <c r="BJ106" s="279"/>
      <c r="BK106" s="279"/>
      <c r="BL106" s="279"/>
      <c r="BM106" s="279"/>
      <c r="BN106" s="279"/>
    </row>
    <row r="107" spans="1:66" s="253" customFormat="1">
      <c r="E107" s="251"/>
      <c r="F107" s="251"/>
      <c r="G107" s="251"/>
      <c r="H107" s="251"/>
      <c r="I107" s="251"/>
      <c r="J107" s="251"/>
      <c r="K107" s="250"/>
      <c r="L107" s="250"/>
      <c r="M107" s="251"/>
      <c r="N107" s="251"/>
      <c r="O107" s="251"/>
      <c r="P107" s="251"/>
      <c r="Q107" s="251"/>
      <c r="R107" s="251"/>
      <c r="S107" s="251"/>
      <c r="T107" s="251"/>
      <c r="W107" s="279"/>
      <c r="X107" s="251"/>
      <c r="Y107" s="251"/>
      <c r="Z107" s="251"/>
      <c r="AA107" s="251"/>
      <c r="AB107" s="251"/>
      <c r="AC107" s="251"/>
      <c r="AD107" s="251"/>
      <c r="AE107" s="251"/>
      <c r="AF107" s="279"/>
      <c r="AG107" s="279"/>
      <c r="AH107" s="279"/>
      <c r="AI107" s="279"/>
      <c r="AJ107" s="279"/>
      <c r="AK107" s="279"/>
      <c r="AL107" s="279"/>
      <c r="AM107" s="279"/>
      <c r="AN107" s="279"/>
      <c r="AO107" s="279"/>
      <c r="AP107" s="279"/>
      <c r="AQ107" s="279"/>
      <c r="AR107" s="279"/>
      <c r="AS107" s="279"/>
      <c r="AT107" s="279"/>
      <c r="AU107" s="279"/>
      <c r="AV107" s="279"/>
      <c r="AW107" s="279"/>
      <c r="AX107" s="279"/>
      <c r="AY107" s="279"/>
      <c r="AZ107" s="279"/>
      <c r="BA107" s="279"/>
      <c r="BB107" s="279"/>
      <c r="BC107" s="279"/>
      <c r="BD107" s="279"/>
      <c r="BE107" s="279"/>
      <c r="BF107" s="279"/>
      <c r="BG107" s="279"/>
      <c r="BH107" s="279"/>
      <c r="BI107" s="279"/>
      <c r="BJ107" s="279"/>
      <c r="BK107" s="279"/>
      <c r="BL107" s="279"/>
      <c r="BM107" s="279"/>
      <c r="BN107" s="279"/>
    </row>
    <row r="108" spans="1:66" s="253" customFormat="1">
      <c r="E108" s="251"/>
      <c r="F108" s="251"/>
      <c r="G108" s="251"/>
      <c r="H108" s="251"/>
      <c r="I108" s="251"/>
      <c r="J108" s="251"/>
      <c r="K108" s="250"/>
      <c r="L108" s="250"/>
      <c r="M108" s="251"/>
      <c r="N108" s="251"/>
      <c r="O108" s="251"/>
      <c r="P108" s="251"/>
      <c r="Q108" s="251"/>
      <c r="R108" s="251"/>
      <c r="S108" s="251"/>
      <c r="T108" s="251"/>
      <c r="W108" s="279"/>
      <c r="X108" s="251"/>
      <c r="Y108" s="251"/>
      <c r="Z108" s="251"/>
      <c r="AA108" s="251"/>
      <c r="AB108" s="251"/>
      <c r="AC108" s="251"/>
      <c r="AD108" s="251"/>
      <c r="AE108" s="251"/>
      <c r="AF108" s="279"/>
      <c r="AG108" s="279"/>
      <c r="AH108" s="279"/>
      <c r="AI108" s="279"/>
      <c r="AJ108" s="279"/>
      <c r="AK108" s="279"/>
      <c r="AL108" s="279"/>
      <c r="AM108" s="279"/>
      <c r="AN108" s="279"/>
      <c r="AO108" s="279"/>
      <c r="AP108" s="279"/>
      <c r="AQ108" s="279"/>
      <c r="AR108" s="279"/>
      <c r="AS108" s="279"/>
      <c r="AT108" s="279"/>
      <c r="AU108" s="279"/>
      <c r="AV108" s="279"/>
      <c r="AW108" s="279"/>
      <c r="AX108" s="279"/>
      <c r="AY108" s="279"/>
      <c r="AZ108" s="279"/>
      <c r="BA108" s="279"/>
      <c r="BB108" s="279"/>
      <c r="BC108" s="279"/>
      <c r="BD108" s="279"/>
      <c r="BE108" s="279"/>
      <c r="BF108" s="279"/>
      <c r="BG108" s="279"/>
      <c r="BH108" s="279"/>
      <c r="BI108" s="279"/>
      <c r="BJ108" s="279"/>
      <c r="BK108" s="279"/>
      <c r="BL108" s="279"/>
      <c r="BM108" s="279"/>
      <c r="BN108" s="279"/>
    </row>
    <row r="109" spans="1:66" s="253" customFormat="1">
      <c r="E109" s="251"/>
      <c r="F109" s="251"/>
      <c r="G109" s="251"/>
      <c r="H109" s="251"/>
      <c r="I109" s="251"/>
      <c r="J109" s="251"/>
      <c r="K109" s="250"/>
      <c r="L109" s="250"/>
      <c r="M109" s="251"/>
      <c r="N109" s="251"/>
      <c r="O109" s="251"/>
      <c r="P109" s="251"/>
      <c r="Q109" s="251"/>
      <c r="R109" s="251"/>
      <c r="S109" s="251"/>
      <c r="T109" s="251"/>
      <c r="W109" s="279"/>
      <c r="X109" s="251"/>
      <c r="Y109" s="251"/>
      <c r="Z109" s="251"/>
      <c r="AA109" s="251"/>
      <c r="AB109" s="251"/>
      <c r="AC109" s="251"/>
      <c r="AD109" s="251"/>
      <c r="AE109" s="251"/>
      <c r="AF109" s="279"/>
      <c r="AG109" s="279"/>
      <c r="AH109" s="279"/>
      <c r="AI109" s="279"/>
      <c r="AJ109" s="279"/>
      <c r="AK109" s="279"/>
      <c r="AL109" s="279"/>
      <c r="AM109" s="279"/>
      <c r="AN109" s="279"/>
      <c r="AO109" s="279"/>
      <c r="AP109" s="279"/>
      <c r="AQ109" s="279"/>
      <c r="AR109" s="279"/>
      <c r="AS109" s="279"/>
      <c r="AT109" s="279"/>
      <c r="AU109" s="279"/>
      <c r="AV109" s="279"/>
      <c r="AW109" s="279"/>
      <c r="AX109" s="279"/>
      <c r="AY109" s="279"/>
      <c r="AZ109" s="279"/>
      <c r="BA109" s="279"/>
      <c r="BB109" s="279"/>
      <c r="BC109" s="279"/>
      <c r="BD109" s="279"/>
      <c r="BE109" s="279"/>
      <c r="BF109" s="279"/>
      <c r="BG109" s="279"/>
      <c r="BH109" s="279"/>
      <c r="BI109" s="279"/>
      <c r="BJ109" s="279"/>
      <c r="BK109" s="279"/>
      <c r="BL109" s="279"/>
      <c r="BM109" s="279"/>
      <c r="BN109" s="279"/>
    </row>
  </sheetData>
  <protectedRanges>
    <protectedRange sqref="D93:D95" name="Rango1_2"/>
  </protectedRanges>
  <autoFilter ref="A1:V10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45">
    <mergeCell ref="A96:A102"/>
    <mergeCell ref="B96:B102"/>
    <mergeCell ref="A103:A105"/>
    <mergeCell ref="B103:B105"/>
    <mergeCell ref="A67:A84"/>
    <mergeCell ref="A85:A89"/>
    <mergeCell ref="B85:B89"/>
    <mergeCell ref="A90:A95"/>
    <mergeCell ref="B90:B93"/>
    <mergeCell ref="B94:B95"/>
    <mergeCell ref="A59:A64"/>
    <mergeCell ref="B60:B61"/>
    <mergeCell ref="B62:B63"/>
    <mergeCell ref="A65:A66"/>
    <mergeCell ref="B65:B66"/>
    <mergeCell ref="B41:B44"/>
    <mergeCell ref="A45:A49"/>
    <mergeCell ref="B45:B49"/>
    <mergeCell ref="A53:A57"/>
    <mergeCell ref="B53:B57"/>
    <mergeCell ref="B34:B36"/>
    <mergeCell ref="A38:A40"/>
    <mergeCell ref="B38:B40"/>
    <mergeCell ref="A27:A28"/>
    <mergeCell ref="B27:B28"/>
    <mergeCell ref="A29:A31"/>
    <mergeCell ref="B29:B31"/>
    <mergeCell ref="A20:A24"/>
    <mergeCell ref="B21:B24"/>
    <mergeCell ref="A25:A26"/>
    <mergeCell ref="B25:B26"/>
    <mergeCell ref="A10:A11"/>
    <mergeCell ref="B10:B11"/>
    <mergeCell ref="A12:A15"/>
    <mergeCell ref="B12:B14"/>
    <mergeCell ref="A16:A17"/>
    <mergeCell ref="B16:B17"/>
    <mergeCell ref="K6:T7"/>
    <mergeCell ref="A7:J7"/>
    <mergeCell ref="A1:J1"/>
    <mergeCell ref="A2:J2"/>
    <mergeCell ref="A3:J3"/>
    <mergeCell ref="A4:J4"/>
    <mergeCell ref="A5:J5"/>
    <mergeCell ref="A6:J6"/>
  </mergeCells>
  <phoneticPr fontId="2" type="noConversion"/>
  <dataValidations count="2">
    <dataValidation type="whole" allowBlank="1" showInputMessage="1" showErrorMessage="1" sqref="E85:P95 E80:P82 E57:P68 E37:P55 E9:P17 E33:P33">
      <formula1>0</formula1>
      <formula2>100</formula2>
    </dataValidation>
    <dataValidation type="list" allowBlank="1" showInputMessage="1" showErrorMessage="1" sqref="B20 B27 B33 B37 B64 B94">
      <formula1>Productos</formula1>
    </dataValidation>
  </dataValidations>
  <printOptions horizontalCentered="1" verticalCentered="1"/>
  <pageMargins left="0.59055118110236227" right="0" top="0" bottom="0" header="0.31496062992125984" footer="0.31496062992125984"/>
  <pageSetup paperSize="5" scale="75"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sheetData>
    <row r="2" spans="2:7">
      <c r="B2" s="286" t="s">
        <v>996</v>
      </c>
      <c r="C2" s="286"/>
      <c r="D2" s="286"/>
      <c r="E2" s="286" t="s">
        <v>953</v>
      </c>
      <c r="F2" s="286" t="s">
        <v>976</v>
      </c>
      <c r="G2" s="286"/>
    </row>
    <row r="3" spans="2:7">
      <c r="B3" s="286" t="s">
        <v>997</v>
      </c>
      <c r="C3" s="286"/>
      <c r="D3" s="286"/>
      <c r="E3" s="286" t="s">
        <v>954</v>
      </c>
      <c r="F3" s="286" t="s">
        <v>977</v>
      </c>
      <c r="G3" s="286"/>
    </row>
    <row r="4" spans="2:7">
      <c r="B4" s="286" t="s">
        <v>998</v>
      </c>
      <c r="C4" s="286"/>
      <c r="D4" s="286"/>
      <c r="E4" s="286" t="s">
        <v>955</v>
      </c>
      <c r="F4" s="286" t="s">
        <v>978</v>
      </c>
      <c r="G4" s="286"/>
    </row>
    <row r="5" spans="2:7">
      <c r="B5" s="286" t="s">
        <v>999</v>
      </c>
      <c r="C5" s="286"/>
      <c r="D5" s="286"/>
      <c r="E5" s="286" t="s">
        <v>956</v>
      </c>
      <c r="F5" s="286" t="s">
        <v>979</v>
      </c>
      <c r="G5" s="286"/>
    </row>
    <row r="6" spans="2:7">
      <c r="B6" s="286" t="s">
        <v>1000</v>
      </c>
      <c r="C6" s="286"/>
      <c r="D6" s="286"/>
      <c r="E6" s="286" t="s">
        <v>957</v>
      </c>
      <c r="F6" s="286" t="s">
        <v>980</v>
      </c>
      <c r="G6" s="286"/>
    </row>
    <row r="7" spans="2:7">
      <c r="B7" s="286" t="s">
        <v>1001</v>
      </c>
      <c r="C7" s="286"/>
      <c r="D7" s="286"/>
      <c r="E7" s="286" t="s">
        <v>958</v>
      </c>
      <c r="F7" s="286" t="s">
        <v>981</v>
      </c>
      <c r="G7" s="286"/>
    </row>
    <row r="8" spans="2:7">
      <c r="B8" s="286" t="s">
        <v>1002</v>
      </c>
      <c r="C8" s="286"/>
      <c r="D8" s="286"/>
      <c r="E8" s="286" t="s">
        <v>959</v>
      </c>
      <c r="F8" s="286" t="s">
        <v>982</v>
      </c>
      <c r="G8" s="286"/>
    </row>
    <row r="9" spans="2:7">
      <c r="B9" s="286" t="s">
        <v>1003</v>
      </c>
      <c r="C9" s="286"/>
      <c r="D9" s="286"/>
      <c r="E9" s="286" t="s">
        <v>960</v>
      </c>
      <c r="F9" s="286" t="s">
        <v>983</v>
      </c>
      <c r="G9" s="286"/>
    </row>
    <row r="10" spans="2:7">
      <c r="B10" s="286" t="s">
        <v>1004</v>
      </c>
      <c r="C10" s="286"/>
      <c r="D10" s="286"/>
      <c r="E10" s="286" t="s">
        <v>961</v>
      </c>
      <c r="F10" s="286" t="s">
        <v>984</v>
      </c>
      <c r="G10" s="286"/>
    </row>
    <row r="11" spans="2:7">
      <c r="B11" s="286" t="s">
        <v>1005</v>
      </c>
      <c r="C11" s="286"/>
      <c r="D11" s="286"/>
      <c r="E11" s="286" t="s">
        <v>962</v>
      </c>
      <c r="F11" s="286" t="s">
        <v>985</v>
      </c>
      <c r="G11" s="286"/>
    </row>
    <row r="12" spans="2:7">
      <c r="B12" s="286"/>
      <c r="C12" s="286"/>
      <c r="D12" s="286"/>
      <c r="E12" s="286" t="s">
        <v>963</v>
      </c>
      <c r="F12" s="286" t="s">
        <v>986</v>
      </c>
      <c r="G12" s="286"/>
    </row>
    <row r="13" spans="2:7">
      <c r="B13" s="286"/>
      <c r="C13" s="286"/>
      <c r="D13" s="286"/>
      <c r="E13" s="286" t="s">
        <v>964</v>
      </c>
      <c r="F13" s="286" t="s">
        <v>987</v>
      </c>
      <c r="G13" s="286"/>
    </row>
    <row r="14" spans="2:7">
      <c r="B14" s="286"/>
      <c r="C14" s="286"/>
      <c r="D14" s="286"/>
      <c r="E14" s="286" t="s">
        <v>965</v>
      </c>
      <c r="F14" s="286" t="s">
        <v>988</v>
      </c>
      <c r="G14" s="286"/>
    </row>
    <row r="15" spans="2:7">
      <c r="B15" s="286"/>
      <c r="C15" s="286"/>
      <c r="D15" s="286"/>
      <c r="E15" s="286" t="s">
        <v>966</v>
      </c>
      <c r="F15" s="286" t="s">
        <v>989</v>
      </c>
      <c r="G15" s="286"/>
    </row>
    <row r="16" spans="2:7">
      <c r="B16" s="286"/>
      <c r="C16" s="286"/>
      <c r="D16" s="286"/>
      <c r="E16" s="286" t="s">
        <v>967</v>
      </c>
      <c r="F16" s="286" t="s">
        <v>990</v>
      </c>
      <c r="G16" s="286"/>
    </row>
    <row r="17" spans="2:7">
      <c r="B17" s="286"/>
      <c r="C17" s="286"/>
      <c r="D17" s="286"/>
      <c r="E17" s="286" t="s">
        <v>968</v>
      </c>
      <c r="F17" s="286" t="s">
        <v>991</v>
      </c>
      <c r="G17" s="286"/>
    </row>
    <row r="18" spans="2:7">
      <c r="B18" s="286"/>
      <c r="C18" s="286"/>
      <c r="D18" s="286"/>
      <c r="E18" s="286" t="s">
        <v>969</v>
      </c>
      <c r="F18" s="286" t="s">
        <v>992</v>
      </c>
      <c r="G18" s="286"/>
    </row>
    <row r="19" spans="2:7">
      <c r="B19" s="286"/>
      <c r="C19" s="286"/>
      <c r="D19" s="286"/>
      <c r="E19" s="286" t="s">
        <v>204</v>
      </c>
      <c r="F19" s="286" t="s">
        <v>993</v>
      </c>
      <c r="G19" s="286"/>
    </row>
    <row r="20" spans="2:7">
      <c r="B20" s="286"/>
      <c r="C20" s="286"/>
      <c r="D20" s="286"/>
      <c r="E20" s="286" t="s">
        <v>18</v>
      </c>
      <c r="F20" s="286" t="s">
        <v>994</v>
      </c>
      <c r="G20" s="286"/>
    </row>
    <row r="21" spans="2:7">
      <c r="B21" s="286"/>
      <c r="C21" s="286"/>
      <c r="D21" s="286"/>
      <c r="E21" s="286"/>
      <c r="F21" s="286" t="s">
        <v>995</v>
      </c>
      <c r="G21" s="286"/>
    </row>
    <row r="22" spans="2:7">
      <c r="B22" s="286"/>
      <c r="C22" s="286"/>
      <c r="D22" s="286"/>
      <c r="E22" s="286"/>
      <c r="F22" s="286"/>
      <c r="G22" s="28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15"/>
  <sheetViews>
    <sheetView topLeftCell="A835" workbookViewId="0">
      <selection activeCell="J863" sqref="J863"/>
    </sheetView>
  </sheetViews>
  <sheetFormatPr baseColWidth="10" defaultColWidth="11.42578125" defaultRowHeight="15"/>
  <cols>
    <col min="1" max="1" width="2.5703125" style="55" customWidth="1"/>
    <col min="2" max="6" width="4.28515625" hidden="1" customWidth="1"/>
    <col min="7" max="7" width="18.85546875" style="277" bestFit="1" customWidth="1"/>
    <col min="8" max="8" width="33.85546875" style="277" customWidth="1"/>
    <col min="9" max="9" width="16.42578125" style="277" customWidth="1"/>
    <col min="10" max="10" width="18.28515625" style="277" customWidth="1"/>
    <col min="11" max="11" width="14" style="278" customWidth="1"/>
    <col min="12" max="12" width="15.42578125" style="277" customWidth="1"/>
    <col min="13" max="13" width="13.7109375" style="277" customWidth="1"/>
    <col min="14" max="14" width="22.42578125" style="277" customWidth="1"/>
    <col min="15" max="43" width="11.42578125" style="55"/>
  </cols>
  <sheetData>
    <row r="1" spans="2:21" s="55" customFormat="1" ht="15.75">
      <c r="G1" s="260"/>
      <c r="H1" s="261"/>
      <c r="I1" s="261"/>
      <c r="J1" s="261"/>
      <c r="K1" s="262"/>
      <c r="L1" s="261"/>
      <c r="M1" s="261"/>
      <c r="N1" s="261"/>
      <c r="O1" s="255" t="s">
        <v>291</v>
      </c>
    </row>
    <row r="2" spans="2:21" s="55" customFormat="1" ht="15.75">
      <c r="G2" s="502" t="s">
        <v>278</v>
      </c>
      <c r="H2" s="502"/>
      <c r="I2" s="502"/>
      <c r="J2" s="502"/>
      <c r="K2" s="502"/>
      <c r="L2" s="502"/>
      <c r="M2" s="502"/>
      <c r="N2" s="502"/>
      <c r="O2" s="502"/>
      <c r="P2" s="502"/>
      <c r="Q2" s="264"/>
      <c r="R2" s="265"/>
      <c r="S2" s="266" t="s">
        <v>290</v>
      </c>
      <c r="T2" s="265"/>
      <c r="U2" s="267"/>
    </row>
    <row r="3" spans="2:21" s="55" customFormat="1">
      <c r="G3" s="503" t="s">
        <v>279</v>
      </c>
      <c r="H3" s="503"/>
      <c r="I3" s="503"/>
      <c r="J3" s="503"/>
      <c r="K3" s="503"/>
      <c r="L3" s="503"/>
      <c r="M3" s="503"/>
      <c r="N3" s="503"/>
      <c r="O3" s="503"/>
      <c r="P3" s="503"/>
      <c r="Q3" s="264"/>
      <c r="R3" s="265"/>
      <c r="S3" s="266" t="s">
        <v>40</v>
      </c>
      <c r="T3" s="265"/>
      <c r="U3" s="267"/>
    </row>
    <row r="4" spans="2:21" s="55" customFormat="1">
      <c r="G4" s="504" t="s">
        <v>930</v>
      </c>
      <c r="H4" s="504"/>
      <c r="I4" s="504"/>
      <c r="J4" s="504"/>
      <c r="K4" s="504"/>
      <c r="L4" s="504"/>
      <c r="M4" s="504"/>
      <c r="N4" s="504"/>
      <c r="O4" s="504"/>
      <c r="P4" s="504"/>
      <c r="Q4" s="264"/>
      <c r="R4" s="265"/>
      <c r="S4" s="266" t="s">
        <v>231</v>
      </c>
      <c r="T4" s="265"/>
      <c r="U4" s="267"/>
    </row>
    <row r="5" spans="2:21" s="55" customFormat="1">
      <c r="H5" s="263"/>
      <c r="I5" s="285"/>
      <c r="J5" s="501">
        <f>+PPNE1!C5</f>
        <v>2023</v>
      </c>
      <c r="K5" s="501"/>
      <c r="L5" s="263"/>
      <c r="M5" s="263"/>
      <c r="N5" s="263"/>
      <c r="O5" s="263"/>
      <c r="P5" s="263"/>
      <c r="Q5" s="264"/>
      <c r="R5" s="265"/>
      <c r="S5" s="265"/>
      <c r="T5" s="265"/>
      <c r="U5" s="267"/>
    </row>
    <row r="6" spans="2:21" s="55" customFormat="1">
      <c r="G6" s="54" t="s">
        <v>1086</v>
      </c>
      <c r="H6" s="500">
        <f>+PPNE1!B7</f>
        <v>0</v>
      </c>
      <c r="I6" s="500"/>
      <c r="J6" s="500"/>
      <c r="K6" s="500"/>
      <c r="L6" s="500"/>
      <c r="M6" s="500"/>
      <c r="N6" s="500"/>
      <c r="O6" s="255"/>
    </row>
    <row r="7" spans="2:21" ht="25.5" customHeight="1">
      <c r="B7" s="268" t="s">
        <v>970</v>
      </c>
      <c r="C7" s="269" t="s">
        <v>971</v>
      </c>
      <c r="D7" s="269" t="s">
        <v>972</v>
      </c>
      <c r="E7" s="269" t="s">
        <v>973</v>
      </c>
      <c r="F7" s="270" t="s">
        <v>974</v>
      </c>
      <c r="G7" s="282" t="s">
        <v>975</v>
      </c>
      <c r="H7" s="283" t="s">
        <v>0</v>
      </c>
      <c r="I7" s="283" t="s">
        <v>1</v>
      </c>
      <c r="J7" s="283" t="s">
        <v>52</v>
      </c>
      <c r="K7" s="284" t="s">
        <v>2</v>
      </c>
      <c r="L7" s="283" t="s">
        <v>3</v>
      </c>
      <c r="M7" s="283" t="s">
        <v>929</v>
      </c>
      <c r="N7" s="283" t="s">
        <v>53</v>
      </c>
    </row>
    <row r="8" spans="2:21" ht="12.75">
      <c r="B8" s="14" t="e">
        <f>IF(Tabla1[[#This Row],[Código_Actividad]]="","",CONCATENATE(Tabla1[[#This Row],[POA]],".",Tabla1[[#This Row],[SRS]],".",Tabla1[[#This Row],[AREA]],".",Tabla1[[#This Row],[TIPO]]))</f>
        <v>#REF!</v>
      </c>
      <c r="C8" s="14" t="e">
        <f>IF(Tabla1[[#This Row],[Código_Actividad]]="","",'[3]Formulario PPGR1'!#REF!)</f>
        <v>#REF!</v>
      </c>
      <c r="D8" s="14" t="e">
        <f>IF(Tabla1[[#This Row],[Código_Actividad]]="","",'[3]Formulario PPGR1'!#REF!)</f>
        <v>#REF!</v>
      </c>
      <c r="E8" s="14" t="e">
        <f>IF(Tabla1[[#This Row],[Código_Actividad]]="","",'[3]Formulario PPGR1'!#REF!)</f>
        <v>#REF!</v>
      </c>
      <c r="F8" s="14" t="e">
        <f>IF(Tabla1[[#This Row],[Código_Actividad]]="","",'[3]Formulario PPGR1'!#REF!)</f>
        <v>#REF!</v>
      </c>
      <c r="G8" s="256" t="s">
        <v>1083</v>
      </c>
      <c r="H8" s="272" t="s">
        <v>1234</v>
      </c>
      <c r="I8" s="272" t="s">
        <v>925</v>
      </c>
      <c r="J8" s="271">
        <v>1</v>
      </c>
      <c r="K8" s="273">
        <v>22000</v>
      </c>
      <c r="L8" s="274">
        <f>Tabla1[[#This Row],[Cantidad de Insumos]]*K8</f>
        <v>22000</v>
      </c>
      <c r="M8" s="400" t="s">
        <v>452</v>
      </c>
      <c r="N8" s="402" t="s">
        <v>40</v>
      </c>
    </row>
    <row r="9" spans="2:21" ht="12.75">
      <c r="B9" s="14" t="str">
        <f>IF(Tabla1[[#This Row],[Código_Actividad]]="","",CONCATENATE(Tabla1[[#This Row],[POA]],".",Tabla1[[#This Row],[SRS]],".",Tabla1[[#This Row],[AREA]],".",Tabla1[[#This Row],[TIPO]]))</f>
        <v/>
      </c>
      <c r="C9" s="14" t="str">
        <f>IF(Tabla1[[#This Row],[Código_Actividad]]="","",'[3]Formulario PPGR1'!#REF!)</f>
        <v/>
      </c>
      <c r="D9" s="14" t="str">
        <f>IF(Tabla1[[#This Row],[Código_Actividad]]="","",'[3]Formulario PPGR1'!#REF!)</f>
        <v/>
      </c>
      <c r="E9" s="14" t="str">
        <f>IF(Tabla1[[#This Row],[Código_Actividad]]="","",'[3]Formulario PPGR1'!#REF!)</f>
        <v/>
      </c>
      <c r="F9" s="14" t="str">
        <f>IF(Tabla1[[#This Row],[Código_Actividad]]="","",'[3]Formulario PPGR1'!#REF!)</f>
        <v/>
      </c>
      <c r="G9" s="271"/>
      <c r="H9" s="272" t="s">
        <v>1235</v>
      </c>
      <c r="I9" s="398" t="s">
        <v>925</v>
      </c>
      <c r="J9" s="271">
        <v>1</v>
      </c>
      <c r="K9" s="274"/>
      <c r="L9" s="274"/>
      <c r="M9" s="400" t="s">
        <v>452</v>
      </c>
      <c r="N9" s="402" t="s">
        <v>40</v>
      </c>
    </row>
    <row r="10" spans="2:21" ht="12.75">
      <c r="B10" s="14" t="str">
        <f>IF(Tabla1[[#This Row],[Código_Actividad]]="","",CONCATENATE(Tabla1[[#This Row],[POA]],".",Tabla1[[#This Row],[SRS]],".",Tabla1[[#This Row],[AREA]],".",Tabla1[[#This Row],[TIPO]]))</f>
        <v/>
      </c>
      <c r="C10" s="14" t="str">
        <f>IF(Tabla1[[#This Row],[Código_Actividad]]="","",'[3]Formulario PPGR1'!#REF!)</f>
        <v/>
      </c>
      <c r="D10" s="14" t="str">
        <f>IF(Tabla1[[#This Row],[Código_Actividad]]="","",'[3]Formulario PPGR1'!#REF!)</f>
        <v/>
      </c>
      <c r="E10" s="14" t="str">
        <f>IF(Tabla1[[#This Row],[Código_Actividad]]="","",'[3]Formulario PPGR1'!#REF!)</f>
        <v/>
      </c>
      <c r="F10" s="14" t="str">
        <f>IF(Tabla1[[#This Row],[Código_Actividad]]="","",'[3]Formulario PPGR1'!#REF!)</f>
        <v/>
      </c>
      <c r="G10" s="271"/>
      <c r="H10" s="272" t="s">
        <v>1236</v>
      </c>
      <c r="I10" s="398" t="s">
        <v>1244</v>
      </c>
      <c r="J10" s="271">
        <v>1</v>
      </c>
      <c r="K10" s="274">
        <v>195</v>
      </c>
      <c r="L10" s="274">
        <f>Tabla1[[#This Row],[Cantidad de Insumos]]*K10</f>
        <v>195</v>
      </c>
      <c r="M10" s="400" t="s">
        <v>1246</v>
      </c>
      <c r="N10" s="402" t="s">
        <v>290</v>
      </c>
    </row>
    <row r="11" spans="2:21" ht="12.75">
      <c r="B11" s="14" t="str">
        <f>IF(Tabla1[[#This Row],[Código_Actividad]]="","",CONCATENATE(Tabla1[[#This Row],[POA]],".",Tabla1[[#This Row],[SRS]],".",Tabla1[[#This Row],[AREA]],".",Tabla1[[#This Row],[TIPO]]))</f>
        <v/>
      </c>
      <c r="C11" s="14" t="str">
        <f>IF(Tabla1[[#This Row],[Código_Actividad]]="","",'[3]Formulario PPGR1'!#REF!)</f>
        <v/>
      </c>
      <c r="D11" s="14" t="str">
        <f>IF(Tabla1[[#This Row],[Código_Actividad]]="","",'[3]Formulario PPGR1'!#REF!)</f>
        <v/>
      </c>
      <c r="E11" s="14" t="str">
        <f>IF(Tabla1[[#This Row],[Código_Actividad]]="","",'[3]Formulario PPGR1'!#REF!)</f>
        <v/>
      </c>
      <c r="F11" s="14" t="str">
        <f>IF(Tabla1[[#This Row],[Código_Actividad]]="","",'[3]Formulario PPGR1'!#REF!)</f>
        <v/>
      </c>
      <c r="G11" s="271"/>
      <c r="H11" s="272" t="s">
        <v>1237</v>
      </c>
      <c r="I11" s="398" t="s">
        <v>925</v>
      </c>
      <c r="J11" s="271">
        <v>1</v>
      </c>
      <c r="K11" s="274">
        <v>95</v>
      </c>
      <c r="L11" s="274">
        <f>Tabla1[[#This Row],[Cantidad de Insumos]]*K11</f>
        <v>95</v>
      </c>
      <c r="M11" s="400" t="s">
        <v>1246</v>
      </c>
      <c r="N11" s="402" t="s">
        <v>40</v>
      </c>
    </row>
    <row r="12" spans="2:21" ht="12.75">
      <c r="B12" s="14" t="str">
        <f>IF(Tabla1[[#This Row],[Código_Actividad]]="","",CONCATENATE(Tabla1[[#This Row],[POA]],".",Tabla1[[#This Row],[SRS]],".",Tabla1[[#This Row],[AREA]],".",Tabla1[[#This Row],[TIPO]]))</f>
        <v/>
      </c>
      <c r="C12" s="14" t="str">
        <f>IF(Tabla1[[#This Row],[Código_Actividad]]="","",'[3]Formulario PPGR1'!#REF!)</f>
        <v/>
      </c>
      <c r="D12" s="14" t="str">
        <f>IF(Tabla1[[#This Row],[Código_Actividad]]="","",'[3]Formulario PPGR1'!#REF!)</f>
        <v/>
      </c>
      <c r="E12" s="14" t="str">
        <f>IF(Tabla1[[#This Row],[Código_Actividad]]="","",'[3]Formulario PPGR1'!#REF!)</f>
        <v/>
      </c>
      <c r="F12" s="14" t="str">
        <f>IF(Tabla1[[#This Row],[Código_Actividad]]="","",'[3]Formulario PPGR1'!#REF!)</f>
        <v/>
      </c>
      <c r="G12" s="271"/>
      <c r="H12" s="272" t="s">
        <v>1238</v>
      </c>
      <c r="I12" s="398" t="s">
        <v>1245</v>
      </c>
      <c r="J12" s="271">
        <v>1</v>
      </c>
      <c r="K12" s="274">
        <v>110</v>
      </c>
      <c r="L12" s="274">
        <f>Tabla1[[#This Row],[Cantidad de Insumos]]*K12</f>
        <v>110</v>
      </c>
      <c r="M12" s="400" t="s">
        <v>1246</v>
      </c>
      <c r="N12" s="402" t="s">
        <v>40</v>
      </c>
    </row>
    <row r="13" spans="2:21" ht="12.75">
      <c r="B13" s="14" t="str">
        <f>IF(Tabla1[[#This Row],[Código_Actividad]]="","",CONCATENATE(Tabla1[[#This Row],[POA]],".",Tabla1[[#This Row],[SRS]],".",Tabla1[[#This Row],[AREA]],".",Tabla1[[#This Row],[TIPO]]))</f>
        <v/>
      </c>
      <c r="C13" s="14" t="str">
        <f>IF(Tabla1[[#This Row],[Código_Actividad]]="","",'[3]Formulario PPGR1'!#REF!)</f>
        <v/>
      </c>
      <c r="D13" s="14" t="str">
        <f>IF(Tabla1[[#This Row],[Código_Actividad]]="","",'[3]Formulario PPGR1'!#REF!)</f>
        <v/>
      </c>
      <c r="E13" s="14" t="str">
        <f>IF(Tabla1[[#This Row],[Código_Actividad]]="","",'[3]Formulario PPGR1'!#REF!)</f>
        <v/>
      </c>
      <c r="F13" s="14" t="str">
        <f>IF(Tabla1[[#This Row],[Código_Actividad]]="","",'[3]Formulario PPGR1'!#REF!)</f>
        <v/>
      </c>
      <c r="G13" s="271"/>
      <c r="H13" s="272" t="s">
        <v>1239</v>
      </c>
      <c r="I13" s="398" t="s">
        <v>925</v>
      </c>
      <c r="J13" s="271">
        <v>1</v>
      </c>
      <c r="K13" s="274"/>
      <c r="L13" s="274">
        <f>Tabla1[[#This Row],[Cantidad de Insumos]]*K13</f>
        <v>0</v>
      </c>
      <c r="M13" s="400"/>
      <c r="N13" s="402"/>
    </row>
    <row r="14" spans="2:21" ht="12.75">
      <c r="B14" s="14" t="str">
        <f>IF(Tabla1[[#This Row],[Código_Actividad]]="","",CONCATENATE(Tabla1[[#This Row],[POA]],".",Tabla1[[#This Row],[SRS]],".",Tabla1[[#This Row],[AREA]],".",Tabla1[[#This Row],[TIPO]]))</f>
        <v/>
      </c>
      <c r="C14" s="14" t="str">
        <f>IF(Tabla1[[#This Row],[Código_Actividad]]="","",'[3]Formulario PPGR1'!#REF!)</f>
        <v/>
      </c>
      <c r="D14" s="14" t="str">
        <f>IF(Tabla1[[#This Row],[Código_Actividad]]="","",'[3]Formulario PPGR1'!#REF!)</f>
        <v/>
      </c>
      <c r="E14" s="14" t="str">
        <f>IF(Tabla1[[#This Row],[Código_Actividad]]="","",'[3]Formulario PPGR1'!#REF!)</f>
        <v/>
      </c>
      <c r="F14" s="14" t="str">
        <f>IF(Tabla1[[#This Row],[Código_Actividad]]="","",'[3]Formulario PPGR1'!#REF!)</f>
        <v/>
      </c>
      <c r="G14" s="271"/>
      <c r="H14" s="272" t="s">
        <v>1240</v>
      </c>
      <c r="I14" s="398" t="s">
        <v>925</v>
      </c>
      <c r="J14" s="271">
        <v>1</v>
      </c>
      <c r="K14" s="274">
        <v>4500</v>
      </c>
      <c r="L14" s="274">
        <f>Tabla1[[#This Row],[Cantidad de Insumos]]*K14</f>
        <v>4500</v>
      </c>
      <c r="M14" s="400" t="s">
        <v>1247</v>
      </c>
      <c r="N14" s="402" t="s">
        <v>290</v>
      </c>
    </row>
    <row r="15" spans="2:21" ht="12.75">
      <c r="B15" s="14" t="str">
        <f>IF(Tabla1[[#This Row],[Código_Actividad]]="","",CONCATENATE(Tabla1[[#This Row],[POA]],".",Tabla1[[#This Row],[SRS]],".",Tabla1[[#This Row],[AREA]],".",Tabla1[[#This Row],[TIPO]]))</f>
        <v/>
      </c>
      <c r="C15" s="14" t="str">
        <f>IF(Tabla1[[#This Row],[Código_Actividad]]="","",'[3]Formulario PPGR1'!#REF!)</f>
        <v/>
      </c>
      <c r="D15" s="14" t="str">
        <f>IF(Tabla1[[#This Row],[Código_Actividad]]="","",'[3]Formulario PPGR1'!#REF!)</f>
        <v/>
      </c>
      <c r="E15" s="14" t="str">
        <f>IF(Tabla1[[#This Row],[Código_Actividad]]="","",'[3]Formulario PPGR1'!#REF!)</f>
        <v/>
      </c>
      <c r="F15" s="14" t="str">
        <f>IF(Tabla1[[#This Row],[Código_Actividad]]="","",'[3]Formulario PPGR1'!#REF!)</f>
        <v/>
      </c>
      <c r="G15" s="271"/>
      <c r="H15" s="272" t="s">
        <v>1241</v>
      </c>
      <c r="I15" s="398" t="s">
        <v>925</v>
      </c>
      <c r="J15" s="271">
        <v>1</v>
      </c>
      <c r="K15" s="274">
        <v>230</v>
      </c>
      <c r="L15" s="274">
        <f>Tabla1[[#This Row],[Cantidad de Insumos]]*K15</f>
        <v>230</v>
      </c>
      <c r="M15" s="400" t="s">
        <v>1246</v>
      </c>
      <c r="N15" s="402" t="s">
        <v>290</v>
      </c>
    </row>
    <row r="16" spans="2:21" ht="12.75">
      <c r="B16" s="14" t="str">
        <f>IF(Tabla1[[#This Row],[Código_Actividad]]="","",CONCATENATE(Tabla1[[#This Row],[POA]],".",Tabla1[[#This Row],[SRS]],".",Tabla1[[#This Row],[AREA]],".",Tabla1[[#This Row],[TIPO]]))</f>
        <v/>
      </c>
      <c r="C16" s="14" t="str">
        <f>IF(Tabla1[[#This Row],[Código_Actividad]]="","",'[3]Formulario PPGR1'!#REF!)</f>
        <v/>
      </c>
      <c r="D16" s="14" t="str">
        <f>IF(Tabla1[[#This Row],[Código_Actividad]]="","",'[3]Formulario PPGR1'!#REF!)</f>
        <v/>
      </c>
      <c r="E16" s="14" t="str">
        <f>IF(Tabla1[[#This Row],[Código_Actividad]]="","",'[3]Formulario PPGR1'!#REF!)</f>
        <v/>
      </c>
      <c r="F16" s="14" t="str">
        <f>IF(Tabla1[[#This Row],[Código_Actividad]]="","",'[3]Formulario PPGR1'!#REF!)</f>
        <v/>
      </c>
      <c r="G16" s="271"/>
      <c r="H16" s="272" t="s">
        <v>1242</v>
      </c>
      <c r="I16" s="398" t="s">
        <v>925</v>
      </c>
      <c r="J16" s="271">
        <v>1</v>
      </c>
      <c r="K16" s="274">
        <v>1260</v>
      </c>
      <c r="L16" s="274">
        <f>Tabla1[[#This Row],[Cantidad de Insumos]]*K16</f>
        <v>1260</v>
      </c>
      <c r="M16" s="400" t="s">
        <v>1246</v>
      </c>
      <c r="N16" s="402" t="s">
        <v>290</v>
      </c>
    </row>
    <row r="17" spans="2:14" ht="12.75">
      <c r="B17" s="14" t="str">
        <f>IF(Tabla1[[#This Row],[Código_Actividad]]="","",CONCATENATE(Tabla1[[#This Row],[POA]],".",Tabla1[[#This Row],[SRS]],".",Tabla1[[#This Row],[AREA]],".",Tabla1[[#This Row],[TIPO]]))</f>
        <v/>
      </c>
      <c r="C17" s="14" t="str">
        <f>IF(Tabla1[[#This Row],[Código_Actividad]]="","",'[3]Formulario PPGR1'!#REF!)</f>
        <v/>
      </c>
      <c r="D17" s="14" t="str">
        <f>IF(Tabla1[[#This Row],[Código_Actividad]]="","",'[3]Formulario PPGR1'!#REF!)</f>
        <v/>
      </c>
      <c r="E17" s="14" t="str">
        <f>IF(Tabla1[[#This Row],[Código_Actividad]]="","",'[3]Formulario PPGR1'!#REF!)</f>
        <v/>
      </c>
      <c r="F17" s="14" t="str">
        <f>IF(Tabla1[[#This Row],[Código_Actividad]]="","",'[3]Formulario PPGR1'!#REF!)</f>
        <v/>
      </c>
      <c r="G17" s="271"/>
      <c r="H17" s="272" t="s">
        <v>1243</v>
      </c>
      <c r="I17" s="398" t="s">
        <v>925</v>
      </c>
      <c r="J17" s="271">
        <v>5</v>
      </c>
      <c r="K17" s="274">
        <v>65</v>
      </c>
      <c r="L17" s="274">
        <f>Tabla1[[#This Row],[Cantidad de Insumos]]*K17</f>
        <v>325</v>
      </c>
      <c r="M17" s="400" t="s">
        <v>1246</v>
      </c>
      <c r="N17" s="402" t="s">
        <v>290</v>
      </c>
    </row>
    <row r="18" spans="2:14" ht="12.75">
      <c r="B18" s="14" t="e">
        <f>IF(Tabla1[[#This Row],[Código_Actividad]]="","",CONCATENATE(Tabla1[[#This Row],[POA]],".",Tabla1[[#This Row],[SRS]],".",Tabla1[[#This Row],[AREA]],".",Tabla1[[#This Row],[TIPO]]))</f>
        <v>#REF!</v>
      </c>
      <c r="C18" s="14" t="e">
        <f>IF(Tabla1[[#This Row],[Código_Actividad]]="","",'[3]Formulario PPGR1'!#REF!)</f>
        <v>#REF!</v>
      </c>
      <c r="D18" s="14" t="e">
        <f>IF(Tabla1[[#This Row],[Código_Actividad]]="","",'[3]Formulario PPGR1'!#REF!)</f>
        <v>#REF!</v>
      </c>
      <c r="E18" s="14" t="e">
        <f>IF(Tabla1[[#This Row],[Código_Actividad]]="","",'[3]Formulario PPGR1'!#REF!)</f>
        <v>#REF!</v>
      </c>
      <c r="F18" s="14" t="e">
        <f>IF(Tabla1[[#This Row],[Código_Actividad]]="","",'[3]Formulario PPGR1'!#REF!)</f>
        <v>#REF!</v>
      </c>
      <c r="G18" s="256" t="s">
        <v>1084</v>
      </c>
      <c r="H18" s="272" t="s">
        <v>1234</v>
      </c>
      <c r="I18" s="272" t="s">
        <v>925</v>
      </c>
      <c r="J18" s="271">
        <v>1</v>
      </c>
      <c r="K18" s="273">
        <v>22000</v>
      </c>
      <c r="L18" s="274">
        <f>Tabla1[[#This Row],[Cantidad de Insumos]]*K18</f>
        <v>22000</v>
      </c>
      <c r="M18" s="400" t="s">
        <v>452</v>
      </c>
      <c r="N18" s="402" t="s">
        <v>40</v>
      </c>
    </row>
    <row r="19" spans="2:14" ht="12.75">
      <c r="B19" s="14" t="str">
        <f>IF(Tabla1[[#This Row],[Código_Actividad]]="","",CONCATENATE(Tabla1[[#This Row],[POA]],".",Tabla1[[#This Row],[SRS]],".",Tabla1[[#This Row],[AREA]],".",Tabla1[[#This Row],[TIPO]]))</f>
        <v/>
      </c>
      <c r="C19" s="14" t="str">
        <f>IF(Tabla1[[#This Row],[Código_Actividad]]="","",'[3]Formulario PPGR1'!#REF!)</f>
        <v/>
      </c>
      <c r="D19" s="14" t="str">
        <f>IF(Tabla1[[#This Row],[Código_Actividad]]="","",'[3]Formulario PPGR1'!#REF!)</f>
        <v/>
      </c>
      <c r="E19" s="14" t="str">
        <f>IF(Tabla1[[#This Row],[Código_Actividad]]="","",'[3]Formulario PPGR1'!#REF!)</f>
        <v/>
      </c>
      <c r="F19" s="14" t="str">
        <f>IF(Tabla1[[#This Row],[Código_Actividad]]="","",'[3]Formulario PPGR1'!#REF!)</f>
        <v/>
      </c>
      <c r="G19" s="271"/>
      <c r="H19" s="272" t="s">
        <v>1235</v>
      </c>
      <c r="I19" s="398" t="s">
        <v>925</v>
      </c>
      <c r="J19" s="271">
        <v>1</v>
      </c>
      <c r="K19" s="274"/>
      <c r="L19" s="274"/>
      <c r="M19" s="400" t="s">
        <v>452</v>
      </c>
      <c r="N19" s="402" t="s">
        <v>40</v>
      </c>
    </row>
    <row r="20" spans="2:14" ht="12.75">
      <c r="B20" s="14" t="str">
        <f>IF(Tabla1[[#This Row],[Código_Actividad]]="","",CONCATENATE(Tabla1[[#This Row],[POA]],".",Tabla1[[#This Row],[SRS]],".",Tabla1[[#This Row],[AREA]],".",Tabla1[[#This Row],[TIPO]]))</f>
        <v/>
      </c>
      <c r="C20" s="14" t="str">
        <f>IF(Tabla1[[#This Row],[Código_Actividad]]="","",'[3]Formulario PPGR1'!#REF!)</f>
        <v/>
      </c>
      <c r="D20" s="14" t="str">
        <f>IF(Tabla1[[#This Row],[Código_Actividad]]="","",'[3]Formulario PPGR1'!#REF!)</f>
        <v/>
      </c>
      <c r="E20" s="14" t="str">
        <f>IF(Tabla1[[#This Row],[Código_Actividad]]="","",'[3]Formulario PPGR1'!#REF!)</f>
        <v/>
      </c>
      <c r="F20" s="14" t="str">
        <f>IF(Tabla1[[#This Row],[Código_Actividad]]="","",'[3]Formulario PPGR1'!#REF!)</f>
        <v/>
      </c>
      <c r="G20" s="271"/>
      <c r="H20" s="272" t="s">
        <v>1236</v>
      </c>
      <c r="I20" s="398" t="s">
        <v>1244</v>
      </c>
      <c r="J20" s="271">
        <v>1</v>
      </c>
      <c r="K20" s="274">
        <v>195</v>
      </c>
      <c r="L20" s="274">
        <f>Tabla1[[#This Row],[Cantidad de Insumos]]*K20</f>
        <v>195</v>
      </c>
      <c r="M20" s="400" t="s">
        <v>1246</v>
      </c>
      <c r="N20" s="402" t="s">
        <v>290</v>
      </c>
    </row>
    <row r="21" spans="2:14" ht="12.75">
      <c r="B21" s="14" t="str">
        <f>IF(Tabla1[[#This Row],[Código_Actividad]]="","",CONCATENATE(Tabla1[[#This Row],[POA]],".",Tabla1[[#This Row],[SRS]],".",Tabla1[[#This Row],[AREA]],".",Tabla1[[#This Row],[TIPO]]))</f>
        <v/>
      </c>
      <c r="C21" s="14" t="str">
        <f>IF(Tabla1[[#This Row],[Código_Actividad]]="","",'[3]Formulario PPGR1'!#REF!)</f>
        <v/>
      </c>
      <c r="D21" s="14" t="str">
        <f>IF(Tabla1[[#This Row],[Código_Actividad]]="","",'[3]Formulario PPGR1'!#REF!)</f>
        <v/>
      </c>
      <c r="E21" s="14" t="str">
        <f>IF(Tabla1[[#This Row],[Código_Actividad]]="","",'[3]Formulario PPGR1'!#REF!)</f>
        <v/>
      </c>
      <c r="F21" s="14" t="str">
        <f>IF(Tabla1[[#This Row],[Código_Actividad]]="","",'[3]Formulario PPGR1'!#REF!)</f>
        <v/>
      </c>
      <c r="G21" s="271"/>
      <c r="H21" s="272" t="s">
        <v>1237</v>
      </c>
      <c r="I21" s="398" t="s">
        <v>925</v>
      </c>
      <c r="J21" s="271">
        <v>1</v>
      </c>
      <c r="K21" s="274">
        <v>95</v>
      </c>
      <c r="L21" s="274">
        <f>Tabla1[[#This Row],[Cantidad de Insumos]]*K21</f>
        <v>95</v>
      </c>
      <c r="M21" s="400" t="s">
        <v>1246</v>
      </c>
      <c r="N21" s="402" t="s">
        <v>40</v>
      </c>
    </row>
    <row r="22" spans="2:14" ht="12.75">
      <c r="B22" s="14" t="str">
        <f>IF(Tabla1[[#This Row],[Código_Actividad]]="","",CONCATENATE(Tabla1[[#This Row],[POA]],".",Tabla1[[#This Row],[SRS]],".",Tabla1[[#This Row],[AREA]],".",Tabla1[[#This Row],[TIPO]]))</f>
        <v/>
      </c>
      <c r="C22" s="14" t="str">
        <f>IF(Tabla1[[#This Row],[Código_Actividad]]="","",'[3]Formulario PPGR1'!#REF!)</f>
        <v/>
      </c>
      <c r="D22" s="14" t="str">
        <f>IF(Tabla1[[#This Row],[Código_Actividad]]="","",'[3]Formulario PPGR1'!#REF!)</f>
        <v/>
      </c>
      <c r="E22" s="14" t="str">
        <f>IF(Tabla1[[#This Row],[Código_Actividad]]="","",'[3]Formulario PPGR1'!#REF!)</f>
        <v/>
      </c>
      <c r="F22" s="14" t="str">
        <f>IF(Tabla1[[#This Row],[Código_Actividad]]="","",'[3]Formulario PPGR1'!#REF!)</f>
        <v/>
      </c>
      <c r="G22" s="271"/>
      <c r="H22" s="272" t="s">
        <v>1238</v>
      </c>
      <c r="I22" s="398" t="s">
        <v>1245</v>
      </c>
      <c r="J22" s="271">
        <v>1</v>
      </c>
      <c r="K22" s="274">
        <v>110</v>
      </c>
      <c r="L22" s="274">
        <f>Tabla1[[#This Row],[Cantidad de Insumos]]*K22</f>
        <v>110</v>
      </c>
      <c r="M22" s="400" t="s">
        <v>1246</v>
      </c>
      <c r="N22" s="402" t="s">
        <v>40</v>
      </c>
    </row>
    <row r="23" spans="2:14" ht="12.75">
      <c r="B23" s="14" t="str">
        <f>IF(Tabla1[[#This Row],[Código_Actividad]]="","",CONCATENATE(Tabla1[[#This Row],[POA]],".",Tabla1[[#This Row],[SRS]],".",Tabla1[[#This Row],[AREA]],".",Tabla1[[#This Row],[TIPO]]))</f>
        <v/>
      </c>
      <c r="C23" s="14" t="str">
        <f>IF(Tabla1[[#This Row],[Código_Actividad]]="","",'[3]Formulario PPGR1'!#REF!)</f>
        <v/>
      </c>
      <c r="D23" s="14" t="str">
        <f>IF(Tabla1[[#This Row],[Código_Actividad]]="","",'[3]Formulario PPGR1'!#REF!)</f>
        <v/>
      </c>
      <c r="E23" s="14" t="str">
        <f>IF(Tabla1[[#This Row],[Código_Actividad]]="","",'[3]Formulario PPGR1'!#REF!)</f>
        <v/>
      </c>
      <c r="F23" s="14" t="str">
        <f>IF(Tabla1[[#This Row],[Código_Actividad]]="","",'[3]Formulario PPGR1'!#REF!)</f>
        <v/>
      </c>
      <c r="G23" s="271"/>
      <c r="H23" s="272" t="s">
        <v>1239</v>
      </c>
      <c r="I23" s="398" t="s">
        <v>925</v>
      </c>
      <c r="J23" s="271">
        <v>1</v>
      </c>
      <c r="K23" s="274"/>
      <c r="L23" s="274">
        <f>Tabla1[[#This Row],[Cantidad de Insumos]]*K23</f>
        <v>0</v>
      </c>
      <c r="M23" s="400"/>
      <c r="N23" s="402"/>
    </row>
    <row r="24" spans="2:14" ht="12.75">
      <c r="B24" s="14" t="str">
        <f>IF(Tabla1[[#This Row],[Código_Actividad]]="","",CONCATENATE(Tabla1[[#This Row],[POA]],".",Tabla1[[#This Row],[SRS]],".",Tabla1[[#This Row],[AREA]],".",Tabla1[[#This Row],[TIPO]]))</f>
        <v/>
      </c>
      <c r="C24" s="14" t="str">
        <f>IF(Tabla1[[#This Row],[Código_Actividad]]="","",'[3]Formulario PPGR1'!#REF!)</f>
        <v/>
      </c>
      <c r="D24" s="14" t="str">
        <f>IF(Tabla1[[#This Row],[Código_Actividad]]="","",'[3]Formulario PPGR1'!#REF!)</f>
        <v/>
      </c>
      <c r="E24" s="14" t="str">
        <f>IF(Tabla1[[#This Row],[Código_Actividad]]="","",'[3]Formulario PPGR1'!#REF!)</f>
        <v/>
      </c>
      <c r="F24" s="14" t="str">
        <f>IF(Tabla1[[#This Row],[Código_Actividad]]="","",'[3]Formulario PPGR1'!#REF!)</f>
        <v/>
      </c>
      <c r="G24" s="271"/>
      <c r="H24" s="272" t="s">
        <v>1240</v>
      </c>
      <c r="I24" s="398" t="s">
        <v>925</v>
      </c>
      <c r="J24" s="271">
        <v>1</v>
      </c>
      <c r="K24" s="274">
        <v>4500</v>
      </c>
      <c r="L24" s="274">
        <f>Tabla1[[#This Row],[Cantidad de Insumos]]*K24</f>
        <v>4500</v>
      </c>
      <c r="M24" s="400" t="s">
        <v>1247</v>
      </c>
      <c r="N24" s="402" t="s">
        <v>290</v>
      </c>
    </row>
    <row r="25" spans="2:14" ht="12.75">
      <c r="B25" s="14" t="str">
        <f>IF(Tabla1[[#This Row],[Código_Actividad]]="","",CONCATENATE(Tabla1[[#This Row],[POA]],".",Tabla1[[#This Row],[SRS]],".",Tabla1[[#This Row],[AREA]],".",Tabla1[[#This Row],[TIPO]]))</f>
        <v/>
      </c>
      <c r="C25" s="14" t="str">
        <f>IF(Tabla1[[#This Row],[Código_Actividad]]="","",'[3]Formulario PPGR1'!#REF!)</f>
        <v/>
      </c>
      <c r="D25" s="14" t="str">
        <f>IF(Tabla1[[#This Row],[Código_Actividad]]="","",'[3]Formulario PPGR1'!#REF!)</f>
        <v/>
      </c>
      <c r="E25" s="14" t="str">
        <f>IF(Tabla1[[#This Row],[Código_Actividad]]="","",'[3]Formulario PPGR1'!#REF!)</f>
        <v/>
      </c>
      <c r="F25" s="14" t="str">
        <f>IF(Tabla1[[#This Row],[Código_Actividad]]="","",'[3]Formulario PPGR1'!#REF!)</f>
        <v/>
      </c>
      <c r="G25" s="271"/>
      <c r="H25" s="272" t="s">
        <v>1241</v>
      </c>
      <c r="I25" s="398" t="s">
        <v>925</v>
      </c>
      <c r="J25" s="271">
        <v>1</v>
      </c>
      <c r="K25" s="274">
        <v>230</v>
      </c>
      <c r="L25" s="274">
        <f>Tabla1[[#This Row],[Cantidad de Insumos]]*K25</f>
        <v>230</v>
      </c>
      <c r="M25" s="400" t="s">
        <v>1246</v>
      </c>
      <c r="N25" s="402" t="s">
        <v>290</v>
      </c>
    </row>
    <row r="26" spans="2:14" ht="12.75">
      <c r="B26" s="14" t="str">
        <f>IF(Tabla1[[#This Row],[Código_Actividad]]="","",CONCATENATE(Tabla1[[#This Row],[POA]],".",Tabla1[[#This Row],[SRS]],".",Tabla1[[#This Row],[AREA]],".",Tabla1[[#This Row],[TIPO]]))</f>
        <v/>
      </c>
      <c r="C26" s="14" t="str">
        <f>IF(Tabla1[[#This Row],[Código_Actividad]]="","",'[3]Formulario PPGR1'!#REF!)</f>
        <v/>
      </c>
      <c r="D26" s="14" t="str">
        <f>IF(Tabla1[[#This Row],[Código_Actividad]]="","",'[3]Formulario PPGR1'!#REF!)</f>
        <v/>
      </c>
      <c r="E26" s="14" t="str">
        <f>IF(Tabla1[[#This Row],[Código_Actividad]]="","",'[3]Formulario PPGR1'!#REF!)</f>
        <v/>
      </c>
      <c r="F26" s="14" t="str">
        <f>IF(Tabla1[[#This Row],[Código_Actividad]]="","",'[3]Formulario PPGR1'!#REF!)</f>
        <v/>
      </c>
      <c r="G26" s="271"/>
      <c r="H26" s="272" t="s">
        <v>1242</v>
      </c>
      <c r="I26" s="398" t="s">
        <v>925</v>
      </c>
      <c r="J26" s="271">
        <v>1</v>
      </c>
      <c r="K26" s="274">
        <v>1260</v>
      </c>
      <c r="L26" s="274">
        <f>Tabla1[[#This Row],[Cantidad de Insumos]]*K26</f>
        <v>1260</v>
      </c>
      <c r="M26" s="400" t="s">
        <v>1246</v>
      </c>
      <c r="N26" s="402" t="s">
        <v>290</v>
      </c>
    </row>
    <row r="27" spans="2:14" ht="12.75">
      <c r="B27" s="14" t="str">
        <f>IF(Tabla1[[#This Row],[Código_Actividad]]="","",CONCATENATE(Tabla1[[#This Row],[POA]],".",Tabla1[[#This Row],[SRS]],".",Tabla1[[#This Row],[AREA]],".",Tabla1[[#This Row],[TIPO]]))</f>
        <v/>
      </c>
      <c r="C27" s="14" t="str">
        <f>IF(Tabla1[[#This Row],[Código_Actividad]]="","",'[3]Formulario PPGR1'!#REF!)</f>
        <v/>
      </c>
      <c r="D27" s="14" t="str">
        <f>IF(Tabla1[[#This Row],[Código_Actividad]]="","",'[3]Formulario PPGR1'!#REF!)</f>
        <v/>
      </c>
      <c r="E27" s="14" t="str">
        <f>IF(Tabla1[[#This Row],[Código_Actividad]]="","",'[3]Formulario PPGR1'!#REF!)</f>
        <v/>
      </c>
      <c r="F27" s="14" t="str">
        <f>IF(Tabla1[[#This Row],[Código_Actividad]]="","",'[3]Formulario PPGR1'!#REF!)</f>
        <v/>
      </c>
      <c r="G27" s="271"/>
      <c r="H27" s="272" t="s">
        <v>1243</v>
      </c>
      <c r="I27" s="398" t="s">
        <v>925</v>
      </c>
      <c r="J27" s="271">
        <v>5</v>
      </c>
      <c r="K27" s="274">
        <v>65</v>
      </c>
      <c r="L27" s="274">
        <f>Tabla1[[#This Row],[Cantidad de Insumos]]*K27</f>
        <v>325</v>
      </c>
      <c r="M27" s="400" t="s">
        <v>1246</v>
      </c>
      <c r="N27" s="402" t="s">
        <v>290</v>
      </c>
    </row>
    <row r="28" spans="2:14" ht="12.75">
      <c r="B28" s="14" t="e">
        <f>IF(Tabla1[[#This Row],[Código_Actividad]]="","",CONCATENATE(Tabla1[[#This Row],[POA]],".",Tabla1[[#This Row],[SRS]],".",Tabla1[[#This Row],[AREA]],".",Tabla1[[#This Row],[TIPO]]))</f>
        <v>#REF!</v>
      </c>
      <c r="C28" s="14" t="e">
        <f>IF(Tabla1[[#This Row],[Código_Actividad]]="","",'[3]Formulario PPGR1'!#REF!)</f>
        <v>#REF!</v>
      </c>
      <c r="D28" s="14" t="e">
        <f>IF(Tabla1[[#This Row],[Código_Actividad]]="","",'[3]Formulario PPGR1'!#REF!)</f>
        <v>#REF!</v>
      </c>
      <c r="E28" s="14" t="e">
        <f>IF(Tabla1[[#This Row],[Código_Actividad]]="","",'[3]Formulario PPGR1'!#REF!)</f>
        <v>#REF!</v>
      </c>
      <c r="F28" s="14" t="e">
        <f>IF(Tabla1[[#This Row],[Código_Actividad]]="","",'[3]Formulario PPGR1'!#REF!)</f>
        <v>#REF!</v>
      </c>
      <c r="G28" s="256" t="s">
        <v>1087</v>
      </c>
      <c r="H28" s="272" t="s">
        <v>1234</v>
      </c>
      <c r="I28" s="272" t="s">
        <v>925</v>
      </c>
      <c r="J28" s="271">
        <v>1</v>
      </c>
      <c r="K28" s="273">
        <v>22000</v>
      </c>
      <c r="L28" s="274">
        <f>Tabla1[[#This Row],[Cantidad de Insumos]]*K28</f>
        <v>22000</v>
      </c>
      <c r="M28" s="400" t="s">
        <v>452</v>
      </c>
      <c r="N28" s="402" t="s">
        <v>40</v>
      </c>
    </row>
    <row r="29" spans="2:14" s="271" customFormat="1" ht="12.75">
      <c r="H29" s="399" t="s">
        <v>1235</v>
      </c>
      <c r="I29" s="399" t="s">
        <v>925</v>
      </c>
      <c r="J29" s="271">
        <v>1</v>
      </c>
      <c r="K29" s="274"/>
      <c r="L29" s="274"/>
      <c r="M29" s="271" t="s">
        <v>452</v>
      </c>
      <c r="N29" s="403" t="s">
        <v>40</v>
      </c>
    </row>
    <row r="30" spans="2:14" s="271" customFormat="1" ht="12.75">
      <c r="H30" s="399" t="s">
        <v>1236</v>
      </c>
      <c r="I30" s="399" t="s">
        <v>1244</v>
      </c>
      <c r="J30" s="271">
        <v>1</v>
      </c>
      <c r="K30" s="274">
        <v>195</v>
      </c>
      <c r="L30" s="274">
        <f>Tabla1[[#This Row],[Cantidad de Insumos]]*K30</f>
        <v>195</v>
      </c>
      <c r="M30" s="271" t="s">
        <v>1246</v>
      </c>
      <c r="N30" s="403" t="s">
        <v>290</v>
      </c>
    </row>
    <row r="31" spans="2:14" s="271" customFormat="1" ht="12.75">
      <c r="H31" s="399" t="s">
        <v>1237</v>
      </c>
      <c r="I31" s="399" t="s">
        <v>925</v>
      </c>
      <c r="J31" s="271">
        <v>1</v>
      </c>
      <c r="K31" s="274">
        <v>95</v>
      </c>
      <c r="L31" s="274">
        <f>Tabla1[[#This Row],[Cantidad de Insumos]]*K31</f>
        <v>95</v>
      </c>
      <c r="M31" s="271" t="s">
        <v>1246</v>
      </c>
      <c r="N31" s="403" t="s">
        <v>40</v>
      </c>
    </row>
    <row r="32" spans="2:14" s="271" customFormat="1" ht="12.75">
      <c r="H32" s="399" t="s">
        <v>1238</v>
      </c>
      <c r="I32" s="399" t="s">
        <v>1245</v>
      </c>
      <c r="J32" s="271">
        <v>1</v>
      </c>
      <c r="K32" s="274">
        <v>110</v>
      </c>
      <c r="L32" s="274">
        <f>Tabla1[[#This Row],[Cantidad de Insumos]]*K32</f>
        <v>110</v>
      </c>
      <c r="M32" s="271" t="s">
        <v>1246</v>
      </c>
      <c r="N32" s="403" t="s">
        <v>40</v>
      </c>
    </row>
    <row r="33" spans="2:14" s="271" customFormat="1" ht="12.75">
      <c r="H33" s="399" t="s">
        <v>1239</v>
      </c>
      <c r="I33" s="399" t="s">
        <v>925</v>
      </c>
      <c r="J33" s="271">
        <v>1</v>
      </c>
      <c r="K33" s="274"/>
      <c r="L33" s="274">
        <f>Tabla1[[#This Row],[Cantidad de Insumos]]*K33</f>
        <v>0</v>
      </c>
      <c r="N33" s="403"/>
    </row>
    <row r="34" spans="2:14" s="271" customFormat="1" ht="12.75">
      <c r="H34" s="399" t="s">
        <v>1240</v>
      </c>
      <c r="I34" s="399" t="s">
        <v>925</v>
      </c>
      <c r="J34" s="271">
        <v>1</v>
      </c>
      <c r="K34" s="274">
        <v>4500</v>
      </c>
      <c r="L34" s="274">
        <f>Tabla1[[#This Row],[Cantidad de Insumos]]*K34</f>
        <v>4500</v>
      </c>
      <c r="M34" s="271" t="s">
        <v>1247</v>
      </c>
      <c r="N34" s="403" t="s">
        <v>290</v>
      </c>
    </row>
    <row r="35" spans="2:14" s="271" customFormat="1" ht="12.75">
      <c r="H35" s="399" t="s">
        <v>1241</v>
      </c>
      <c r="I35" s="399" t="s">
        <v>925</v>
      </c>
      <c r="J35" s="271">
        <v>1</v>
      </c>
      <c r="K35" s="274">
        <v>230</v>
      </c>
      <c r="L35" s="274">
        <f>Tabla1[[#This Row],[Cantidad de Insumos]]*K35</f>
        <v>230</v>
      </c>
      <c r="M35" s="271" t="s">
        <v>1246</v>
      </c>
      <c r="N35" s="403" t="s">
        <v>290</v>
      </c>
    </row>
    <row r="36" spans="2:14" s="271" customFormat="1" ht="12.75">
      <c r="H36" s="399" t="s">
        <v>1242</v>
      </c>
      <c r="I36" s="399" t="s">
        <v>925</v>
      </c>
      <c r="J36" s="271">
        <v>1</v>
      </c>
      <c r="K36" s="274">
        <v>1260</v>
      </c>
      <c r="L36" s="274">
        <f>Tabla1[[#This Row],[Cantidad de Insumos]]*K36</f>
        <v>1260</v>
      </c>
      <c r="M36" s="271" t="s">
        <v>1246</v>
      </c>
      <c r="N36" s="403" t="s">
        <v>290</v>
      </c>
    </row>
    <row r="37" spans="2:14" s="271" customFormat="1" ht="12.75">
      <c r="H37" s="399" t="s">
        <v>1243</v>
      </c>
      <c r="I37" s="399" t="s">
        <v>925</v>
      </c>
      <c r="J37" s="271">
        <v>5</v>
      </c>
      <c r="K37" s="274">
        <v>65</v>
      </c>
      <c r="L37" s="274">
        <f>Tabla1[[#This Row],[Cantidad de Insumos]]*K37</f>
        <v>325</v>
      </c>
      <c r="M37" s="271" t="s">
        <v>1246</v>
      </c>
      <c r="N37" s="403" t="s">
        <v>290</v>
      </c>
    </row>
    <row r="38" spans="2:14" ht="12.75">
      <c r="B38" s="14" t="e">
        <f>IF(Tabla1[[#This Row],[Código_Actividad]]="","",CONCATENATE(Tabla1[[#This Row],[POA]],".",Tabla1[[#This Row],[SRS]],".",Tabla1[[#This Row],[AREA]],".",Tabla1[[#This Row],[TIPO]]))</f>
        <v>#REF!</v>
      </c>
      <c r="C38" s="14" t="e">
        <f>IF(Tabla1[[#This Row],[Código_Actividad]]="","",'[3]Formulario PPGR1'!#REF!)</f>
        <v>#REF!</v>
      </c>
      <c r="D38" s="14" t="e">
        <f>IF(Tabla1[[#This Row],[Código_Actividad]]="","",'[3]Formulario PPGR1'!#REF!)</f>
        <v>#REF!</v>
      </c>
      <c r="E38" s="14" t="e">
        <f>IF(Tabla1[[#This Row],[Código_Actividad]]="","",'[3]Formulario PPGR1'!#REF!)</f>
        <v>#REF!</v>
      </c>
      <c r="F38" s="14" t="e">
        <f>IF(Tabla1[[#This Row],[Código_Actividad]]="","",'[3]Formulario PPGR1'!#REF!)</f>
        <v>#REF!</v>
      </c>
      <c r="G38" s="256" t="s">
        <v>1089</v>
      </c>
      <c r="H38" s="272" t="s">
        <v>1234</v>
      </c>
      <c r="I38" s="272" t="s">
        <v>925</v>
      </c>
      <c r="J38" s="271">
        <v>1</v>
      </c>
      <c r="K38" s="273">
        <v>22000</v>
      </c>
      <c r="L38" s="274">
        <f>Tabla1[[#This Row],[Cantidad de Insumos]]*K38</f>
        <v>22000</v>
      </c>
      <c r="M38" s="400" t="s">
        <v>452</v>
      </c>
      <c r="N38" s="402" t="s">
        <v>40</v>
      </c>
    </row>
    <row r="39" spans="2:14" s="271" customFormat="1" ht="12.75">
      <c r="H39" s="399" t="s">
        <v>1235</v>
      </c>
      <c r="I39" s="399" t="s">
        <v>925</v>
      </c>
      <c r="J39" s="271">
        <v>1</v>
      </c>
      <c r="K39" s="274"/>
      <c r="L39" s="274"/>
      <c r="M39" s="271" t="s">
        <v>452</v>
      </c>
      <c r="N39" s="403" t="s">
        <v>40</v>
      </c>
    </row>
    <row r="40" spans="2:14" s="271" customFormat="1" ht="12.75">
      <c r="H40" s="399" t="s">
        <v>1236</v>
      </c>
      <c r="I40" s="399" t="s">
        <v>1244</v>
      </c>
      <c r="J40" s="271">
        <v>1</v>
      </c>
      <c r="K40" s="274">
        <v>195</v>
      </c>
      <c r="L40" s="274">
        <f>Tabla1[[#This Row],[Cantidad de Insumos]]*K40</f>
        <v>195</v>
      </c>
      <c r="M40" s="271" t="s">
        <v>1246</v>
      </c>
      <c r="N40" s="403" t="s">
        <v>290</v>
      </c>
    </row>
    <row r="41" spans="2:14" s="271" customFormat="1" ht="12.75">
      <c r="H41" s="399" t="s">
        <v>1237</v>
      </c>
      <c r="I41" s="399" t="s">
        <v>925</v>
      </c>
      <c r="J41" s="271">
        <v>1</v>
      </c>
      <c r="K41" s="274">
        <v>95</v>
      </c>
      <c r="L41" s="274">
        <f>Tabla1[[#This Row],[Cantidad de Insumos]]*K41</f>
        <v>95</v>
      </c>
      <c r="M41" s="271" t="s">
        <v>1246</v>
      </c>
      <c r="N41" s="403" t="s">
        <v>40</v>
      </c>
    </row>
    <row r="42" spans="2:14" s="271" customFormat="1" ht="12.75">
      <c r="H42" s="399" t="s">
        <v>1238</v>
      </c>
      <c r="I42" s="399" t="s">
        <v>1245</v>
      </c>
      <c r="J42" s="271">
        <v>1</v>
      </c>
      <c r="K42" s="274">
        <v>110</v>
      </c>
      <c r="L42" s="274">
        <f>Tabla1[[#This Row],[Cantidad de Insumos]]*K42</f>
        <v>110</v>
      </c>
      <c r="M42" s="271" t="s">
        <v>1246</v>
      </c>
      <c r="N42" s="403" t="s">
        <v>40</v>
      </c>
    </row>
    <row r="43" spans="2:14" s="271" customFormat="1" ht="12.75">
      <c r="H43" s="399" t="s">
        <v>1239</v>
      </c>
      <c r="I43" s="399" t="s">
        <v>925</v>
      </c>
      <c r="J43" s="271">
        <v>1</v>
      </c>
      <c r="K43" s="274"/>
      <c r="L43" s="274">
        <f>Tabla1[[#This Row],[Cantidad de Insumos]]*K43</f>
        <v>0</v>
      </c>
      <c r="N43" s="403"/>
    </row>
    <row r="44" spans="2:14" s="271" customFormat="1" ht="12.75">
      <c r="H44" s="399" t="s">
        <v>1240</v>
      </c>
      <c r="I44" s="399" t="s">
        <v>925</v>
      </c>
      <c r="J44" s="271">
        <v>1</v>
      </c>
      <c r="K44" s="274">
        <v>4500</v>
      </c>
      <c r="L44" s="274">
        <f>Tabla1[[#This Row],[Cantidad de Insumos]]*K44</f>
        <v>4500</v>
      </c>
      <c r="M44" s="271" t="s">
        <v>1247</v>
      </c>
      <c r="N44" s="403" t="s">
        <v>290</v>
      </c>
    </row>
    <row r="45" spans="2:14" s="271" customFormat="1" ht="12.75">
      <c r="H45" s="399" t="s">
        <v>1241</v>
      </c>
      <c r="I45" s="399" t="s">
        <v>925</v>
      </c>
      <c r="J45" s="271">
        <v>1</v>
      </c>
      <c r="K45" s="274">
        <v>230</v>
      </c>
      <c r="L45" s="274">
        <f>Tabla1[[#This Row],[Cantidad de Insumos]]*K45</f>
        <v>230</v>
      </c>
      <c r="M45" s="271" t="s">
        <v>1246</v>
      </c>
      <c r="N45" s="403" t="s">
        <v>290</v>
      </c>
    </row>
    <row r="46" spans="2:14" s="271" customFormat="1" ht="12.75">
      <c r="H46" s="399" t="s">
        <v>1242</v>
      </c>
      <c r="I46" s="399" t="s">
        <v>925</v>
      </c>
      <c r="J46" s="271">
        <v>1</v>
      </c>
      <c r="K46" s="274">
        <v>1260</v>
      </c>
      <c r="L46" s="274">
        <f>Tabla1[[#This Row],[Cantidad de Insumos]]*K46</f>
        <v>1260</v>
      </c>
      <c r="M46" s="271" t="s">
        <v>1246</v>
      </c>
      <c r="N46" s="403" t="s">
        <v>290</v>
      </c>
    </row>
    <row r="47" spans="2:14" s="271" customFormat="1" ht="12.75">
      <c r="H47" s="399" t="s">
        <v>1243</v>
      </c>
      <c r="I47" s="399" t="s">
        <v>925</v>
      </c>
      <c r="J47" s="271">
        <v>5</v>
      </c>
      <c r="K47" s="274">
        <v>65</v>
      </c>
      <c r="L47" s="274">
        <f>Tabla1[[#This Row],[Cantidad de Insumos]]*K47</f>
        <v>325</v>
      </c>
      <c r="M47" s="271" t="s">
        <v>1246</v>
      </c>
      <c r="N47" s="403" t="s">
        <v>290</v>
      </c>
    </row>
    <row r="48" spans="2:14" ht="12.75">
      <c r="B48" s="14" t="e">
        <f>IF(Tabla1[[#This Row],[Código_Actividad]]="","",CONCATENATE(Tabla1[[#This Row],[POA]],".",Tabla1[[#This Row],[SRS]],".",Tabla1[[#This Row],[AREA]],".",Tabla1[[#This Row],[TIPO]]))</f>
        <v>#REF!</v>
      </c>
      <c r="C48" s="14" t="e">
        <f>IF(Tabla1[[#This Row],[Código_Actividad]]="","",'[3]Formulario PPGR1'!#REF!)</f>
        <v>#REF!</v>
      </c>
      <c r="D48" s="14" t="e">
        <f>IF(Tabla1[[#This Row],[Código_Actividad]]="","",'[3]Formulario PPGR1'!#REF!)</f>
        <v>#REF!</v>
      </c>
      <c r="E48" s="14" t="e">
        <f>IF(Tabla1[[#This Row],[Código_Actividad]]="","",'[3]Formulario PPGR1'!#REF!)</f>
        <v>#REF!</v>
      </c>
      <c r="F48" s="14" t="e">
        <f>IF(Tabla1[[#This Row],[Código_Actividad]]="","",'[3]Formulario PPGR1'!#REF!)</f>
        <v>#REF!</v>
      </c>
      <c r="G48" s="257" t="s">
        <v>1090</v>
      </c>
      <c r="H48" s="272" t="s">
        <v>1234</v>
      </c>
      <c r="I48" s="272" t="s">
        <v>925</v>
      </c>
      <c r="J48" s="271">
        <v>1</v>
      </c>
      <c r="K48" s="273">
        <v>22000</v>
      </c>
      <c r="L48" s="274">
        <f>Tabla1[[#This Row],[Cantidad de Insumos]]*K48</f>
        <v>22000</v>
      </c>
      <c r="M48" s="400" t="s">
        <v>452</v>
      </c>
      <c r="N48" s="402" t="s">
        <v>40</v>
      </c>
    </row>
    <row r="49" spans="2:14" s="271" customFormat="1" ht="12.75">
      <c r="H49" s="399" t="s">
        <v>1235</v>
      </c>
      <c r="I49" s="399" t="s">
        <v>925</v>
      </c>
      <c r="J49" s="271">
        <v>1</v>
      </c>
      <c r="K49" s="274"/>
      <c r="L49" s="274"/>
      <c r="M49" s="271" t="s">
        <v>452</v>
      </c>
      <c r="N49" s="403" t="s">
        <v>40</v>
      </c>
    </row>
    <row r="50" spans="2:14" s="271" customFormat="1" ht="12.75">
      <c r="H50" s="399" t="s">
        <v>1236</v>
      </c>
      <c r="I50" s="399" t="s">
        <v>1244</v>
      </c>
      <c r="J50" s="271">
        <v>1</v>
      </c>
      <c r="K50" s="274">
        <v>195</v>
      </c>
      <c r="L50" s="274">
        <f>Tabla1[[#This Row],[Cantidad de Insumos]]*K50</f>
        <v>195</v>
      </c>
      <c r="M50" s="271" t="s">
        <v>1246</v>
      </c>
      <c r="N50" s="403" t="s">
        <v>290</v>
      </c>
    </row>
    <row r="51" spans="2:14" s="271" customFormat="1" ht="12.75">
      <c r="H51" s="399" t="s">
        <v>1237</v>
      </c>
      <c r="I51" s="399" t="s">
        <v>925</v>
      </c>
      <c r="J51" s="271">
        <v>1</v>
      </c>
      <c r="K51" s="274">
        <v>95</v>
      </c>
      <c r="L51" s="274">
        <f>Tabla1[[#This Row],[Cantidad de Insumos]]*K51</f>
        <v>95</v>
      </c>
      <c r="M51" s="271" t="s">
        <v>1246</v>
      </c>
      <c r="N51" s="403" t="s">
        <v>40</v>
      </c>
    </row>
    <row r="52" spans="2:14" s="271" customFormat="1" ht="12.75">
      <c r="H52" s="399" t="s">
        <v>1238</v>
      </c>
      <c r="I52" s="399" t="s">
        <v>1245</v>
      </c>
      <c r="J52" s="271">
        <v>1</v>
      </c>
      <c r="K52" s="274">
        <v>110</v>
      </c>
      <c r="L52" s="274">
        <f>Tabla1[[#This Row],[Cantidad de Insumos]]*K52</f>
        <v>110</v>
      </c>
      <c r="M52" s="271" t="s">
        <v>1246</v>
      </c>
      <c r="N52" s="403" t="s">
        <v>40</v>
      </c>
    </row>
    <row r="53" spans="2:14" s="271" customFormat="1" ht="12.75">
      <c r="H53" s="399" t="s">
        <v>1239</v>
      </c>
      <c r="I53" s="399" t="s">
        <v>925</v>
      </c>
      <c r="J53" s="271">
        <v>1</v>
      </c>
      <c r="K53" s="274"/>
      <c r="L53" s="274">
        <f>Tabla1[[#This Row],[Cantidad de Insumos]]*K53</f>
        <v>0</v>
      </c>
      <c r="N53" s="403"/>
    </row>
    <row r="54" spans="2:14" s="271" customFormat="1" ht="12.75">
      <c r="H54" s="399" t="s">
        <v>1240</v>
      </c>
      <c r="I54" s="399" t="s">
        <v>925</v>
      </c>
      <c r="J54" s="271">
        <v>1</v>
      </c>
      <c r="K54" s="274">
        <v>4500</v>
      </c>
      <c r="L54" s="274">
        <f>Tabla1[[#This Row],[Cantidad de Insumos]]*K54</f>
        <v>4500</v>
      </c>
      <c r="M54" s="271" t="s">
        <v>1247</v>
      </c>
      <c r="N54" s="403" t="s">
        <v>290</v>
      </c>
    </row>
    <row r="55" spans="2:14" s="271" customFormat="1" ht="12.75">
      <c r="H55" s="399" t="s">
        <v>1241</v>
      </c>
      <c r="I55" s="399" t="s">
        <v>925</v>
      </c>
      <c r="J55" s="271">
        <v>1</v>
      </c>
      <c r="K55" s="274">
        <v>230</v>
      </c>
      <c r="L55" s="274">
        <f>Tabla1[[#This Row],[Cantidad de Insumos]]*K55</f>
        <v>230</v>
      </c>
      <c r="M55" s="271" t="s">
        <v>1246</v>
      </c>
      <c r="N55" s="403" t="s">
        <v>290</v>
      </c>
    </row>
    <row r="56" spans="2:14" s="271" customFormat="1" ht="12.75">
      <c r="H56" s="399" t="s">
        <v>1242</v>
      </c>
      <c r="I56" s="399" t="s">
        <v>925</v>
      </c>
      <c r="J56" s="271">
        <v>1</v>
      </c>
      <c r="K56" s="274">
        <v>1260</v>
      </c>
      <c r="L56" s="274">
        <f>Tabla1[[#This Row],[Cantidad de Insumos]]*K56</f>
        <v>1260</v>
      </c>
      <c r="M56" s="271" t="s">
        <v>1246</v>
      </c>
      <c r="N56" s="403" t="s">
        <v>290</v>
      </c>
    </row>
    <row r="57" spans="2:14" s="271" customFormat="1" ht="12.75">
      <c r="H57" s="399" t="s">
        <v>1243</v>
      </c>
      <c r="I57" s="399" t="s">
        <v>925</v>
      </c>
      <c r="J57" s="271">
        <v>5</v>
      </c>
      <c r="K57" s="274">
        <v>65</v>
      </c>
      <c r="L57" s="274">
        <f>Tabla1[[#This Row],[Cantidad de Insumos]]*K57</f>
        <v>325</v>
      </c>
      <c r="M57" s="271" t="s">
        <v>1246</v>
      </c>
      <c r="N57" s="403" t="s">
        <v>290</v>
      </c>
    </row>
    <row r="58" spans="2:14" ht="12.75">
      <c r="B58" s="14" t="e">
        <f>IF(Tabla1[[#This Row],[Código_Actividad]]="","",CONCATENATE(Tabla1[[#This Row],[POA]],".",Tabla1[[#This Row],[SRS]],".",Tabla1[[#This Row],[AREA]],".",Tabla1[[#This Row],[TIPO]]))</f>
        <v>#REF!</v>
      </c>
      <c r="C58" s="14" t="e">
        <f>IF(Tabla1[[#This Row],[Código_Actividad]]="","",'[3]Formulario PPGR1'!#REF!)</f>
        <v>#REF!</v>
      </c>
      <c r="D58" s="14" t="e">
        <f>IF(Tabla1[[#This Row],[Código_Actividad]]="","",'[3]Formulario PPGR1'!#REF!)</f>
        <v>#REF!</v>
      </c>
      <c r="E58" s="14" t="e">
        <f>IF(Tabla1[[#This Row],[Código_Actividad]]="","",'[3]Formulario PPGR1'!#REF!)</f>
        <v>#REF!</v>
      </c>
      <c r="F58" s="14" t="e">
        <f>IF(Tabla1[[#This Row],[Código_Actividad]]="","",'[3]Formulario PPGR1'!#REF!)</f>
        <v>#REF!</v>
      </c>
      <c r="G58" s="257" t="s">
        <v>1091</v>
      </c>
      <c r="H58" s="272" t="s">
        <v>1234</v>
      </c>
      <c r="I58" s="272" t="s">
        <v>925</v>
      </c>
      <c r="J58" s="271">
        <v>1</v>
      </c>
      <c r="K58" s="273">
        <v>22000</v>
      </c>
      <c r="L58" s="274">
        <f>Tabla1[[#This Row],[Cantidad de Insumos]]*K58</f>
        <v>22000</v>
      </c>
      <c r="M58" s="400" t="s">
        <v>452</v>
      </c>
      <c r="N58" s="402" t="s">
        <v>40</v>
      </c>
    </row>
    <row r="59" spans="2:14" s="271" customFormat="1" ht="12.75">
      <c r="H59" s="399" t="s">
        <v>1235</v>
      </c>
      <c r="I59" s="399" t="s">
        <v>925</v>
      </c>
      <c r="J59" s="271">
        <v>1</v>
      </c>
      <c r="K59" s="274"/>
      <c r="L59" s="274"/>
      <c r="M59" s="271" t="s">
        <v>452</v>
      </c>
      <c r="N59" s="403" t="s">
        <v>40</v>
      </c>
    </row>
    <row r="60" spans="2:14" s="271" customFormat="1" ht="12.75">
      <c r="H60" s="399" t="s">
        <v>1236</v>
      </c>
      <c r="I60" s="399" t="s">
        <v>1244</v>
      </c>
      <c r="J60" s="271">
        <v>1</v>
      </c>
      <c r="K60" s="274">
        <v>195</v>
      </c>
      <c r="L60" s="274">
        <f>Tabla1[[#This Row],[Cantidad de Insumos]]*K60</f>
        <v>195</v>
      </c>
      <c r="M60" s="271" t="s">
        <v>1246</v>
      </c>
      <c r="N60" s="403" t="s">
        <v>290</v>
      </c>
    </row>
    <row r="61" spans="2:14" s="271" customFormat="1" ht="12.75">
      <c r="H61" s="399" t="s">
        <v>1237</v>
      </c>
      <c r="I61" s="399" t="s">
        <v>925</v>
      </c>
      <c r="J61" s="271">
        <v>1</v>
      </c>
      <c r="K61" s="274">
        <v>95</v>
      </c>
      <c r="L61" s="274">
        <f>Tabla1[[#This Row],[Cantidad de Insumos]]*K61</f>
        <v>95</v>
      </c>
      <c r="M61" s="271" t="s">
        <v>1246</v>
      </c>
      <c r="N61" s="403" t="s">
        <v>40</v>
      </c>
    </row>
    <row r="62" spans="2:14" s="271" customFormat="1" ht="12.75">
      <c r="H62" s="399" t="s">
        <v>1238</v>
      </c>
      <c r="I62" s="399" t="s">
        <v>1245</v>
      </c>
      <c r="J62" s="271">
        <v>1</v>
      </c>
      <c r="K62" s="274">
        <v>110</v>
      </c>
      <c r="L62" s="274">
        <f>Tabla1[[#This Row],[Cantidad de Insumos]]*K62</f>
        <v>110</v>
      </c>
      <c r="M62" s="271" t="s">
        <v>1246</v>
      </c>
      <c r="N62" s="403" t="s">
        <v>40</v>
      </c>
    </row>
    <row r="63" spans="2:14" s="271" customFormat="1" ht="12.75">
      <c r="H63" s="399" t="s">
        <v>1239</v>
      </c>
      <c r="I63" s="399" t="s">
        <v>925</v>
      </c>
      <c r="J63" s="271">
        <v>1</v>
      </c>
      <c r="K63" s="274"/>
      <c r="L63" s="274">
        <f>Tabla1[[#This Row],[Cantidad de Insumos]]*K63</f>
        <v>0</v>
      </c>
      <c r="N63" s="403"/>
    </row>
    <row r="64" spans="2:14" s="271" customFormat="1" ht="12.75">
      <c r="H64" s="399" t="s">
        <v>1240</v>
      </c>
      <c r="I64" s="399" t="s">
        <v>925</v>
      </c>
      <c r="J64" s="271">
        <v>1</v>
      </c>
      <c r="K64" s="274">
        <v>4500</v>
      </c>
      <c r="L64" s="274">
        <f>Tabla1[[#This Row],[Cantidad de Insumos]]*K64</f>
        <v>4500</v>
      </c>
      <c r="M64" s="271" t="s">
        <v>1247</v>
      </c>
      <c r="N64" s="403" t="s">
        <v>290</v>
      </c>
    </row>
    <row r="65" spans="2:14" s="271" customFormat="1" ht="12.75">
      <c r="H65" s="399" t="s">
        <v>1241</v>
      </c>
      <c r="I65" s="399" t="s">
        <v>925</v>
      </c>
      <c r="J65" s="271">
        <v>1</v>
      </c>
      <c r="K65" s="274">
        <v>230</v>
      </c>
      <c r="L65" s="274">
        <f>Tabla1[[#This Row],[Cantidad de Insumos]]*K65</f>
        <v>230</v>
      </c>
      <c r="M65" s="271" t="s">
        <v>1246</v>
      </c>
      <c r="N65" s="403" t="s">
        <v>290</v>
      </c>
    </row>
    <row r="66" spans="2:14" s="271" customFormat="1" ht="12.75">
      <c r="H66" s="399" t="s">
        <v>1242</v>
      </c>
      <c r="I66" s="399" t="s">
        <v>925</v>
      </c>
      <c r="J66" s="271">
        <v>1</v>
      </c>
      <c r="K66" s="274">
        <v>1260</v>
      </c>
      <c r="L66" s="274">
        <f>Tabla1[[#This Row],[Cantidad de Insumos]]*K66</f>
        <v>1260</v>
      </c>
      <c r="M66" s="271" t="s">
        <v>1246</v>
      </c>
      <c r="N66" s="403" t="s">
        <v>290</v>
      </c>
    </row>
    <row r="67" spans="2:14" s="271" customFormat="1" ht="12.75">
      <c r="H67" s="399" t="s">
        <v>1243</v>
      </c>
      <c r="I67" s="399" t="s">
        <v>925</v>
      </c>
      <c r="J67" s="271">
        <v>5</v>
      </c>
      <c r="K67" s="274">
        <v>65</v>
      </c>
      <c r="L67" s="274">
        <f>Tabla1[[#This Row],[Cantidad de Insumos]]*K67</f>
        <v>325</v>
      </c>
      <c r="M67" s="271" t="s">
        <v>1246</v>
      </c>
      <c r="N67" s="403" t="s">
        <v>290</v>
      </c>
    </row>
    <row r="68" spans="2:14" ht="12.75">
      <c r="B68" s="14" t="e">
        <f>IF(Tabla1[[#This Row],[Código_Actividad]]="","",CONCATENATE(Tabla1[[#This Row],[POA]],".",Tabla1[[#This Row],[SRS]],".",Tabla1[[#This Row],[AREA]],".",Tabla1[[#This Row],[TIPO]]))</f>
        <v>#REF!</v>
      </c>
      <c r="C68" s="14" t="e">
        <f>IF(Tabla1[[#This Row],[Código_Actividad]]="","",'[3]Formulario PPGR1'!#REF!)</f>
        <v>#REF!</v>
      </c>
      <c r="D68" s="14" t="e">
        <f>IF(Tabla1[[#This Row],[Código_Actividad]]="","",'[3]Formulario PPGR1'!#REF!)</f>
        <v>#REF!</v>
      </c>
      <c r="E68" s="14" t="e">
        <f>IF(Tabla1[[#This Row],[Código_Actividad]]="","",'[3]Formulario PPGR1'!#REF!)</f>
        <v>#REF!</v>
      </c>
      <c r="F68" s="14" t="e">
        <f>IF(Tabla1[[#This Row],[Código_Actividad]]="","",'[3]Formulario PPGR1'!#REF!)</f>
        <v>#REF!</v>
      </c>
      <c r="G68" s="256" t="s">
        <v>1092</v>
      </c>
      <c r="H68" s="272" t="s">
        <v>1234</v>
      </c>
      <c r="I68" s="272" t="s">
        <v>925</v>
      </c>
      <c r="J68" s="271">
        <v>1</v>
      </c>
      <c r="K68" s="273">
        <v>22000</v>
      </c>
      <c r="L68" s="274">
        <f>Tabla1[[#This Row],[Cantidad de Insumos]]*K68</f>
        <v>22000</v>
      </c>
      <c r="M68" s="400" t="s">
        <v>452</v>
      </c>
      <c r="N68" s="402" t="s">
        <v>40</v>
      </c>
    </row>
    <row r="69" spans="2:14" s="271" customFormat="1" ht="12.75">
      <c r="H69" s="399" t="s">
        <v>1235</v>
      </c>
      <c r="I69" s="399" t="s">
        <v>925</v>
      </c>
      <c r="J69" s="271">
        <v>1</v>
      </c>
      <c r="K69" s="274"/>
      <c r="L69" s="274"/>
      <c r="M69" s="271" t="s">
        <v>452</v>
      </c>
      <c r="N69" s="403" t="s">
        <v>40</v>
      </c>
    </row>
    <row r="70" spans="2:14" s="271" customFormat="1" ht="12.75">
      <c r="H70" s="399" t="s">
        <v>1236</v>
      </c>
      <c r="I70" s="399" t="s">
        <v>1244</v>
      </c>
      <c r="J70" s="271">
        <v>1</v>
      </c>
      <c r="K70" s="274">
        <v>195</v>
      </c>
      <c r="L70" s="274">
        <f>Tabla1[[#This Row],[Cantidad de Insumos]]*K70</f>
        <v>195</v>
      </c>
      <c r="M70" s="271" t="s">
        <v>1246</v>
      </c>
      <c r="N70" s="403" t="s">
        <v>290</v>
      </c>
    </row>
    <row r="71" spans="2:14" s="271" customFormat="1" ht="12.75">
      <c r="H71" s="399" t="s">
        <v>1237</v>
      </c>
      <c r="I71" s="399" t="s">
        <v>925</v>
      </c>
      <c r="J71" s="271">
        <v>1</v>
      </c>
      <c r="K71" s="274">
        <v>95</v>
      </c>
      <c r="L71" s="274">
        <f>Tabla1[[#This Row],[Cantidad de Insumos]]*K71</f>
        <v>95</v>
      </c>
      <c r="M71" s="271" t="s">
        <v>1246</v>
      </c>
      <c r="N71" s="403" t="s">
        <v>40</v>
      </c>
    </row>
    <row r="72" spans="2:14" s="271" customFormat="1" ht="12.75">
      <c r="H72" s="399" t="s">
        <v>1238</v>
      </c>
      <c r="I72" s="399" t="s">
        <v>1245</v>
      </c>
      <c r="J72" s="271">
        <v>1</v>
      </c>
      <c r="K72" s="274">
        <v>110</v>
      </c>
      <c r="L72" s="274">
        <f>Tabla1[[#This Row],[Cantidad de Insumos]]*K72</f>
        <v>110</v>
      </c>
      <c r="M72" s="271" t="s">
        <v>1246</v>
      </c>
      <c r="N72" s="403" t="s">
        <v>40</v>
      </c>
    </row>
    <row r="73" spans="2:14" s="271" customFormat="1" ht="12.75">
      <c r="H73" s="399" t="s">
        <v>1239</v>
      </c>
      <c r="I73" s="399" t="s">
        <v>925</v>
      </c>
      <c r="J73" s="271">
        <v>1</v>
      </c>
      <c r="K73" s="274"/>
      <c r="L73" s="274">
        <f>Tabla1[[#This Row],[Cantidad de Insumos]]*K73</f>
        <v>0</v>
      </c>
      <c r="N73" s="403"/>
    </row>
    <row r="74" spans="2:14" s="271" customFormat="1" ht="12.75">
      <c r="H74" s="399" t="s">
        <v>1240</v>
      </c>
      <c r="I74" s="399" t="s">
        <v>925</v>
      </c>
      <c r="J74" s="271">
        <v>1</v>
      </c>
      <c r="K74" s="274">
        <v>4500</v>
      </c>
      <c r="L74" s="274">
        <f>Tabla1[[#This Row],[Cantidad de Insumos]]*K74</f>
        <v>4500</v>
      </c>
      <c r="M74" s="271" t="s">
        <v>1247</v>
      </c>
      <c r="N74" s="403" t="s">
        <v>290</v>
      </c>
    </row>
    <row r="75" spans="2:14" s="271" customFormat="1" ht="12.75">
      <c r="H75" s="399" t="s">
        <v>1241</v>
      </c>
      <c r="I75" s="399" t="s">
        <v>925</v>
      </c>
      <c r="J75" s="271">
        <v>1</v>
      </c>
      <c r="K75" s="274">
        <v>230</v>
      </c>
      <c r="L75" s="274">
        <f>Tabla1[[#This Row],[Cantidad de Insumos]]*K75</f>
        <v>230</v>
      </c>
      <c r="M75" s="271" t="s">
        <v>1246</v>
      </c>
      <c r="N75" s="403" t="s">
        <v>290</v>
      </c>
    </row>
    <row r="76" spans="2:14" s="271" customFormat="1" ht="12.75">
      <c r="H76" s="399" t="s">
        <v>1242</v>
      </c>
      <c r="I76" s="399" t="s">
        <v>925</v>
      </c>
      <c r="J76" s="271">
        <v>1</v>
      </c>
      <c r="K76" s="274">
        <v>1260</v>
      </c>
      <c r="L76" s="274">
        <f>Tabla1[[#This Row],[Cantidad de Insumos]]*K76</f>
        <v>1260</v>
      </c>
      <c r="M76" s="271" t="s">
        <v>1246</v>
      </c>
      <c r="N76" s="403" t="s">
        <v>290</v>
      </c>
    </row>
    <row r="77" spans="2:14" s="271" customFormat="1" ht="12.75">
      <c r="H77" s="399" t="s">
        <v>1243</v>
      </c>
      <c r="I77" s="399" t="s">
        <v>925</v>
      </c>
      <c r="J77" s="271">
        <v>5</v>
      </c>
      <c r="K77" s="274">
        <v>65</v>
      </c>
      <c r="L77" s="274">
        <f>Tabla1[[#This Row],[Cantidad de Insumos]]*K77</f>
        <v>325</v>
      </c>
      <c r="M77" s="271" t="s">
        <v>1246</v>
      </c>
      <c r="N77" s="403" t="s">
        <v>290</v>
      </c>
    </row>
    <row r="78" spans="2:14" ht="12.75">
      <c r="B78" s="14" t="e">
        <f>IF(Tabla1[[#This Row],[Código_Actividad]]="","",CONCATENATE(Tabla1[[#This Row],[POA]],".",Tabla1[[#This Row],[SRS]],".",Tabla1[[#This Row],[AREA]],".",Tabla1[[#This Row],[TIPO]]))</f>
        <v>#REF!</v>
      </c>
      <c r="C78" s="14" t="e">
        <f>IF(Tabla1[[#This Row],[Código_Actividad]]="","",'[3]Formulario PPGR1'!#REF!)</f>
        <v>#REF!</v>
      </c>
      <c r="D78" s="14" t="e">
        <f>IF(Tabla1[[#This Row],[Código_Actividad]]="","",'[3]Formulario PPGR1'!#REF!)</f>
        <v>#REF!</v>
      </c>
      <c r="E78" s="14" t="e">
        <f>IF(Tabla1[[#This Row],[Código_Actividad]]="","",'[3]Formulario PPGR1'!#REF!)</f>
        <v>#REF!</v>
      </c>
      <c r="F78" s="14" t="e">
        <f>IF(Tabla1[[#This Row],[Código_Actividad]]="","",'[3]Formulario PPGR1'!#REF!)</f>
        <v>#REF!</v>
      </c>
      <c r="G78" s="257" t="s">
        <v>1093</v>
      </c>
      <c r="H78" s="272" t="s">
        <v>1234</v>
      </c>
      <c r="I78" s="272" t="s">
        <v>925</v>
      </c>
      <c r="J78" s="271">
        <v>1</v>
      </c>
      <c r="K78" s="273">
        <v>22000</v>
      </c>
      <c r="L78" s="274">
        <f>Tabla1[[#This Row],[Cantidad de Insumos]]*K78</f>
        <v>22000</v>
      </c>
      <c r="M78" s="400" t="s">
        <v>452</v>
      </c>
      <c r="N78" s="402" t="s">
        <v>40</v>
      </c>
    </row>
    <row r="79" spans="2:14" s="271" customFormat="1" ht="12.75">
      <c r="H79" s="399" t="s">
        <v>1235</v>
      </c>
      <c r="I79" s="399" t="s">
        <v>925</v>
      </c>
      <c r="J79" s="271">
        <v>1</v>
      </c>
      <c r="K79" s="274"/>
      <c r="L79" s="274"/>
      <c r="M79" s="271" t="s">
        <v>452</v>
      </c>
      <c r="N79" s="403" t="s">
        <v>40</v>
      </c>
    </row>
    <row r="80" spans="2:14" s="271" customFormat="1" ht="12.75">
      <c r="H80" s="399" t="s">
        <v>1236</v>
      </c>
      <c r="I80" s="399" t="s">
        <v>1244</v>
      </c>
      <c r="J80" s="271">
        <v>1</v>
      </c>
      <c r="K80" s="274">
        <v>195</v>
      </c>
      <c r="L80" s="274">
        <f>Tabla1[[#This Row],[Cantidad de Insumos]]*K80</f>
        <v>195</v>
      </c>
      <c r="M80" s="271" t="s">
        <v>1246</v>
      </c>
      <c r="N80" s="403" t="s">
        <v>290</v>
      </c>
    </row>
    <row r="81" spans="2:14" s="271" customFormat="1" ht="12.75">
      <c r="H81" s="399" t="s">
        <v>1237</v>
      </c>
      <c r="I81" s="399" t="s">
        <v>925</v>
      </c>
      <c r="J81" s="271">
        <v>1</v>
      </c>
      <c r="K81" s="274">
        <v>95</v>
      </c>
      <c r="L81" s="274">
        <f>Tabla1[[#This Row],[Cantidad de Insumos]]*K81</f>
        <v>95</v>
      </c>
      <c r="M81" s="271" t="s">
        <v>1246</v>
      </c>
      <c r="N81" s="403" t="s">
        <v>40</v>
      </c>
    </row>
    <row r="82" spans="2:14" s="271" customFormat="1" ht="12.75">
      <c r="H82" s="399" t="s">
        <v>1238</v>
      </c>
      <c r="I82" s="399" t="s">
        <v>1245</v>
      </c>
      <c r="J82" s="271">
        <v>1</v>
      </c>
      <c r="K82" s="274">
        <v>110</v>
      </c>
      <c r="L82" s="274">
        <f>Tabla1[[#This Row],[Cantidad de Insumos]]*K82</f>
        <v>110</v>
      </c>
      <c r="M82" s="271" t="s">
        <v>1246</v>
      </c>
      <c r="N82" s="403" t="s">
        <v>40</v>
      </c>
    </row>
    <row r="83" spans="2:14" s="271" customFormat="1" ht="12.75">
      <c r="H83" s="399" t="s">
        <v>1239</v>
      </c>
      <c r="I83" s="399" t="s">
        <v>925</v>
      </c>
      <c r="J83" s="271">
        <v>1</v>
      </c>
      <c r="K83" s="274"/>
      <c r="L83" s="274">
        <f>Tabla1[[#This Row],[Cantidad de Insumos]]*K83</f>
        <v>0</v>
      </c>
      <c r="N83" s="403"/>
    </row>
    <row r="84" spans="2:14" s="271" customFormat="1" ht="12.75">
      <c r="H84" s="399" t="s">
        <v>1240</v>
      </c>
      <c r="I84" s="399" t="s">
        <v>925</v>
      </c>
      <c r="J84" s="271">
        <v>1</v>
      </c>
      <c r="K84" s="274">
        <v>4500</v>
      </c>
      <c r="L84" s="274">
        <f>Tabla1[[#This Row],[Cantidad de Insumos]]*K84</f>
        <v>4500</v>
      </c>
      <c r="M84" s="271" t="s">
        <v>1247</v>
      </c>
      <c r="N84" s="403" t="s">
        <v>290</v>
      </c>
    </row>
    <row r="85" spans="2:14" s="271" customFormat="1" ht="12.75">
      <c r="H85" s="399" t="s">
        <v>1241</v>
      </c>
      <c r="I85" s="399" t="s">
        <v>925</v>
      </c>
      <c r="J85" s="271">
        <v>1</v>
      </c>
      <c r="K85" s="274">
        <v>230</v>
      </c>
      <c r="L85" s="274">
        <f>Tabla1[[#This Row],[Cantidad de Insumos]]*K85</f>
        <v>230</v>
      </c>
      <c r="M85" s="271" t="s">
        <v>1246</v>
      </c>
      <c r="N85" s="403" t="s">
        <v>290</v>
      </c>
    </row>
    <row r="86" spans="2:14" s="271" customFormat="1" ht="12.75">
      <c r="H86" s="399" t="s">
        <v>1242</v>
      </c>
      <c r="I86" s="399" t="s">
        <v>925</v>
      </c>
      <c r="J86" s="271">
        <v>1</v>
      </c>
      <c r="K86" s="274">
        <v>1260</v>
      </c>
      <c r="L86" s="274">
        <f>Tabla1[[#This Row],[Cantidad de Insumos]]*K86</f>
        <v>1260</v>
      </c>
      <c r="M86" s="271" t="s">
        <v>1246</v>
      </c>
      <c r="N86" s="403" t="s">
        <v>290</v>
      </c>
    </row>
    <row r="87" spans="2:14" s="271" customFormat="1" ht="12.75">
      <c r="H87" s="399" t="s">
        <v>1243</v>
      </c>
      <c r="I87" s="399" t="s">
        <v>925</v>
      </c>
      <c r="J87" s="271">
        <v>5</v>
      </c>
      <c r="K87" s="274">
        <v>65</v>
      </c>
      <c r="L87" s="274">
        <f>Tabla1[[#This Row],[Cantidad de Insumos]]*K87</f>
        <v>325</v>
      </c>
      <c r="M87" s="271" t="s">
        <v>1246</v>
      </c>
      <c r="N87" s="403" t="s">
        <v>290</v>
      </c>
    </row>
    <row r="88" spans="2:14" ht="12.75">
      <c r="B88" s="14" t="e">
        <f>IF(Tabla1[[#This Row],[Código_Actividad]]="","",CONCATENATE(Tabla1[[#This Row],[POA]],".",Tabla1[[#This Row],[SRS]],".",Tabla1[[#This Row],[AREA]],".",Tabla1[[#This Row],[TIPO]]))</f>
        <v>#REF!</v>
      </c>
      <c r="C88" s="14" t="e">
        <f>IF(Tabla1[[#This Row],[Código_Actividad]]="","",'[3]Formulario PPGR1'!#REF!)</f>
        <v>#REF!</v>
      </c>
      <c r="D88" s="14" t="e">
        <f>IF(Tabla1[[#This Row],[Código_Actividad]]="","",'[3]Formulario PPGR1'!#REF!)</f>
        <v>#REF!</v>
      </c>
      <c r="E88" s="14" t="e">
        <f>IF(Tabla1[[#This Row],[Código_Actividad]]="","",'[3]Formulario PPGR1'!#REF!)</f>
        <v>#REF!</v>
      </c>
      <c r="F88" s="14" t="e">
        <f>IF(Tabla1[[#This Row],[Código_Actividad]]="","",'[3]Formulario PPGR1'!#REF!)</f>
        <v>#REF!</v>
      </c>
      <c r="G88" s="256" t="s">
        <v>1094</v>
      </c>
      <c r="H88" s="272" t="s">
        <v>1234</v>
      </c>
      <c r="I88" s="272" t="s">
        <v>925</v>
      </c>
      <c r="J88" s="271">
        <v>1</v>
      </c>
      <c r="K88" s="273">
        <v>22000</v>
      </c>
      <c r="L88" s="274">
        <f>Tabla1[[#This Row],[Cantidad de Insumos]]*K88</f>
        <v>22000</v>
      </c>
      <c r="M88" s="400" t="s">
        <v>452</v>
      </c>
      <c r="N88" s="402" t="s">
        <v>40</v>
      </c>
    </row>
    <row r="89" spans="2:14" s="271" customFormat="1" ht="12.75">
      <c r="H89" s="399" t="s">
        <v>1235</v>
      </c>
      <c r="I89" s="399" t="s">
        <v>925</v>
      </c>
      <c r="J89" s="271">
        <v>1</v>
      </c>
      <c r="K89" s="274"/>
      <c r="L89" s="274"/>
      <c r="M89" s="271" t="s">
        <v>452</v>
      </c>
      <c r="N89" s="403" t="s">
        <v>40</v>
      </c>
    </row>
    <row r="90" spans="2:14" s="271" customFormat="1" ht="12.75">
      <c r="H90" s="399" t="s">
        <v>1236</v>
      </c>
      <c r="I90" s="399" t="s">
        <v>1244</v>
      </c>
      <c r="J90" s="271">
        <v>1</v>
      </c>
      <c r="K90" s="274">
        <v>195</v>
      </c>
      <c r="L90" s="274">
        <f>Tabla1[[#This Row],[Cantidad de Insumos]]*K90</f>
        <v>195</v>
      </c>
      <c r="M90" s="271" t="s">
        <v>1246</v>
      </c>
      <c r="N90" s="403" t="s">
        <v>290</v>
      </c>
    </row>
    <row r="91" spans="2:14" s="271" customFormat="1" ht="12.75">
      <c r="H91" s="399" t="s">
        <v>1237</v>
      </c>
      <c r="I91" s="399" t="s">
        <v>925</v>
      </c>
      <c r="J91" s="271">
        <v>1</v>
      </c>
      <c r="K91" s="274">
        <v>95</v>
      </c>
      <c r="L91" s="274">
        <f>Tabla1[[#This Row],[Cantidad de Insumos]]*K91</f>
        <v>95</v>
      </c>
      <c r="M91" s="271" t="s">
        <v>1246</v>
      </c>
      <c r="N91" s="403" t="s">
        <v>40</v>
      </c>
    </row>
    <row r="92" spans="2:14" s="271" customFormat="1" ht="12.75">
      <c r="H92" s="399" t="s">
        <v>1238</v>
      </c>
      <c r="I92" s="399" t="s">
        <v>1245</v>
      </c>
      <c r="J92" s="271">
        <v>1</v>
      </c>
      <c r="K92" s="274">
        <v>110</v>
      </c>
      <c r="L92" s="274">
        <f>Tabla1[[#This Row],[Cantidad de Insumos]]*K92</f>
        <v>110</v>
      </c>
      <c r="M92" s="271" t="s">
        <v>1246</v>
      </c>
      <c r="N92" s="403" t="s">
        <v>40</v>
      </c>
    </row>
    <row r="93" spans="2:14" s="271" customFormat="1" ht="12.75">
      <c r="H93" s="399" t="s">
        <v>1239</v>
      </c>
      <c r="I93" s="399" t="s">
        <v>925</v>
      </c>
      <c r="J93" s="271">
        <v>1</v>
      </c>
      <c r="K93" s="274"/>
      <c r="L93" s="274">
        <f>Tabla1[[#This Row],[Cantidad de Insumos]]*K93</f>
        <v>0</v>
      </c>
      <c r="N93" s="403"/>
    </row>
    <row r="94" spans="2:14" s="271" customFormat="1" ht="12.75">
      <c r="H94" s="399" t="s">
        <v>1240</v>
      </c>
      <c r="I94" s="399" t="s">
        <v>925</v>
      </c>
      <c r="J94" s="271">
        <v>1</v>
      </c>
      <c r="K94" s="274">
        <v>4500</v>
      </c>
      <c r="L94" s="274">
        <f>Tabla1[[#This Row],[Cantidad de Insumos]]*K94</f>
        <v>4500</v>
      </c>
      <c r="M94" s="271" t="s">
        <v>1247</v>
      </c>
      <c r="N94" s="403" t="s">
        <v>290</v>
      </c>
    </row>
    <row r="95" spans="2:14" s="271" customFormat="1" ht="12.75">
      <c r="H95" s="399" t="s">
        <v>1241</v>
      </c>
      <c r="I95" s="399" t="s">
        <v>925</v>
      </c>
      <c r="J95" s="271">
        <v>1</v>
      </c>
      <c r="K95" s="274">
        <v>230</v>
      </c>
      <c r="L95" s="274">
        <f>Tabla1[[#This Row],[Cantidad de Insumos]]*K95</f>
        <v>230</v>
      </c>
      <c r="M95" s="271" t="s">
        <v>1246</v>
      </c>
      <c r="N95" s="403" t="s">
        <v>290</v>
      </c>
    </row>
    <row r="96" spans="2:14" s="271" customFormat="1" ht="12.75">
      <c r="H96" s="399" t="s">
        <v>1242</v>
      </c>
      <c r="I96" s="399" t="s">
        <v>925</v>
      </c>
      <c r="J96" s="271">
        <v>1</v>
      </c>
      <c r="K96" s="274">
        <v>1260</v>
      </c>
      <c r="L96" s="274">
        <f>Tabla1[[#This Row],[Cantidad de Insumos]]*K96</f>
        <v>1260</v>
      </c>
      <c r="M96" s="271" t="s">
        <v>1246</v>
      </c>
      <c r="N96" s="403" t="s">
        <v>290</v>
      </c>
    </row>
    <row r="97" spans="2:14" s="271" customFormat="1" ht="12.75">
      <c r="H97" s="399" t="s">
        <v>1243</v>
      </c>
      <c r="I97" s="399" t="s">
        <v>925</v>
      </c>
      <c r="J97" s="271">
        <v>5</v>
      </c>
      <c r="K97" s="274">
        <v>65</v>
      </c>
      <c r="L97" s="274">
        <f>Tabla1[[#This Row],[Cantidad de Insumos]]*K97</f>
        <v>325</v>
      </c>
      <c r="M97" s="271" t="s">
        <v>1246</v>
      </c>
      <c r="N97" s="403" t="s">
        <v>290</v>
      </c>
    </row>
    <row r="98" spans="2:14" ht="12.75">
      <c r="B98" s="14" t="e">
        <f>IF(Tabla1[[#This Row],[Código_Actividad]]="","",CONCATENATE(Tabla1[[#This Row],[POA]],".",Tabla1[[#This Row],[SRS]],".",Tabla1[[#This Row],[AREA]],".",Tabla1[[#This Row],[TIPO]]))</f>
        <v>#REF!</v>
      </c>
      <c r="C98" s="14" t="e">
        <f>IF(Tabla1[[#This Row],[Código_Actividad]]="","",'[3]Formulario PPGR1'!#REF!)</f>
        <v>#REF!</v>
      </c>
      <c r="D98" s="14" t="e">
        <f>IF(Tabla1[[#This Row],[Código_Actividad]]="","",'[3]Formulario PPGR1'!#REF!)</f>
        <v>#REF!</v>
      </c>
      <c r="E98" s="14" t="e">
        <f>IF(Tabla1[[#This Row],[Código_Actividad]]="","",'[3]Formulario PPGR1'!#REF!)</f>
        <v>#REF!</v>
      </c>
      <c r="F98" s="14" t="e">
        <f>IF(Tabla1[[#This Row],[Código_Actividad]]="","",'[3]Formulario PPGR1'!#REF!)</f>
        <v>#REF!</v>
      </c>
      <c r="G98" s="257" t="s">
        <v>1095</v>
      </c>
      <c r="H98" s="272" t="s">
        <v>1234</v>
      </c>
      <c r="I98" s="272" t="s">
        <v>925</v>
      </c>
      <c r="J98" s="271">
        <v>1</v>
      </c>
      <c r="K98" s="273">
        <v>22000</v>
      </c>
      <c r="L98" s="274">
        <f>Tabla1[[#This Row],[Cantidad de Insumos]]*K98</f>
        <v>22000</v>
      </c>
      <c r="M98" s="400" t="s">
        <v>452</v>
      </c>
      <c r="N98" s="402" t="s">
        <v>40</v>
      </c>
    </row>
    <row r="99" spans="2:14" s="271" customFormat="1" ht="12.75">
      <c r="H99" s="399" t="s">
        <v>1235</v>
      </c>
      <c r="I99" s="399" t="s">
        <v>925</v>
      </c>
      <c r="J99" s="271">
        <v>1</v>
      </c>
      <c r="K99" s="274"/>
      <c r="L99" s="274"/>
      <c r="M99" s="271" t="s">
        <v>452</v>
      </c>
      <c r="N99" s="403" t="s">
        <v>40</v>
      </c>
    </row>
    <row r="100" spans="2:14" s="271" customFormat="1" ht="12.75">
      <c r="H100" s="399" t="s">
        <v>1236</v>
      </c>
      <c r="I100" s="399" t="s">
        <v>1244</v>
      </c>
      <c r="J100" s="271">
        <v>1</v>
      </c>
      <c r="K100" s="274">
        <v>195</v>
      </c>
      <c r="L100" s="274">
        <f>Tabla1[[#This Row],[Cantidad de Insumos]]*K100</f>
        <v>195</v>
      </c>
      <c r="M100" s="271" t="s">
        <v>1246</v>
      </c>
      <c r="N100" s="403" t="s">
        <v>290</v>
      </c>
    </row>
    <row r="101" spans="2:14" s="271" customFormat="1" ht="12.75">
      <c r="H101" s="399" t="s">
        <v>1237</v>
      </c>
      <c r="I101" s="399" t="s">
        <v>925</v>
      </c>
      <c r="J101" s="271">
        <v>1</v>
      </c>
      <c r="K101" s="274">
        <v>95</v>
      </c>
      <c r="L101" s="274">
        <f>Tabla1[[#This Row],[Cantidad de Insumos]]*K101</f>
        <v>95</v>
      </c>
      <c r="M101" s="271" t="s">
        <v>1246</v>
      </c>
      <c r="N101" s="403" t="s">
        <v>40</v>
      </c>
    </row>
    <row r="102" spans="2:14" s="271" customFormat="1" ht="12.75">
      <c r="H102" s="399" t="s">
        <v>1238</v>
      </c>
      <c r="I102" s="399" t="s">
        <v>1245</v>
      </c>
      <c r="J102" s="271">
        <v>1</v>
      </c>
      <c r="K102" s="274">
        <v>110</v>
      </c>
      <c r="L102" s="274">
        <f>Tabla1[[#This Row],[Cantidad de Insumos]]*K102</f>
        <v>110</v>
      </c>
      <c r="M102" s="271" t="s">
        <v>1246</v>
      </c>
      <c r="N102" s="403" t="s">
        <v>40</v>
      </c>
    </row>
    <row r="103" spans="2:14" s="271" customFormat="1" ht="12.75">
      <c r="H103" s="399" t="s">
        <v>1239</v>
      </c>
      <c r="I103" s="399" t="s">
        <v>925</v>
      </c>
      <c r="J103" s="271">
        <v>1</v>
      </c>
      <c r="K103" s="274"/>
      <c r="L103" s="274">
        <f>Tabla1[[#This Row],[Cantidad de Insumos]]*K103</f>
        <v>0</v>
      </c>
      <c r="N103" s="403"/>
    </row>
    <row r="104" spans="2:14" s="271" customFormat="1" ht="12.75">
      <c r="H104" s="399" t="s">
        <v>1240</v>
      </c>
      <c r="I104" s="399" t="s">
        <v>925</v>
      </c>
      <c r="J104" s="271">
        <v>1</v>
      </c>
      <c r="K104" s="274">
        <v>4500</v>
      </c>
      <c r="L104" s="274">
        <f>Tabla1[[#This Row],[Cantidad de Insumos]]*K104</f>
        <v>4500</v>
      </c>
      <c r="M104" s="271" t="s">
        <v>1247</v>
      </c>
      <c r="N104" s="403" t="s">
        <v>290</v>
      </c>
    </row>
    <row r="105" spans="2:14" s="271" customFormat="1" ht="12.75">
      <c r="H105" s="399" t="s">
        <v>1241</v>
      </c>
      <c r="I105" s="399" t="s">
        <v>925</v>
      </c>
      <c r="J105" s="271">
        <v>1</v>
      </c>
      <c r="K105" s="274">
        <v>230</v>
      </c>
      <c r="L105" s="274">
        <f>Tabla1[[#This Row],[Cantidad de Insumos]]*K105</f>
        <v>230</v>
      </c>
      <c r="M105" s="271" t="s">
        <v>1246</v>
      </c>
      <c r="N105" s="403" t="s">
        <v>290</v>
      </c>
    </row>
    <row r="106" spans="2:14" s="271" customFormat="1" ht="12.75">
      <c r="H106" s="399" t="s">
        <v>1242</v>
      </c>
      <c r="I106" s="399" t="s">
        <v>925</v>
      </c>
      <c r="J106" s="271">
        <v>1</v>
      </c>
      <c r="K106" s="274">
        <v>1260</v>
      </c>
      <c r="L106" s="274">
        <f>Tabla1[[#This Row],[Cantidad de Insumos]]*K106</f>
        <v>1260</v>
      </c>
      <c r="M106" s="271" t="s">
        <v>1246</v>
      </c>
      <c r="N106" s="403" t="s">
        <v>290</v>
      </c>
    </row>
    <row r="107" spans="2:14" s="271" customFormat="1" ht="12.75">
      <c r="H107" s="399" t="s">
        <v>1243</v>
      </c>
      <c r="I107" s="399" t="s">
        <v>925</v>
      </c>
      <c r="J107" s="271">
        <v>5</v>
      </c>
      <c r="K107" s="274">
        <v>65</v>
      </c>
      <c r="L107" s="274">
        <f>Tabla1[[#This Row],[Cantidad de Insumos]]*K107</f>
        <v>325</v>
      </c>
      <c r="M107" s="271" t="s">
        <v>1246</v>
      </c>
      <c r="N107" s="403" t="s">
        <v>290</v>
      </c>
    </row>
    <row r="108" spans="2:14" ht="12.75">
      <c r="B108" s="14" t="e">
        <f>IF(Tabla1[[#This Row],[Código_Actividad]]="","",CONCATENATE(Tabla1[[#This Row],[POA]],".",Tabla1[[#This Row],[SRS]],".",Tabla1[[#This Row],[AREA]],".",Tabla1[[#This Row],[TIPO]]))</f>
        <v>#REF!</v>
      </c>
      <c r="C108" s="14" t="e">
        <f>IF(Tabla1[[#This Row],[Código_Actividad]]="","",'[3]Formulario PPGR1'!#REF!)</f>
        <v>#REF!</v>
      </c>
      <c r="D108" s="14" t="e">
        <f>IF(Tabla1[[#This Row],[Código_Actividad]]="","",'[3]Formulario PPGR1'!#REF!)</f>
        <v>#REF!</v>
      </c>
      <c r="E108" s="14" t="e">
        <f>IF(Tabla1[[#This Row],[Código_Actividad]]="","",'[3]Formulario PPGR1'!#REF!)</f>
        <v>#REF!</v>
      </c>
      <c r="F108" s="14" t="e">
        <f>IF(Tabla1[[#This Row],[Código_Actividad]]="","",'[3]Formulario PPGR1'!#REF!)</f>
        <v>#REF!</v>
      </c>
      <c r="G108" s="257" t="s">
        <v>1097</v>
      </c>
      <c r="H108" s="272" t="s">
        <v>1234</v>
      </c>
      <c r="I108" s="272" t="s">
        <v>925</v>
      </c>
      <c r="J108" s="271">
        <v>1</v>
      </c>
      <c r="K108" s="273">
        <v>22000</v>
      </c>
      <c r="L108" s="274">
        <f>Tabla1[[#This Row],[Cantidad de Insumos]]*K108</f>
        <v>22000</v>
      </c>
      <c r="M108" s="400" t="s">
        <v>452</v>
      </c>
      <c r="N108" s="402" t="s">
        <v>40</v>
      </c>
    </row>
    <row r="109" spans="2:14" s="271" customFormat="1" ht="12.75">
      <c r="H109" s="399" t="s">
        <v>1235</v>
      </c>
      <c r="I109" s="399" t="s">
        <v>925</v>
      </c>
      <c r="J109" s="271">
        <v>1</v>
      </c>
      <c r="K109" s="274"/>
      <c r="L109" s="274"/>
      <c r="M109" s="271" t="s">
        <v>452</v>
      </c>
      <c r="N109" s="403" t="s">
        <v>40</v>
      </c>
    </row>
    <row r="110" spans="2:14" s="271" customFormat="1" ht="12.75">
      <c r="H110" s="399" t="s">
        <v>1236</v>
      </c>
      <c r="I110" s="399" t="s">
        <v>1244</v>
      </c>
      <c r="J110" s="271">
        <v>1</v>
      </c>
      <c r="K110" s="274">
        <v>195</v>
      </c>
      <c r="L110" s="274">
        <f>Tabla1[[#This Row],[Cantidad de Insumos]]*K110</f>
        <v>195</v>
      </c>
      <c r="M110" s="271" t="s">
        <v>1246</v>
      </c>
      <c r="N110" s="403" t="s">
        <v>290</v>
      </c>
    </row>
    <row r="111" spans="2:14" s="271" customFormat="1" ht="12.75">
      <c r="H111" s="399" t="s">
        <v>1237</v>
      </c>
      <c r="I111" s="399" t="s">
        <v>925</v>
      </c>
      <c r="J111" s="271">
        <v>1</v>
      </c>
      <c r="K111" s="274">
        <v>95</v>
      </c>
      <c r="L111" s="274">
        <f>Tabla1[[#This Row],[Cantidad de Insumos]]*K111</f>
        <v>95</v>
      </c>
      <c r="M111" s="271" t="s">
        <v>1246</v>
      </c>
      <c r="N111" s="403" t="s">
        <v>40</v>
      </c>
    </row>
    <row r="112" spans="2:14" s="271" customFormat="1" ht="12.75">
      <c r="H112" s="399" t="s">
        <v>1238</v>
      </c>
      <c r="I112" s="399" t="s">
        <v>1245</v>
      </c>
      <c r="J112" s="271">
        <v>1</v>
      </c>
      <c r="K112" s="274">
        <v>110</v>
      </c>
      <c r="L112" s="274">
        <f>Tabla1[[#This Row],[Cantidad de Insumos]]*K112</f>
        <v>110</v>
      </c>
      <c r="M112" s="271" t="s">
        <v>1246</v>
      </c>
      <c r="N112" s="403" t="s">
        <v>40</v>
      </c>
    </row>
    <row r="113" spans="2:14" s="271" customFormat="1" ht="12.75">
      <c r="H113" s="399" t="s">
        <v>1239</v>
      </c>
      <c r="I113" s="399" t="s">
        <v>925</v>
      </c>
      <c r="J113" s="271">
        <v>1</v>
      </c>
      <c r="K113" s="274"/>
      <c r="L113" s="274">
        <f>Tabla1[[#This Row],[Cantidad de Insumos]]*K113</f>
        <v>0</v>
      </c>
      <c r="N113" s="403"/>
    </row>
    <row r="114" spans="2:14" s="271" customFormat="1" ht="12.75">
      <c r="H114" s="399" t="s">
        <v>1240</v>
      </c>
      <c r="I114" s="399" t="s">
        <v>925</v>
      </c>
      <c r="J114" s="271">
        <v>1</v>
      </c>
      <c r="K114" s="274">
        <v>4500</v>
      </c>
      <c r="L114" s="274">
        <f>Tabla1[[#This Row],[Cantidad de Insumos]]*K114</f>
        <v>4500</v>
      </c>
      <c r="M114" s="271" t="s">
        <v>1247</v>
      </c>
      <c r="N114" s="403" t="s">
        <v>290</v>
      </c>
    </row>
    <row r="115" spans="2:14" s="271" customFormat="1" ht="12.75">
      <c r="H115" s="399" t="s">
        <v>1241</v>
      </c>
      <c r="I115" s="399" t="s">
        <v>925</v>
      </c>
      <c r="J115" s="271">
        <v>1</v>
      </c>
      <c r="K115" s="274">
        <v>230</v>
      </c>
      <c r="L115" s="274">
        <f>Tabla1[[#This Row],[Cantidad de Insumos]]*K115</f>
        <v>230</v>
      </c>
      <c r="M115" s="271" t="s">
        <v>1246</v>
      </c>
      <c r="N115" s="403" t="s">
        <v>290</v>
      </c>
    </row>
    <row r="116" spans="2:14" s="271" customFormat="1" ht="12.75">
      <c r="H116" s="399" t="s">
        <v>1242</v>
      </c>
      <c r="I116" s="399" t="s">
        <v>925</v>
      </c>
      <c r="J116" s="271">
        <v>1</v>
      </c>
      <c r="K116" s="274">
        <v>1260</v>
      </c>
      <c r="L116" s="274">
        <f>Tabla1[[#This Row],[Cantidad de Insumos]]*K116</f>
        <v>1260</v>
      </c>
      <c r="M116" s="271" t="s">
        <v>1246</v>
      </c>
      <c r="N116" s="403" t="s">
        <v>290</v>
      </c>
    </row>
    <row r="117" spans="2:14" s="271" customFormat="1" ht="12.75">
      <c r="H117" s="399" t="s">
        <v>1243</v>
      </c>
      <c r="I117" s="399" t="s">
        <v>925</v>
      </c>
      <c r="J117" s="271">
        <v>5</v>
      </c>
      <c r="K117" s="274">
        <v>65</v>
      </c>
      <c r="L117" s="274">
        <f>Tabla1[[#This Row],[Cantidad de Insumos]]*K117</f>
        <v>325</v>
      </c>
      <c r="M117" s="271" t="s">
        <v>1246</v>
      </c>
      <c r="N117" s="403" t="s">
        <v>290</v>
      </c>
    </row>
    <row r="118" spans="2:14" ht="12.75">
      <c r="B118" s="14" t="e">
        <f>IF(Tabla1[[#This Row],[Código_Actividad]]="","",CONCATENATE(Tabla1[[#This Row],[POA]],".",Tabla1[[#This Row],[SRS]],".",Tabla1[[#This Row],[AREA]],".",Tabla1[[#This Row],[TIPO]]))</f>
        <v>#REF!</v>
      </c>
      <c r="C118" s="14" t="e">
        <f>IF(Tabla1[[#This Row],[Código_Actividad]]="","",'[3]Formulario PPGR1'!#REF!)</f>
        <v>#REF!</v>
      </c>
      <c r="D118" s="14" t="e">
        <f>IF(Tabla1[[#This Row],[Código_Actividad]]="","",'[3]Formulario PPGR1'!#REF!)</f>
        <v>#REF!</v>
      </c>
      <c r="E118" s="14" t="e">
        <f>IF(Tabla1[[#This Row],[Código_Actividad]]="","",'[3]Formulario PPGR1'!#REF!)</f>
        <v>#REF!</v>
      </c>
      <c r="F118" s="14" t="e">
        <f>IF(Tabla1[[#This Row],[Código_Actividad]]="","",'[3]Formulario PPGR1'!#REF!)</f>
        <v>#REF!</v>
      </c>
      <c r="G118" s="256" t="s">
        <v>1098</v>
      </c>
      <c r="H118" s="272" t="s">
        <v>1234</v>
      </c>
      <c r="I118" s="272" t="s">
        <v>925</v>
      </c>
      <c r="J118" s="271">
        <v>1</v>
      </c>
      <c r="K118" s="273">
        <v>22000</v>
      </c>
      <c r="L118" s="274">
        <f>Tabla1[[#This Row],[Cantidad de Insumos]]*K118</f>
        <v>22000</v>
      </c>
      <c r="M118" s="400" t="s">
        <v>452</v>
      </c>
      <c r="N118" s="402" t="s">
        <v>40</v>
      </c>
    </row>
    <row r="119" spans="2:14" s="271" customFormat="1" ht="12.75">
      <c r="H119" s="399" t="s">
        <v>1235</v>
      </c>
      <c r="I119" s="399" t="s">
        <v>925</v>
      </c>
      <c r="J119" s="271">
        <v>1</v>
      </c>
      <c r="K119" s="274"/>
      <c r="L119" s="274"/>
      <c r="M119" s="271" t="s">
        <v>452</v>
      </c>
      <c r="N119" s="403" t="s">
        <v>40</v>
      </c>
    </row>
    <row r="120" spans="2:14" s="271" customFormat="1" ht="12.75">
      <c r="H120" s="399" t="s">
        <v>1236</v>
      </c>
      <c r="I120" s="399" t="s">
        <v>1244</v>
      </c>
      <c r="J120" s="271">
        <v>1</v>
      </c>
      <c r="K120" s="274">
        <v>195</v>
      </c>
      <c r="L120" s="274">
        <f>Tabla1[[#This Row],[Cantidad de Insumos]]*K120</f>
        <v>195</v>
      </c>
      <c r="M120" s="271" t="s">
        <v>1246</v>
      </c>
      <c r="N120" s="403" t="s">
        <v>290</v>
      </c>
    </row>
    <row r="121" spans="2:14" s="271" customFormat="1" ht="12.75">
      <c r="H121" s="399" t="s">
        <v>1237</v>
      </c>
      <c r="I121" s="399" t="s">
        <v>925</v>
      </c>
      <c r="J121" s="271">
        <v>1</v>
      </c>
      <c r="K121" s="274">
        <v>95</v>
      </c>
      <c r="L121" s="274">
        <f>Tabla1[[#This Row],[Cantidad de Insumos]]*K121</f>
        <v>95</v>
      </c>
      <c r="M121" s="271" t="s">
        <v>1246</v>
      </c>
      <c r="N121" s="403" t="s">
        <v>40</v>
      </c>
    </row>
    <row r="122" spans="2:14" s="271" customFormat="1" ht="12.75">
      <c r="H122" s="399" t="s">
        <v>1238</v>
      </c>
      <c r="I122" s="399" t="s">
        <v>1245</v>
      </c>
      <c r="J122" s="271">
        <v>1</v>
      </c>
      <c r="K122" s="274">
        <v>110</v>
      </c>
      <c r="L122" s="274">
        <f>Tabla1[[#This Row],[Cantidad de Insumos]]*K122</f>
        <v>110</v>
      </c>
      <c r="M122" s="271" t="s">
        <v>1246</v>
      </c>
      <c r="N122" s="403" t="s">
        <v>40</v>
      </c>
    </row>
    <row r="123" spans="2:14" s="271" customFormat="1" ht="12.75">
      <c r="H123" s="399" t="s">
        <v>1239</v>
      </c>
      <c r="I123" s="399" t="s">
        <v>925</v>
      </c>
      <c r="J123" s="271">
        <v>1</v>
      </c>
      <c r="K123" s="274"/>
      <c r="L123" s="274">
        <f>Tabla1[[#This Row],[Cantidad de Insumos]]*K123</f>
        <v>0</v>
      </c>
      <c r="N123" s="403"/>
    </row>
    <row r="124" spans="2:14" s="271" customFormat="1" ht="12.75">
      <c r="H124" s="399" t="s">
        <v>1240</v>
      </c>
      <c r="I124" s="399" t="s">
        <v>925</v>
      </c>
      <c r="J124" s="271">
        <v>1</v>
      </c>
      <c r="K124" s="274">
        <v>4500</v>
      </c>
      <c r="L124" s="274">
        <f>Tabla1[[#This Row],[Cantidad de Insumos]]*K124</f>
        <v>4500</v>
      </c>
      <c r="M124" s="271" t="s">
        <v>1247</v>
      </c>
      <c r="N124" s="403" t="s">
        <v>290</v>
      </c>
    </row>
    <row r="125" spans="2:14" s="271" customFormat="1" ht="12.75">
      <c r="H125" s="399" t="s">
        <v>1241</v>
      </c>
      <c r="I125" s="399" t="s">
        <v>925</v>
      </c>
      <c r="J125" s="271">
        <v>1</v>
      </c>
      <c r="K125" s="274">
        <v>230</v>
      </c>
      <c r="L125" s="274">
        <f>Tabla1[[#This Row],[Cantidad de Insumos]]*K125</f>
        <v>230</v>
      </c>
      <c r="M125" s="271" t="s">
        <v>1246</v>
      </c>
      <c r="N125" s="403" t="s">
        <v>290</v>
      </c>
    </row>
    <row r="126" spans="2:14" s="271" customFormat="1" ht="12.75">
      <c r="H126" s="399" t="s">
        <v>1242</v>
      </c>
      <c r="I126" s="399" t="s">
        <v>925</v>
      </c>
      <c r="J126" s="271">
        <v>1</v>
      </c>
      <c r="K126" s="274">
        <v>1260</v>
      </c>
      <c r="L126" s="274">
        <f>Tabla1[[#This Row],[Cantidad de Insumos]]*K126</f>
        <v>1260</v>
      </c>
      <c r="M126" s="271" t="s">
        <v>1246</v>
      </c>
      <c r="N126" s="403" t="s">
        <v>290</v>
      </c>
    </row>
    <row r="127" spans="2:14" s="271" customFormat="1" ht="12.75">
      <c r="H127" s="399" t="s">
        <v>1243</v>
      </c>
      <c r="I127" s="399" t="s">
        <v>925</v>
      </c>
      <c r="J127" s="271">
        <v>5</v>
      </c>
      <c r="K127" s="274">
        <v>65</v>
      </c>
      <c r="L127" s="274">
        <f>Tabla1[[#This Row],[Cantidad de Insumos]]*K127</f>
        <v>325</v>
      </c>
      <c r="M127" s="271" t="s">
        <v>1246</v>
      </c>
      <c r="N127" s="403" t="s">
        <v>290</v>
      </c>
    </row>
    <row r="128" spans="2:14" ht="12.75">
      <c r="B128" s="14" t="e">
        <f>IF(Tabla1[[#This Row],[Código_Actividad]]="","",CONCATENATE(Tabla1[[#This Row],[POA]],".",Tabla1[[#This Row],[SRS]],".",Tabla1[[#This Row],[AREA]],".",Tabla1[[#This Row],[TIPO]]))</f>
        <v>#REF!</v>
      </c>
      <c r="C128" s="14" t="e">
        <f>IF(Tabla1[[#This Row],[Código_Actividad]]="","",'[3]Formulario PPGR1'!#REF!)</f>
        <v>#REF!</v>
      </c>
      <c r="D128" s="14" t="e">
        <f>IF(Tabla1[[#This Row],[Código_Actividad]]="","",'[3]Formulario PPGR1'!#REF!)</f>
        <v>#REF!</v>
      </c>
      <c r="E128" s="14" t="e">
        <f>IF(Tabla1[[#This Row],[Código_Actividad]]="","",'[3]Formulario PPGR1'!#REF!)</f>
        <v>#REF!</v>
      </c>
      <c r="F128" s="14" t="e">
        <f>IF(Tabla1[[#This Row],[Código_Actividad]]="","",'[3]Formulario PPGR1'!#REF!)</f>
        <v>#REF!</v>
      </c>
      <c r="G128" s="257" t="s">
        <v>1099</v>
      </c>
      <c r="H128" s="272" t="s">
        <v>1234</v>
      </c>
      <c r="I128" s="272" t="s">
        <v>925</v>
      </c>
      <c r="J128" s="271">
        <v>1</v>
      </c>
      <c r="K128" s="273">
        <v>22000</v>
      </c>
      <c r="L128" s="274">
        <f>Tabla1[[#This Row],[Cantidad de Insumos]]*K128</f>
        <v>22000</v>
      </c>
      <c r="M128" s="400" t="s">
        <v>452</v>
      </c>
      <c r="N128" s="402" t="s">
        <v>40</v>
      </c>
    </row>
    <row r="129" spans="2:14" s="271" customFormat="1" ht="12.75">
      <c r="H129" s="399" t="s">
        <v>1235</v>
      </c>
      <c r="I129" s="399" t="s">
        <v>925</v>
      </c>
      <c r="J129" s="271">
        <v>1</v>
      </c>
      <c r="K129" s="274"/>
      <c r="L129" s="274"/>
      <c r="M129" s="271" t="s">
        <v>452</v>
      </c>
      <c r="N129" s="403" t="s">
        <v>40</v>
      </c>
    </row>
    <row r="130" spans="2:14" s="271" customFormat="1" ht="12.75">
      <c r="H130" s="399" t="s">
        <v>1236</v>
      </c>
      <c r="I130" s="399" t="s">
        <v>1244</v>
      </c>
      <c r="J130" s="271">
        <v>1</v>
      </c>
      <c r="K130" s="274">
        <v>195</v>
      </c>
      <c r="L130" s="274">
        <f>Tabla1[[#This Row],[Cantidad de Insumos]]*K130</f>
        <v>195</v>
      </c>
      <c r="M130" s="271" t="s">
        <v>1246</v>
      </c>
      <c r="N130" s="403" t="s">
        <v>290</v>
      </c>
    </row>
    <row r="131" spans="2:14" s="271" customFormat="1" ht="12.75">
      <c r="H131" s="399" t="s">
        <v>1237</v>
      </c>
      <c r="I131" s="399" t="s">
        <v>925</v>
      </c>
      <c r="J131" s="271">
        <v>1</v>
      </c>
      <c r="K131" s="274">
        <v>95</v>
      </c>
      <c r="L131" s="274">
        <f>Tabla1[[#This Row],[Cantidad de Insumos]]*K131</f>
        <v>95</v>
      </c>
      <c r="M131" s="271" t="s">
        <v>1246</v>
      </c>
      <c r="N131" s="403" t="s">
        <v>40</v>
      </c>
    </row>
    <row r="132" spans="2:14" s="271" customFormat="1" ht="12.75">
      <c r="H132" s="399" t="s">
        <v>1238</v>
      </c>
      <c r="I132" s="399" t="s">
        <v>1245</v>
      </c>
      <c r="J132" s="271">
        <v>1</v>
      </c>
      <c r="K132" s="274">
        <v>110</v>
      </c>
      <c r="L132" s="274">
        <f>Tabla1[[#This Row],[Cantidad de Insumos]]*K132</f>
        <v>110</v>
      </c>
      <c r="M132" s="271" t="s">
        <v>1246</v>
      </c>
      <c r="N132" s="403" t="s">
        <v>40</v>
      </c>
    </row>
    <row r="133" spans="2:14" s="271" customFormat="1" ht="12.75">
      <c r="H133" s="399" t="s">
        <v>1239</v>
      </c>
      <c r="I133" s="399" t="s">
        <v>925</v>
      </c>
      <c r="J133" s="271">
        <v>1</v>
      </c>
      <c r="K133" s="274"/>
      <c r="L133" s="274">
        <f>Tabla1[[#This Row],[Cantidad de Insumos]]*K133</f>
        <v>0</v>
      </c>
      <c r="N133" s="403"/>
    </row>
    <row r="134" spans="2:14" s="271" customFormat="1" ht="12.75">
      <c r="H134" s="399" t="s">
        <v>1240</v>
      </c>
      <c r="I134" s="399" t="s">
        <v>925</v>
      </c>
      <c r="J134" s="271">
        <v>1</v>
      </c>
      <c r="K134" s="274">
        <v>4500</v>
      </c>
      <c r="L134" s="274">
        <f>Tabla1[[#This Row],[Cantidad de Insumos]]*K134</f>
        <v>4500</v>
      </c>
      <c r="M134" s="271" t="s">
        <v>1247</v>
      </c>
      <c r="N134" s="403" t="s">
        <v>290</v>
      </c>
    </row>
    <row r="135" spans="2:14" s="271" customFormat="1" ht="12.75">
      <c r="H135" s="399" t="s">
        <v>1241</v>
      </c>
      <c r="I135" s="399" t="s">
        <v>925</v>
      </c>
      <c r="J135" s="271">
        <v>1</v>
      </c>
      <c r="K135" s="274">
        <v>230</v>
      </c>
      <c r="L135" s="274">
        <f>Tabla1[[#This Row],[Cantidad de Insumos]]*K135</f>
        <v>230</v>
      </c>
      <c r="M135" s="271" t="s">
        <v>1246</v>
      </c>
      <c r="N135" s="403" t="s">
        <v>290</v>
      </c>
    </row>
    <row r="136" spans="2:14" s="271" customFormat="1" ht="12.75">
      <c r="H136" s="399" t="s">
        <v>1242</v>
      </c>
      <c r="I136" s="399" t="s">
        <v>925</v>
      </c>
      <c r="J136" s="271">
        <v>1</v>
      </c>
      <c r="K136" s="274">
        <v>1260</v>
      </c>
      <c r="L136" s="274">
        <f>Tabla1[[#This Row],[Cantidad de Insumos]]*K136</f>
        <v>1260</v>
      </c>
      <c r="M136" s="271" t="s">
        <v>1246</v>
      </c>
      <c r="N136" s="403" t="s">
        <v>290</v>
      </c>
    </row>
    <row r="137" spans="2:14" s="271" customFormat="1" ht="12.75">
      <c r="H137" s="399" t="s">
        <v>1243</v>
      </c>
      <c r="I137" s="399" t="s">
        <v>925</v>
      </c>
      <c r="J137" s="271">
        <v>5</v>
      </c>
      <c r="K137" s="274">
        <v>65</v>
      </c>
      <c r="L137" s="274">
        <f>Tabla1[[#This Row],[Cantidad de Insumos]]*K137</f>
        <v>325</v>
      </c>
      <c r="M137" s="271" t="s">
        <v>1246</v>
      </c>
      <c r="N137" s="403" t="s">
        <v>290</v>
      </c>
    </row>
    <row r="138" spans="2:14" ht="12.75">
      <c r="B138" s="14" t="e">
        <f>IF(Tabla1[[#This Row],[Código_Actividad]]="","",CONCATENATE(Tabla1[[#This Row],[POA]],".",Tabla1[[#This Row],[SRS]],".",Tabla1[[#This Row],[AREA]],".",Tabla1[[#This Row],[TIPO]]))</f>
        <v>#REF!</v>
      </c>
      <c r="C138" s="14" t="e">
        <f>IF(Tabla1[[#This Row],[Código_Actividad]]="","",'[3]Formulario PPGR1'!#REF!)</f>
        <v>#REF!</v>
      </c>
      <c r="D138" s="14" t="e">
        <f>IF(Tabla1[[#This Row],[Código_Actividad]]="","",'[3]Formulario PPGR1'!#REF!)</f>
        <v>#REF!</v>
      </c>
      <c r="E138" s="14" t="e">
        <f>IF(Tabla1[[#This Row],[Código_Actividad]]="","",'[3]Formulario PPGR1'!#REF!)</f>
        <v>#REF!</v>
      </c>
      <c r="F138" s="14" t="e">
        <f>IF(Tabla1[[#This Row],[Código_Actividad]]="","",'[3]Formulario PPGR1'!#REF!)</f>
        <v>#REF!</v>
      </c>
      <c r="G138" s="258" t="s">
        <v>1100</v>
      </c>
      <c r="H138" s="272" t="s">
        <v>1234</v>
      </c>
      <c r="I138" s="272" t="s">
        <v>925</v>
      </c>
      <c r="J138" s="271">
        <v>1</v>
      </c>
      <c r="K138" s="273">
        <v>22000</v>
      </c>
      <c r="L138" s="274">
        <f>Tabla1[[#This Row],[Cantidad de Insumos]]*K138</f>
        <v>22000</v>
      </c>
      <c r="M138" s="400" t="s">
        <v>452</v>
      </c>
      <c r="N138" s="402" t="s">
        <v>40</v>
      </c>
    </row>
    <row r="139" spans="2:14" s="271" customFormat="1" ht="12.75">
      <c r="H139" s="399" t="s">
        <v>1235</v>
      </c>
      <c r="I139" s="399" t="s">
        <v>925</v>
      </c>
      <c r="J139" s="271">
        <v>1</v>
      </c>
      <c r="K139" s="274"/>
      <c r="L139" s="274"/>
      <c r="M139" s="271" t="s">
        <v>452</v>
      </c>
      <c r="N139" s="403" t="s">
        <v>40</v>
      </c>
    </row>
    <row r="140" spans="2:14" s="271" customFormat="1" ht="12.75">
      <c r="H140" s="399" t="s">
        <v>1236</v>
      </c>
      <c r="I140" s="399" t="s">
        <v>1244</v>
      </c>
      <c r="J140" s="271">
        <v>1</v>
      </c>
      <c r="K140" s="274">
        <v>195</v>
      </c>
      <c r="L140" s="274">
        <f>Tabla1[[#This Row],[Cantidad de Insumos]]*K140</f>
        <v>195</v>
      </c>
      <c r="M140" s="271" t="s">
        <v>1246</v>
      </c>
      <c r="N140" s="403" t="s">
        <v>290</v>
      </c>
    </row>
    <row r="141" spans="2:14" s="271" customFormat="1" ht="12.75">
      <c r="H141" s="399" t="s">
        <v>1237</v>
      </c>
      <c r="I141" s="399" t="s">
        <v>925</v>
      </c>
      <c r="J141" s="271">
        <v>1</v>
      </c>
      <c r="K141" s="274">
        <v>95</v>
      </c>
      <c r="L141" s="274">
        <f>Tabla1[[#This Row],[Cantidad de Insumos]]*K141</f>
        <v>95</v>
      </c>
      <c r="M141" s="271" t="s">
        <v>1246</v>
      </c>
      <c r="N141" s="403" t="s">
        <v>40</v>
      </c>
    </row>
    <row r="142" spans="2:14" s="271" customFormat="1" ht="12.75">
      <c r="H142" s="399" t="s">
        <v>1238</v>
      </c>
      <c r="I142" s="399" t="s">
        <v>1245</v>
      </c>
      <c r="J142" s="271">
        <v>1</v>
      </c>
      <c r="K142" s="274">
        <v>110</v>
      </c>
      <c r="L142" s="274">
        <f>Tabla1[[#This Row],[Cantidad de Insumos]]*K142</f>
        <v>110</v>
      </c>
      <c r="M142" s="271" t="s">
        <v>1246</v>
      </c>
      <c r="N142" s="403" t="s">
        <v>40</v>
      </c>
    </row>
    <row r="143" spans="2:14" s="271" customFormat="1" ht="12.75">
      <c r="H143" s="399" t="s">
        <v>1239</v>
      </c>
      <c r="I143" s="399" t="s">
        <v>925</v>
      </c>
      <c r="J143" s="271">
        <v>1</v>
      </c>
      <c r="K143" s="274"/>
      <c r="L143" s="274">
        <f>Tabla1[[#This Row],[Cantidad de Insumos]]*K143</f>
        <v>0</v>
      </c>
      <c r="N143" s="403"/>
    </row>
    <row r="144" spans="2:14" s="271" customFormat="1" ht="12.75">
      <c r="H144" s="399" t="s">
        <v>1240</v>
      </c>
      <c r="I144" s="399" t="s">
        <v>925</v>
      </c>
      <c r="J144" s="271">
        <v>1</v>
      </c>
      <c r="K144" s="274">
        <v>4500</v>
      </c>
      <c r="L144" s="274">
        <f>Tabla1[[#This Row],[Cantidad de Insumos]]*K144</f>
        <v>4500</v>
      </c>
      <c r="M144" s="271" t="s">
        <v>1247</v>
      </c>
      <c r="N144" s="403" t="s">
        <v>290</v>
      </c>
    </row>
    <row r="145" spans="2:14" s="271" customFormat="1" ht="12.75">
      <c r="H145" s="399" t="s">
        <v>1241</v>
      </c>
      <c r="I145" s="399" t="s">
        <v>925</v>
      </c>
      <c r="J145" s="271">
        <v>1</v>
      </c>
      <c r="K145" s="274">
        <v>230</v>
      </c>
      <c r="L145" s="274">
        <f>Tabla1[[#This Row],[Cantidad de Insumos]]*K145</f>
        <v>230</v>
      </c>
      <c r="M145" s="271" t="s">
        <v>1246</v>
      </c>
      <c r="N145" s="403" t="s">
        <v>290</v>
      </c>
    </row>
    <row r="146" spans="2:14" s="271" customFormat="1" ht="12.75">
      <c r="H146" s="399" t="s">
        <v>1242</v>
      </c>
      <c r="I146" s="399" t="s">
        <v>925</v>
      </c>
      <c r="J146" s="271">
        <v>1</v>
      </c>
      <c r="K146" s="274">
        <v>1260</v>
      </c>
      <c r="L146" s="274">
        <f>Tabla1[[#This Row],[Cantidad de Insumos]]*K146</f>
        <v>1260</v>
      </c>
      <c r="M146" s="271" t="s">
        <v>1246</v>
      </c>
      <c r="N146" s="403" t="s">
        <v>290</v>
      </c>
    </row>
    <row r="147" spans="2:14" s="271" customFormat="1" ht="12.75">
      <c r="H147" s="399" t="s">
        <v>1243</v>
      </c>
      <c r="I147" s="399" t="s">
        <v>925</v>
      </c>
      <c r="J147" s="271">
        <v>5</v>
      </c>
      <c r="K147" s="274">
        <v>65</v>
      </c>
      <c r="L147" s="274">
        <f>Tabla1[[#This Row],[Cantidad de Insumos]]*K147</f>
        <v>325</v>
      </c>
      <c r="M147" s="271" t="s">
        <v>1246</v>
      </c>
      <c r="N147" s="403" t="s">
        <v>290</v>
      </c>
    </row>
    <row r="148" spans="2:14" ht="12.75">
      <c r="B148" s="14" t="e">
        <f>IF(Tabla1[[#This Row],[Código_Actividad]]="","",CONCATENATE(Tabla1[[#This Row],[POA]],".",Tabla1[[#This Row],[SRS]],".",Tabla1[[#This Row],[AREA]],".",Tabla1[[#This Row],[TIPO]]))</f>
        <v>#REF!</v>
      </c>
      <c r="C148" s="14" t="e">
        <f>IF(Tabla1[[#This Row],[Código_Actividad]]="","",'[3]Formulario PPGR1'!#REF!)</f>
        <v>#REF!</v>
      </c>
      <c r="D148" s="14" t="e">
        <f>IF(Tabla1[[#This Row],[Código_Actividad]]="","",'[3]Formulario PPGR1'!#REF!)</f>
        <v>#REF!</v>
      </c>
      <c r="E148" s="14" t="e">
        <f>IF(Tabla1[[#This Row],[Código_Actividad]]="","",'[3]Formulario PPGR1'!#REF!)</f>
        <v>#REF!</v>
      </c>
      <c r="F148" s="14" t="e">
        <f>IF(Tabla1[[#This Row],[Código_Actividad]]="","",'[3]Formulario PPGR1'!#REF!)</f>
        <v>#REF!</v>
      </c>
      <c r="G148" s="256" t="s">
        <v>1101</v>
      </c>
      <c r="H148" s="272" t="s">
        <v>1234</v>
      </c>
      <c r="I148" s="272" t="s">
        <v>925</v>
      </c>
      <c r="J148" s="271">
        <v>1</v>
      </c>
      <c r="K148" s="273">
        <v>22000</v>
      </c>
      <c r="L148" s="274">
        <f>Tabla1[[#This Row],[Cantidad de Insumos]]*K148</f>
        <v>22000</v>
      </c>
      <c r="M148" s="400" t="s">
        <v>452</v>
      </c>
      <c r="N148" s="402" t="s">
        <v>40</v>
      </c>
    </row>
    <row r="149" spans="2:14" s="271" customFormat="1" ht="12.75">
      <c r="H149" s="399" t="s">
        <v>1235</v>
      </c>
      <c r="I149" s="399" t="s">
        <v>925</v>
      </c>
      <c r="J149" s="271">
        <v>1</v>
      </c>
      <c r="K149" s="274"/>
      <c r="L149" s="274"/>
      <c r="M149" s="271" t="s">
        <v>452</v>
      </c>
      <c r="N149" s="403" t="s">
        <v>40</v>
      </c>
    </row>
    <row r="150" spans="2:14" s="271" customFormat="1" ht="12.75">
      <c r="H150" s="399" t="s">
        <v>1236</v>
      </c>
      <c r="I150" s="399" t="s">
        <v>1244</v>
      </c>
      <c r="J150" s="271">
        <v>1</v>
      </c>
      <c r="K150" s="274">
        <v>195</v>
      </c>
      <c r="L150" s="274">
        <f>Tabla1[[#This Row],[Cantidad de Insumos]]*K150</f>
        <v>195</v>
      </c>
      <c r="M150" s="271" t="s">
        <v>1246</v>
      </c>
      <c r="N150" s="403" t="s">
        <v>290</v>
      </c>
    </row>
    <row r="151" spans="2:14" s="271" customFormat="1" ht="12.75">
      <c r="H151" s="399" t="s">
        <v>1237</v>
      </c>
      <c r="I151" s="399" t="s">
        <v>925</v>
      </c>
      <c r="J151" s="271">
        <v>1</v>
      </c>
      <c r="K151" s="274">
        <v>95</v>
      </c>
      <c r="L151" s="274">
        <f>Tabla1[[#This Row],[Cantidad de Insumos]]*K151</f>
        <v>95</v>
      </c>
      <c r="M151" s="271" t="s">
        <v>1246</v>
      </c>
      <c r="N151" s="403" t="s">
        <v>40</v>
      </c>
    </row>
    <row r="152" spans="2:14" s="271" customFormat="1" ht="12.75">
      <c r="H152" s="399" t="s">
        <v>1238</v>
      </c>
      <c r="I152" s="399" t="s">
        <v>1245</v>
      </c>
      <c r="J152" s="271">
        <v>1</v>
      </c>
      <c r="K152" s="274">
        <v>110</v>
      </c>
      <c r="L152" s="274">
        <f>Tabla1[[#This Row],[Cantidad de Insumos]]*K152</f>
        <v>110</v>
      </c>
      <c r="M152" s="271" t="s">
        <v>1246</v>
      </c>
      <c r="N152" s="403" t="s">
        <v>40</v>
      </c>
    </row>
    <row r="153" spans="2:14" s="271" customFormat="1" ht="12.75">
      <c r="H153" s="399" t="s">
        <v>1239</v>
      </c>
      <c r="I153" s="399" t="s">
        <v>925</v>
      </c>
      <c r="J153" s="271">
        <v>1</v>
      </c>
      <c r="K153" s="274"/>
      <c r="L153" s="274">
        <f>Tabla1[[#This Row],[Cantidad de Insumos]]*K153</f>
        <v>0</v>
      </c>
      <c r="N153" s="403"/>
    </row>
    <row r="154" spans="2:14" s="271" customFormat="1" ht="12.75">
      <c r="H154" s="399" t="s">
        <v>1240</v>
      </c>
      <c r="I154" s="399" t="s">
        <v>925</v>
      </c>
      <c r="J154" s="271">
        <v>1</v>
      </c>
      <c r="K154" s="274">
        <v>4500</v>
      </c>
      <c r="L154" s="274">
        <f>Tabla1[[#This Row],[Cantidad de Insumos]]*K154</f>
        <v>4500</v>
      </c>
      <c r="M154" s="271" t="s">
        <v>1247</v>
      </c>
      <c r="N154" s="403" t="s">
        <v>290</v>
      </c>
    </row>
    <row r="155" spans="2:14" s="271" customFormat="1" ht="12.75">
      <c r="H155" s="399" t="s">
        <v>1241</v>
      </c>
      <c r="I155" s="399" t="s">
        <v>925</v>
      </c>
      <c r="J155" s="271">
        <v>1</v>
      </c>
      <c r="K155" s="274">
        <v>230</v>
      </c>
      <c r="L155" s="274">
        <f>Tabla1[[#This Row],[Cantidad de Insumos]]*K155</f>
        <v>230</v>
      </c>
      <c r="M155" s="271" t="s">
        <v>1246</v>
      </c>
      <c r="N155" s="403" t="s">
        <v>290</v>
      </c>
    </row>
    <row r="156" spans="2:14" s="271" customFormat="1" ht="12.75">
      <c r="H156" s="399" t="s">
        <v>1242</v>
      </c>
      <c r="I156" s="399" t="s">
        <v>925</v>
      </c>
      <c r="J156" s="271">
        <v>1</v>
      </c>
      <c r="K156" s="274">
        <v>1260</v>
      </c>
      <c r="L156" s="274">
        <f>Tabla1[[#This Row],[Cantidad de Insumos]]*K156</f>
        <v>1260</v>
      </c>
      <c r="M156" s="271" t="s">
        <v>1246</v>
      </c>
      <c r="N156" s="403" t="s">
        <v>290</v>
      </c>
    </row>
    <row r="157" spans="2:14" s="271" customFormat="1" ht="12.75">
      <c r="H157" s="399" t="s">
        <v>1243</v>
      </c>
      <c r="I157" s="399" t="s">
        <v>925</v>
      </c>
      <c r="J157" s="271">
        <v>5</v>
      </c>
      <c r="K157" s="274">
        <v>65</v>
      </c>
      <c r="L157" s="274">
        <f>Tabla1[[#This Row],[Cantidad de Insumos]]*K157</f>
        <v>325</v>
      </c>
      <c r="M157" s="271" t="s">
        <v>1246</v>
      </c>
      <c r="N157" s="403" t="s">
        <v>290</v>
      </c>
    </row>
    <row r="158" spans="2:14" ht="12.75">
      <c r="B158" s="14" t="e">
        <f>IF(Tabla1[[#This Row],[Código_Actividad]]="","",CONCATENATE(Tabla1[[#This Row],[POA]],".",Tabla1[[#This Row],[SRS]],".",Tabla1[[#This Row],[AREA]],".",Tabla1[[#This Row],[TIPO]]))</f>
        <v>#REF!</v>
      </c>
      <c r="C158" s="14" t="e">
        <f>IF(Tabla1[[#This Row],[Código_Actividad]]="","",'[3]Formulario PPGR1'!#REF!)</f>
        <v>#REF!</v>
      </c>
      <c r="D158" s="14" t="e">
        <f>IF(Tabla1[[#This Row],[Código_Actividad]]="","",'[3]Formulario PPGR1'!#REF!)</f>
        <v>#REF!</v>
      </c>
      <c r="E158" s="14" t="e">
        <f>IF(Tabla1[[#This Row],[Código_Actividad]]="","",'[3]Formulario PPGR1'!#REF!)</f>
        <v>#REF!</v>
      </c>
      <c r="F158" s="14" t="e">
        <f>IF(Tabla1[[#This Row],[Código_Actividad]]="","",'[3]Formulario PPGR1'!#REF!)</f>
        <v>#REF!</v>
      </c>
      <c r="G158" s="256" t="s">
        <v>1103</v>
      </c>
      <c r="H158" s="272" t="s">
        <v>1234</v>
      </c>
      <c r="I158" s="272" t="s">
        <v>925</v>
      </c>
      <c r="J158" s="271">
        <v>1</v>
      </c>
      <c r="K158" s="273">
        <v>22000</v>
      </c>
      <c r="L158" s="274">
        <f>Tabla1[[#This Row],[Cantidad de Insumos]]*K158</f>
        <v>22000</v>
      </c>
      <c r="M158" s="400" t="s">
        <v>452</v>
      </c>
      <c r="N158" s="402" t="s">
        <v>40</v>
      </c>
    </row>
    <row r="159" spans="2:14" s="271" customFormat="1" ht="12.75">
      <c r="H159" s="399" t="s">
        <v>1235</v>
      </c>
      <c r="I159" s="399" t="s">
        <v>925</v>
      </c>
      <c r="J159" s="271">
        <v>1</v>
      </c>
      <c r="K159" s="274"/>
      <c r="L159" s="274"/>
      <c r="M159" s="271" t="s">
        <v>452</v>
      </c>
      <c r="N159" s="403" t="s">
        <v>40</v>
      </c>
    </row>
    <row r="160" spans="2:14" s="271" customFormat="1" ht="12.75">
      <c r="H160" s="399" t="s">
        <v>1236</v>
      </c>
      <c r="I160" s="399" t="s">
        <v>1244</v>
      </c>
      <c r="J160" s="271">
        <v>1</v>
      </c>
      <c r="K160" s="274">
        <v>195</v>
      </c>
      <c r="L160" s="274">
        <f>Tabla1[[#This Row],[Cantidad de Insumos]]*K160</f>
        <v>195</v>
      </c>
      <c r="M160" s="271" t="s">
        <v>1246</v>
      </c>
      <c r="N160" s="403" t="s">
        <v>290</v>
      </c>
    </row>
    <row r="161" spans="2:14" s="271" customFormat="1" ht="12.75">
      <c r="H161" s="399" t="s">
        <v>1237</v>
      </c>
      <c r="I161" s="399" t="s">
        <v>925</v>
      </c>
      <c r="J161" s="271">
        <v>1</v>
      </c>
      <c r="K161" s="274">
        <v>95</v>
      </c>
      <c r="L161" s="274">
        <f>Tabla1[[#This Row],[Cantidad de Insumos]]*K161</f>
        <v>95</v>
      </c>
      <c r="M161" s="271" t="s">
        <v>1246</v>
      </c>
      <c r="N161" s="403" t="s">
        <v>40</v>
      </c>
    </row>
    <row r="162" spans="2:14" s="271" customFormat="1" ht="12.75">
      <c r="H162" s="399" t="s">
        <v>1238</v>
      </c>
      <c r="I162" s="399" t="s">
        <v>1245</v>
      </c>
      <c r="J162" s="271">
        <v>1</v>
      </c>
      <c r="K162" s="274">
        <v>110</v>
      </c>
      <c r="L162" s="274">
        <f>Tabla1[[#This Row],[Cantidad de Insumos]]*K162</f>
        <v>110</v>
      </c>
      <c r="M162" s="271" t="s">
        <v>1246</v>
      </c>
      <c r="N162" s="403" t="s">
        <v>40</v>
      </c>
    </row>
    <row r="163" spans="2:14" s="271" customFormat="1" ht="12.75">
      <c r="H163" s="399" t="s">
        <v>1239</v>
      </c>
      <c r="I163" s="399" t="s">
        <v>925</v>
      </c>
      <c r="J163" s="271">
        <v>1</v>
      </c>
      <c r="K163" s="274"/>
      <c r="L163" s="274">
        <f>Tabla1[[#This Row],[Cantidad de Insumos]]*K163</f>
        <v>0</v>
      </c>
      <c r="N163" s="403"/>
    </row>
    <row r="164" spans="2:14" s="271" customFormat="1" ht="12.75">
      <c r="H164" s="399" t="s">
        <v>1240</v>
      </c>
      <c r="I164" s="399" t="s">
        <v>925</v>
      </c>
      <c r="J164" s="271">
        <v>1</v>
      </c>
      <c r="K164" s="274">
        <v>4500</v>
      </c>
      <c r="L164" s="274">
        <f>Tabla1[[#This Row],[Cantidad de Insumos]]*K164</f>
        <v>4500</v>
      </c>
      <c r="M164" s="271" t="s">
        <v>1247</v>
      </c>
      <c r="N164" s="403" t="s">
        <v>290</v>
      </c>
    </row>
    <row r="165" spans="2:14" s="271" customFormat="1" ht="12.75">
      <c r="H165" s="399" t="s">
        <v>1241</v>
      </c>
      <c r="I165" s="399" t="s">
        <v>925</v>
      </c>
      <c r="J165" s="271">
        <v>1</v>
      </c>
      <c r="K165" s="274">
        <v>230</v>
      </c>
      <c r="L165" s="274">
        <f>Tabla1[[#This Row],[Cantidad de Insumos]]*K165</f>
        <v>230</v>
      </c>
      <c r="M165" s="271" t="s">
        <v>1246</v>
      </c>
      <c r="N165" s="403" t="s">
        <v>290</v>
      </c>
    </row>
    <row r="166" spans="2:14" s="271" customFormat="1" ht="12.75">
      <c r="H166" s="399" t="s">
        <v>1242</v>
      </c>
      <c r="I166" s="399" t="s">
        <v>925</v>
      </c>
      <c r="J166" s="271">
        <v>1</v>
      </c>
      <c r="K166" s="274">
        <v>1260</v>
      </c>
      <c r="L166" s="274">
        <f>Tabla1[[#This Row],[Cantidad de Insumos]]*K166</f>
        <v>1260</v>
      </c>
      <c r="M166" s="271" t="s">
        <v>1246</v>
      </c>
      <c r="N166" s="403" t="s">
        <v>290</v>
      </c>
    </row>
    <row r="167" spans="2:14" s="271" customFormat="1" ht="12.75">
      <c r="H167" s="399" t="s">
        <v>1243</v>
      </c>
      <c r="I167" s="399" t="s">
        <v>925</v>
      </c>
      <c r="J167" s="271">
        <v>5</v>
      </c>
      <c r="K167" s="274">
        <v>65</v>
      </c>
      <c r="L167" s="274">
        <f>Tabla1[[#This Row],[Cantidad de Insumos]]*K167</f>
        <v>325</v>
      </c>
      <c r="M167" s="271" t="s">
        <v>1246</v>
      </c>
      <c r="N167" s="403" t="s">
        <v>290</v>
      </c>
    </row>
    <row r="168" spans="2:14" ht="12.75">
      <c r="B168" s="14" t="e">
        <f>IF(Tabla1[[#This Row],[Código_Actividad]]="","",CONCATENATE(Tabla1[[#This Row],[POA]],".",Tabla1[[#This Row],[SRS]],".",Tabla1[[#This Row],[AREA]],".",Tabla1[[#This Row],[TIPO]]))</f>
        <v>#REF!</v>
      </c>
      <c r="C168" s="14" t="e">
        <f>IF(Tabla1[[#This Row],[Código_Actividad]]="","",'[3]Formulario PPGR1'!#REF!)</f>
        <v>#REF!</v>
      </c>
      <c r="D168" s="14" t="e">
        <f>IF(Tabla1[[#This Row],[Código_Actividad]]="","",'[3]Formulario PPGR1'!#REF!)</f>
        <v>#REF!</v>
      </c>
      <c r="E168" s="14" t="e">
        <f>IF(Tabla1[[#This Row],[Código_Actividad]]="","",'[3]Formulario PPGR1'!#REF!)</f>
        <v>#REF!</v>
      </c>
      <c r="F168" s="14" t="e">
        <f>IF(Tabla1[[#This Row],[Código_Actividad]]="","",'[3]Formulario PPGR1'!#REF!)</f>
        <v>#REF!</v>
      </c>
      <c r="G168" s="256" t="s">
        <v>1104</v>
      </c>
      <c r="H168" s="272" t="s">
        <v>1234</v>
      </c>
      <c r="I168" s="272" t="s">
        <v>925</v>
      </c>
      <c r="J168" s="271">
        <v>1</v>
      </c>
      <c r="K168" s="273">
        <v>22000</v>
      </c>
      <c r="L168" s="274">
        <f>Tabla1[[#This Row],[Cantidad de Insumos]]*K168</f>
        <v>22000</v>
      </c>
      <c r="M168" s="400" t="s">
        <v>452</v>
      </c>
      <c r="N168" s="402" t="s">
        <v>40</v>
      </c>
    </row>
    <row r="169" spans="2:14" s="271" customFormat="1" ht="12.75">
      <c r="H169" s="399" t="s">
        <v>1235</v>
      </c>
      <c r="I169" s="399" t="s">
        <v>925</v>
      </c>
      <c r="J169" s="271">
        <v>1</v>
      </c>
      <c r="K169" s="274"/>
      <c r="L169" s="274"/>
      <c r="M169" s="271" t="s">
        <v>452</v>
      </c>
      <c r="N169" s="403" t="s">
        <v>40</v>
      </c>
    </row>
    <row r="170" spans="2:14" s="271" customFormat="1" ht="12.75">
      <c r="H170" s="399" t="s">
        <v>1236</v>
      </c>
      <c r="I170" s="399" t="s">
        <v>1244</v>
      </c>
      <c r="J170" s="271">
        <v>1</v>
      </c>
      <c r="K170" s="274">
        <v>195</v>
      </c>
      <c r="L170" s="274">
        <f>Tabla1[[#This Row],[Cantidad de Insumos]]*K170</f>
        <v>195</v>
      </c>
      <c r="M170" s="271" t="s">
        <v>1246</v>
      </c>
      <c r="N170" s="403" t="s">
        <v>290</v>
      </c>
    </row>
    <row r="171" spans="2:14" s="271" customFormat="1" ht="12.75">
      <c r="H171" s="399" t="s">
        <v>1237</v>
      </c>
      <c r="I171" s="399" t="s">
        <v>925</v>
      </c>
      <c r="J171" s="271">
        <v>1</v>
      </c>
      <c r="K171" s="274">
        <v>95</v>
      </c>
      <c r="L171" s="274">
        <f>Tabla1[[#This Row],[Cantidad de Insumos]]*K171</f>
        <v>95</v>
      </c>
      <c r="M171" s="271" t="s">
        <v>1246</v>
      </c>
      <c r="N171" s="403" t="s">
        <v>40</v>
      </c>
    </row>
    <row r="172" spans="2:14" s="271" customFormat="1" ht="12.75">
      <c r="H172" s="399" t="s">
        <v>1238</v>
      </c>
      <c r="I172" s="399" t="s">
        <v>1245</v>
      </c>
      <c r="J172" s="271">
        <v>1</v>
      </c>
      <c r="K172" s="274">
        <v>110</v>
      </c>
      <c r="L172" s="274">
        <f>Tabla1[[#This Row],[Cantidad de Insumos]]*K172</f>
        <v>110</v>
      </c>
      <c r="M172" s="271" t="s">
        <v>1246</v>
      </c>
      <c r="N172" s="403" t="s">
        <v>40</v>
      </c>
    </row>
    <row r="173" spans="2:14" s="271" customFormat="1" ht="12.75">
      <c r="H173" s="399" t="s">
        <v>1239</v>
      </c>
      <c r="I173" s="399" t="s">
        <v>925</v>
      </c>
      <c r="J173" s="271">
        <v>1</v>
      </c>
      <c r="K173" s="274"/>
      <c r="L173" s="274">
        <f>Tabla1[[#This Row],[Cantidad de Insumos]]*K173</f>
        <v>0</v>
      </c>
      <c r="N173" s="403"/>
    </row>
    <row r="174" spans="2:14" s="271" customFormat="1" ht="12.75">
      <c r="H174" s="399" t="s">
        <v>1240</v>
      </c>
      <c r="I174" s="399" t="s">
        <v>925</v>
      </c>
      <c r="J174" s="271">
        <v>1</v>
      </c>
      <c r="K174" s="274">
        <v>4500</v>
      </c>
      <c r="L174" s="274">
        <f>Tabla1[[#This Row],[Cantidad de Insumos]]*K174</f>
        <v>4500</v>
      </c>
      <c r="M174" s="271" t="s">
        <v>1247</v>
      </c>
      <c r="N174" s="403" t="s">
        <v>290</v>
      </c>
    </row>
    <row r="175" spans="2:14" s="271" customFormat="1" ht="12.75">
      <c r="H175" s="399" t="s">
        <v>1241</v>
      </c>
      <c r="I175" s="399" t="s">
        <v>925</v>
      </c>
      <c r="J175" s="271">
        <v>1</v>
      </c>
      <c r="K175" s="274">
        <v>230</v>
      </c>
      <c r="L175" s="274">
        <f>Tabla1[[#This Row],[Cantidad de Insumos]]*K175</f>
        <v>230</v>
      </c>
      <c r="M175" s="271" t="s">
        <v>1246</v>
      </c>
      <c r="N175" s="403" t="s">
        <v>290</v>
      </c>
    </row>
    <row r="176" spans="2:14" s="271" customFormat="1" ht="12.75">
      <c r="H176" s="399" t="s">
        <v>1242</v>
      </c>
      <c r="I176" s="399" t="s">
        <v>925</v>
      </c>
      <c r="J176" s="271">
        <v>1</v>
      </c>
      <c r="K176" s="274">
        <v>1260</v>
      </c>
      <c r="L176" s="274">
        <f>Tabla1[[#This Row],[Cantidad de Insumos]]*K176</f>
        <v>1260</v>
      </c>
      <c r="M176" s="271" t="s">
        <v>1246</v>
      </c>
      <c r="N176" s="403" t="s">
        <v>290</v>
      </c>
    </row>
    <row r="177" spans="2:14" s="271" customFormat="1" ht="12.75">
      <c r="H177" s="399" t="s">
        <v>1243</v>
      </c>
      <c r="I177" s="399" t="s">
        <v>925</v>
      </c>
      <c r="J177" s="271">
        <v>5</v>
      </c>
      <c r="K177" s="274">
        <v>65</v>
      </c>
      <c r="L177" s="274">
        <f>Tabla1[[#This Row],[Cantidad de Insumos]]*K177</f>
        <v>325</v>
      </c>
      <c r="M177" s="271" t="s">
        <v>1246</v>
      </c>
      <c r="N177" s="403" t="s">
        <v>290</v>
      </c>
    </row>
    <row r="178" spans="2:14" ht="12.75">
      <c r="B178" s="14" t="e">
        <f>IF(Tabla1[[#This Row],[Código_Actividad]]="","",CONCATENATE(Tabla1[[#This Row],[POA]],".",Tabla1[[#This Row],[SRS]],".",Tabla1[[#This Row],[AREA]],".",Tabla1[[#This Row],[TIPO]]))</f>
        <v>#REF!</v>
      </c>
      <c r="C178" s="14" t="e">
        <f>IF(Tabla1[[#This Row],[Código_Actividad]]="","",'[3]Formulario PPGR1'!#REF!)</f>
        <v>#REF!</v>
      </c>
      <c r="D178" s="14" t="e">
        <f>IF(Tabla1[[#This Row],[Código_Actividad]]="","",'[3]Formulario PPGR1'!#REF!)</f>
        <v>#REF!</v>
      </c>
      <c r="E178" s="14" t="e">
        <f>IF(Tabla1[[#This Row],[Código_Actividad]]="","",'[3]Formulario PPGR1'!#REF!)</f>
        <v>#REF!</v>
      </c>
      <c r="F178" s="14" t="e">
        <f>IF(Tabla1[[#This Row],[Código_Actividad]]="","",'[3]Formulario PPGR1'!#REF!)</f>
        <v>#REF!</v>
      </c>
      <c r="G178" s="256" t="s">
        <v>1105</v>
      </c>
      <c r="H178" s="272" t="s">
        <v>1234</v>
      </c>
      <c r="I178" s="272" t="s">
        <v>925</v>
      </c>
      <c r="J178" s="271">
        <v>1</v>
      </c>
      <c r="K178" s="273">
        <v>22000</v>
      </c>
      <c r="L178" s="274">
        <f>Tabla1[[#This Row],[Cantidad de Insumos]]*K178</f>
        <v>22000</v>
      </c>
      <c r="M178" s="400" t="s">
        <v>452</v>
      </c>
      <c r="N178" s="402" t="s">
        <v>40</v>
      </c>
    </row>
    <row r="179" spans="2:14" s="271" customFormat="1" ht="12.75">
      <c r="H179" s="399" t="s">
        <v>1235</v>
      </c>
      <c r="I179" s="399" t="s">
        <v>925</v>
      </c>
      <c r="J179" s="271">
        <v>1</v>
      </c>
      <c r="K179" s="274"/>
      <c r="L179" s="274"/>
      <c r="M179" s="271" t="s">
        <v>452</v>
      </c>
      <c r="N179" s="403" t="s">
        <v>40</v>
      </c>
    </row>
    <row r="180" spans="2:14" s="271" customFormat="1" ht="12.75">
      <c r="H180" s="399" t="s">
        <v>1236</v>
      </c>
      <c r="I180" s="399" t="s">
        <v>1244</v>
      </c>
      <c r="J180" s="271">
        <v>1</v>
      </c>
      <c r="K180" s="274">
        <v>195</v>
      </c>
      <c r="L180" s="274">
        <f>Tabla1[[#This Row],[Cantidad de Insumos]]*K180</f>
        <v>195</v>
      </c>
      <c r="M180" s="271" t="s">
        <v>1246</v>
      </c>
      <c r="N180" s="403" t="s">
        <v>290</v>
      </c>
    </row>
    <row r="181" spans="2:14" s="271" customFormat="1" ht="12.75">
      <c r="H181" s="399" t="s">
        <v>1237</v>
      </c>
      <c r="I181" s="399" t="s">
        <v>925</v>
      </c>
      <c r="J181" s="271">
        <v>1</v>
      </c>
      <c r="K181" s="274">
        <v>95</v>
      </c>
      <c r="L181" s="274">
        <f>Tabla1[[#This Row],[Cantidad de Insumos]]*K181</f>
        <v>95</v>
      </c>
      <c r="M181" s="271" t="s">
        <v>1246</v>
      </c>
      <c r="N181" s="403" t="s">
        <v>40</v>
      </c>
    </row>
    <row r="182" spans="2:14" s="271" customFormat="1" ht="12.75">
      <c r="H182" s="399" t="s">
        <v>1238</v>
      </c>
      <c r="I182" s="399" t="s">
        <v>1245</v>
      </c>
      <c r="J182" s="271">
        <v>1</v>
      </c>
      <c r="K182" s="274">
        <v>110</v>
      </c>
      <c r="L182" s="274">
        <f>Tabla1[[#This Row],[Cantidad de Insumos]]*K182</f>
        <v>110</v>
      </c>
      <c r="M182" s="271" t="s">
        <v>1246</v>
      </c>
      <c r="N182" s="403" t="s">
        <v>40</v>
      </c>
    </row>
    <row r="183" spans="2:14" s="271" customFormat="1" ht="12.75">
      <c r="H183" s="399" t="s">
        <v>1239</v>
      </c>
      <c r="I183" s="399" t="s">
        <v>925</v>
      </c>
      <c r="J183" s="271">
        <v>1</v>
      </c>
      <c r="K183" s="274"/>
      <c r="L183" s="274">
        <f>Tabla1[[#This Row],[Cantidad de Insumos]]*K183</f>
        <v>0</v>
      </c>
      <c r="N183" s="403"/>
    </row>
    <row r="184" spans="2:14" s="271" customFormat="1" ht="12.75">
      <c r="H184" s="399" t="s">
        <v>1240</v>
      </c>
      <c r="I184" s="399" t="s">
        <v>925</v>
      </c>
      <c r="J184" s="271">
        <v>1</v>
      </c>
      <c r="K184" s="274">
        <v>4500</v>
      </c>
      <c r="L184" s="274">
        <f>Tabla1[[#This Row],[Cantidad de Insumos]]*K184</f>
        <v>4500</v>
      </c>
      <c r="M184" s="271" t="s">
        <v>1247</v>
      </c>
      <c r="N184" s="403" t="s">
        <v>290</v>
      </c>
    </row>
    <row r="185" spans="2:14" s="271" customFormat="1" ht="12.75">
      <c r="H185" s="399" t="s">
        <v>1241</v>
      </c>
      <c r="I185" s="399" t="s">
        <v>925</v>
      </c>
      <c r="J185" s="271">
        <v>1</v>
      </c>
      <c r="K185" s="274">
        <v>230</v>
      </c>
      <c r="L185" s="274">
        <f>Tabla1[[#This Row],[Cantidad de Insumos]]*K185</f>
        <v>230</v>
      </c>
      <c r="M185" s="271" t="s">
        <v>1246</v>
      </c>
      <c r="N185" s="403" t="s">
        <v>290</v>
      </c>
    </row>
    <row r="186" spans="2:14" s="271" customFormat="1" ht="12.75">
      <c r="H186" s="399" t="s">
        <v>1242</v>
      </c>
      <c r="I186" s="399" t="s">
        <v>925</v>
      </c>
      <c r="J186" s="271">
        <v>1</v>
      </c>
      <c r="K186" s="274">
        <v>1260</v>
      </c>
      <c r="L186" s="274">
        <f>Tabla1[[#This Row],[Cantidad de Insumos]]*K186</f>
        <v>1260</v>
      </c>
      <c r="M186" s="271" t="s">
        <v>1246</v>
      </c>
      <c r="N186" s="403" t="s">
        <v>290</v>
      </c>
    </row>
    <row r="187" spans="2:14" s="271" customFormat="1" ht="12.75">
      <c r="H187" s="399" t="s">
        <v>1243</v>
      </c>
      <c r="I187" s="399" t="s">
        <v>925</v>
      </c>
      <c r="J187" s="271">
        <v>5</v>
      </c>
      <c r="K187" s="274">
        <v>65</v>
      </c>
      <c r="L187" s="274">
        <f>Tabla1[[#This Row],[Cantidad de Insumos]]*K187</f>
        <v>325</v>
      </c>
      <c r="M187" s="271" t="s">
        <v>1246</v>
      </c>
      <c r="N187" s="403" t="s">
        <v>290</v>
      </c>
    </row>
    <row r="188" spans="2:14" ht="12.75">
      <c r="B188" s="14" t="e">
        <f>IF(Tabla1[[#This Row],[Código_Actividad]]="","",CONCATENATE(Tabla1[[#This Row],[POA]],".",Tabla1[[#This Row],[SRS]],".",Tabla1[[#This Row],[AREA]],".",Tabla1[[#This Row],[TIPO]]))</f>
        <v>#REF!</v>
      </c>
      <c r="C188" s="14" t="e">
        <f>IF(Tabla1[[#This Row],[Código_Actividad]]="","",'[3]Formulario PPGR1'!#REF!)</f>
        <v>#REF!</v>
      </c>
      <c r="D188" s="14" t="e">
        <f>IF(Tabla1[[#This Row],[Código_Actividad]]="","",'[3]Formulario PPGR1'!#REF!)</f>
        <v>#REF!</v>
      </c>
      <c r="E188" s="14" t="e">
        <f>IF(Tabla1[[#This Row],[Código_Actividad]]="","",'[3]Formulario PPGR1'!#REF!)</f>
        <v>#REF!</v>
      </c>
      <c r="F188" s="14" t="e">
        <f>IF(Tabla1[[#This Row],[Código_Actividad]]="","",'[3]Formulario PPGR1'!#REF!)</f>
        <v>#REF!</v>
      </c>
      <c r="G188" s="256" t="s">
        <v>1106</v>
      </c>
      <c r="H188" s="272" t="s">
        <v>1234</v>
      </c>
      <c r="I188" s="272" t="s">
        <v>925</v>
      </c>
      <c r="J188" s="271">
        <v>1</v>
      </c>
      <c r="K188" s="273">
        <v>22000</v>
      </c>
      <c r="L188" s="274">
        <f>Tabla1[[#This Row],[Cantidad de Insumos]]*K188</f>
        <v>22000</v>
      </c>
      <c r="M188" s="400" t="s">
        <v>452</v>
      </c>
      <c r="N188" s="402" t="s">
        <v>40</v>
      </c>
    </row>
    <row r="189" spans="2:14" s="271" customFormat="1" ht="12.75">
      <c r="H189" s="399" t="s">
        <v>1235</v>
      </c>
      <c r="I189" s="399" t="s">
        <v>925</v>
      </c>
      <c r="J189" s="271">
        <v>1</v>
      </c>
      <c r="K189" s="274"/>
      <c r="L189" s="274"/>
      <c r="M189" s="271" t="s">
        <v>452</v>
      </c>
      <c r="N189" s="403" t="s">
        <v>40</v>
      </c>
    </row>
    <row r="190" spans="2:14" s="271" customFormat="1" ht="12.75">
      <c r="H190" s="399" t="s">
        <v>1236</v>
      </c>
      <c r="I190" s="399" t="s">
        <v>1244</v>
      </c>
      <c r="J190" s="271">
        <v>1</v>
      </c>
      <c r="K190" s="274">
        <v>195</v>
      </c>
      <c r="L190" s="274">
        <f>Tabla1[[#This Row],[Cantidad de Insumos]]*K190</f>
        <v>195</v>
      </c>
      <c r="M190" s="271" t="s">
        <v>1246</v>
      </c>
      <c r="N190" s="403" t="s">
        <v>290</v>
      </c>
    </row>
    <row r="191" spans="2:14" s="271" customFormat="1" ht="12.75">
      <c r="H191" s="399" t="s">
        <v>1237</v>
      </c>
      <c r="I191" s="399" t="s">
        <v>925</v>
      </c>
      <c r="J191" s="271">
        <v>1</v>
      </c>
      <c r="K191" s="274">
        <v>95</v>
      </c>
      <c r="L191" s="274">
        <f>Tabla1[[#This Row],[Cantidad de Insumos]]*K191</f>
        <v>95</v>
      </c>
      <c r="M191" s="271" t="s">
        <v>1246</v>
      </c>
      <c r="N191" s="403" t="s">
        <v>40</v>
      </c>
    </row>
    <row r="192" spans="2:14" s="271" customFormat="1" ht="12.75">
      <c r="H192" s="399" t="s">
        <v>1238</v>
      </c>
      <c r="I192" s="399" t="s">
        <v>1245</v>
      </c>
      <c r="J192" s="271">
        <v>1</v>
      </c>
      <c r="K192" s="274">
        <v>110</v>
      </c>
      <c r="L192" s="274">
        <f>Tabla1[[#This Row],[Cantidad de Insumos]]*K192</f>
        <v>110</v>
      </c>
      <c r="M192" s="271" t="s">
        <v>1246</v>
      </c>
      <c r="N192" s="403" t="s">
        <v>40</v>
      </c>
    </row>
    <row r="193" spans="2:14" s="271" customFormat="1" ht="12.75">
      <c r="H193" s="399" t="s">
        <v>1239</v>
      </c>
      <c r="I193" s="399" t="s">
        <v>925</v>
      </c>
      <c r="J193" s="271">
        <v>1</v>
      </c>
      <c r="K193" s="274"/>
      <c r="L193" s="274">
        <f>Tabla1[[#This Row],[Cantidad de Insumos]]*K193</f>
        <v>0</v>
      </c>
      <c r="N193" s="403"/>
    </row>
    <row r="194" spans="2:14" s="271" customFormat="1" ht="12.75">
      <c r="H194" s="399" t="s">
        <v>1240</v>
      </c>
      <c r="I194" s="399" t="s">
        <v>925</v>
      </c>
      <c r="J194" s="271">
        <v>1</v>
      </c>
      <c r="K194" s="274">
        <v>4500</v>
      </c>
      <c r="L194" s="274">
        <f>Tabla1[[#This Row],[Cantidad de Insumos]]*K194</f>
        <v>4500</v>
      </c>
      <c r="M194" s="271" t="s">
        <v>1247</v>
      </c>
      <c r="N194" s="403" t="s">
        <v>290</v>
      </c>
    </row>
    <row r="195" spans="2:14" s="271" customFormat="1" ht="12.75">
      <c r="H195" s="399" t="s">
        <v>1241</v>
      </c>
      <c r="I195" s="399" t="s">
        <v>925</v>
      </c>
      <c r="J195" s="271">
        <v>1</v>
      </c>
      <c r="K195" s="274">
        <v>230</v>
      </c>
      <c r="L195" s="274">
        <f>Tabla1[[#This Row],[Cantidad de Insumos]]*K195</f>
        <v>230</v>
      </c>
      <c r="M195" s="271" t="s">
        <v>1246</v>
      </c>
      <c r="N195" s="403" t="s">
        <v>290</v>
      </c>
    </row>
    <row r="196" spans="2:14" s="271" customFormat="1" ht="12.75">
      <c r="H196" s="399" t="s">
        <v>1242</v>
      </c>
      <c r="I196" s="399" t="s">
        <v>925</v>
      </c>
      <c r="J196" s="271">
        <v>1</v>
      </c>
      <c r="K196" s="274">
        <v>1260</v>
      </c>
      <c r="L196" s="274">
        <f>Tabla1[[#This Row],[Cantidad de Insumos]]*K196</f>
        <v>1260</v>
      </c>
      <c r="M196" s="271" t="s">
        <v>1246</v>
      </c>
      <c r="N196" s="403" t="s">
        <v>290</v>
      </c>
    </row>
    <row r="197" spans="2:14" s="271" customFormat="1" ht="12.75">
      <c r="H197" s="399" t="s">
        <v>1243</v>
      </c>
      <c r="I197" s="399" t="s">
        <v>925</v>
      </c>
      <c r="J197" s="271">
        <v>5</v>
      </c>
      <c r="K197" s="274">
        <v>65</v>
      </c>
      <c r="L197" s="274">
        <f>Tabla1[[#This Row],[Cantidad de Insumos]]*K197</f>
        <v>325</v>
      </c>
      <c r="M197" s="271" t="s">
        <v>1246</v>
      </c>
      <c r="N197" s="403" t="s">
        <v>290</v>
      </c>
    </row>
    <row r="198" spans="2:14" ht="12.75">
      <c r="B198" s="14" t="e">
        <f>IF(Tabla1[[#This Row],[Código_Actividad]]="","",CONCATENATE(Tabla1[[#This Row],[POA]],".",Tabla1[[#This Row],[SRS]],".",Tabla1[[#This Row],[AREA]],".",Tabla1[[#This Row],[TIPO]]))</f>
        <v>#REF!</v>
      </c>
      <c r="C198" s="14" t="e">
        <f>IF(Tabla1[[#This Row],[Código_Actividad]]="","",'[3]Formulario PPGR1'!#REF!)</f>
        <v>#REF!</v>
      </c>
      <c r="D198" s="14" t="e">
        <f>IF(Tabla1[[#This Row],[Código_Actividad]]="","",'[3]Formulario PPGR1'!#REF!)</f>
        <v>#REF!</v>
      </c>
      <c r="E198" s="14" t="e">
        <f>IF(Tabla1[[#This Row],[Código_Actividad]]="","",'[3]Formulario PPGR1'!#REF!)</f>
        <v>#REF!</v>
      </c>
      <c r="F198" s="14" t="e">
        <f>IF(Tabla1[[#This Row],[Código_Actividad]]="","",'[3]Formulario PPGR1'!#REF!)</f>
        <v>#REF!</v>
      </c>
      <c r="G198" s="257" t="s">
        <v>1107</v>
      </c>
      <c r="H198" s="272" t="s">
        <v>1234</v>
      </c>
      <c r="I198" s="272" t="s">
        <v>925</v>
      </c>
      <c r="J198" s="271">
        <v>1</v>
      </c>
      <c r="K198" s="273">
        <v>22000</v>
      </c>
      <c r="L198" s="274">
        <f>Tabla1[[#This Row],[Cantidad de Insumos]]*K198</f>
        <v>22000</v>
      </c>
      <c r="M198" s="400" t="s">
        <v>452</v>
      </c>
      <c r="N198" s="402" t="s">
        <v>40</v>
      </c>
    </row>
    <row r="199" spans="2:14" s="271" customFormat="1" ht="12.75">
      <c r="H199" s="399" t="s">
        <v>1235</v>
      </c>
      <c r="I199" s="399" t="s">
        <v>925</v>
      </c>
      <c r="J199" s="271">
        <v>1</v>
      </c>
      <c r="K199" s="274"/>
      <c r="L199" s="274"/>
      <c r="M199" s="271" t="s">
        <v>452</v>
      </c>
      <c r="N199" s="403" t="s">
        <v>40</v>
      </c>
    </row>
    <row r="200" spans="2:14" s="271" customFormat="1" ht="12.75">
      <c r="H200" s="399" t="s">
        <v>1236</v>
      </c>
      <c r="I200" s="399" t="s">
        <v>1244</v>
      </c>
      <c r="J200" s="271">
        <v>1</v>
      </c>
      <c r="K200" s="274">
        <v>195</v>
      </c>
      <c r="L200" s="274">
        <f>Tabla1[[#This Row],[Cantidad de Insumos]]*K200</f>
        <v>195</v>
      </c>
      <c r="M200" s="271" t="s">
        <v>1246</v>
      </c>
      <c r="N200" s="403" t="s">
        <v>290</v>
      </c>
    </row>
    <row r="201" spans="2:14" s="271" customFormat="1" ht="12.75">
      <c r="H201" s="399" t="s">
        <v>1237</v>
      </c>
      <c r="I201" s="399" t="s">
        <v>925</v>
      </c>
      <c r="J201" s="271">
        <v>1</v>
      </c>
      <c r="K201" s="274">
        <v>95</v>
      </c>
      <c r="L201" s="274">
        <f>Tabla1[[#This Row],[Cantidad de Insumos]]*K201</f>
        <v>95</v>
      </c>
      <c r="M201" s="271" t="s">
        <v>1246</v>
      </c>
      <c r="N201" s="403" t="s">
        <v>40</v>
      </c>
    </row>
    <row r="202" spans="2:14" s="271" customFormat="1" ht="12.75">
      <c r="H202" s="399" t="s">
        <v>1238</v>
      </c>
      <c r="I202" s="399" t="s">
        <v>1245</v>
      </c>
      <c r="J202" s="271">
        <v>1</v>
      </c>
      <c r="K202" s="274">
        <v>110</v>
      </c>
      <c r="L202" s="274">
        <f>Tabla1[[#This Row],[Cantidad de Insumos]]*K202</f>
        <v>110</v>
      </c>
      <c r="M202" s="271" t="s">
        <v>1246</v>
      </c>
      <c r="N202" s="403" t="s">
        <v>40</v>
      </c>
    </row>
    <row r="203" spans="2:14" s="271" customFormat="1" ht="12.75">
      <c r="H203" s="399" t="s">
        <v>1239</v>
      </c>
      <c r="I203" s="399" t="s">
        <v>925</v>
      </c>
      <c r="J203" s="271">
        <v>1</v>
      </c>
      <c r="K203" s="274"/>
      <c r="L203" s="274">
        <f>Tabla1[[#This Row],[Cantidad de Insumos]]*K203</f>
        <v>0</v>
      </c>
      <c r="N203" s="403"/>
    </row>
    <row r="204" spans="2:14" s="271" customFormat="1" ht="12.75">
      <c r="H204" s="399" t="s">
        <v>1240</v>
      </c>
      <c r="I204" s="399" t="s">
        <v>925</v>
      </c>
      <c r="J204" s="271">
        <v>1</v>
      </c>
      <c r="K204" s="274">
        <v>4500</v>
      </c>
      <c r="L204" s="274">
        <f>Tabla1[[#This Row],[Cantidad de Insumos]]*K204</f>
        <v>4500</v>
      </c>
      <c r="M204" s="271" t="s">
        <v>1247</v>
      </c>
      <c r="N204" s="403" t="s">
        <v>290</v>
      </c>
    </row>
    <row r="205" spans="2:14" s="271" customFormat="1" ht="12.75">
      <c r="H205" s="399" t="s">
        <v>1241</v>
      </c>
      <c r="I205" s="399" t="s">
        <v>925</v>
      </c>
      <c r="J205" s="271">
        <v>1</v>
      </c>
      <c r="K205" s="274">
        <v>230</v>
      </c>
      <c r="L205" s="274">
        <f>Tabla1[[#This Row],[Cantidad de Insumos]]*K205</f>
        <v>230</v>
      </c>
      <c r="M205" s="271" t="s">
        <v>1246</v>
      </c>
      <c r="N205" s="403" t="s">
        <v>290</v>
      </c>
    </row>
    <row r="206" spans="2:14" s="271" customFormat="1" ht="12.75">
      <c r="H206" s="399" t="s">
        <v>1242</v>
      </c>
      <c r="I206" s="399" t="s">
        <v>925</v>
      </c>
      <c r="J206" s="271">
        <v>1</v>
      </c>
      <c r="K206" s="274">
        <v>1260</v>
      </c>
      <c r="L206" s="274">
        <f>Tabla1[[#This Row],[Cantidad de Insumos]]*K206</f>
        <v>1260</v>
      </c>
      <c r="M206" s="271" t="s">
        <v>1246</v>
      </c>
      <c r="N206" s="403" t="s">
        <v>290</v>
      </c>
    </row>
    <row r="207" spans="2:14" s="271" customFormat="1" ht="12.75">
      <c r="H207" s="399" t="s">
        <v>1243</v>
      </c>
      <c r="I207" s="399" t="s">
        <v>925</v>
      </c>
      <c r="J207" s="271">
        <v>5</v>
      </c>
      <c r="K207" s="274">
        <v>65</v>
      </c>
      <c r="L207" s="274">
        <f>Tabla1[[#This Row],[Cantidad de Insumos]]*K207</f>
        <v>325</v>
      </c>
      <c r="M207" s="271" t="s">
        <v>1246</v>
      </c>
      <c r="N207" s="403" t="s">
        <v>290</v>
      </c>
    </row>
    <row r="208" spans="2:14" ht="12.75">
      <c r="B208" s="14" t="e">
        <f>IF(Tabla1[[#This Row],[Código_Actividad]]="","",CONCATENATE(Tabla1[[#This Row],[POA]],".",Tabla1[[#This Row],[SRS]],".",Tabla1[[#This Row],[AREA]],".",Tabla1[[#This Row],[TIPO]]))</f>
        <v>#REF!</v>
      </c>
      <c r="C208" s="14" t="e">
        <f>IF(Tabla1[[#This Row],[Código_Actividad]]="","",'[3]Formulario PPGR1'!#REF!)</f>
        <v>#REF!</v>
      </c>
      <c r="D208" s="14" t="e">
        <f>IF(Tabla1[[#This Row],[Código_Actividad]]="","",'[3]Formulario PPGR1'!#REF!)</f>
        <v>#REF!</v>
      </c>
      <c r="E208" s="14" t="e">
        <f>IF(Tabla1[[#This Row],[Código_Actividad]]="","",'[3]Formulario PPGR1'!#REF!)</f>
        <v>#REF!</v>
      </c>
      <c r="F208" s="14" t="e">
        <f>IF(Tabla1[[#This Row],[Código_Actividad]]="","",'[3]Formulario PPGR1'!#REF!)</f>
        <v>#REF!</v>
      </c>
      <c r="G208" s="256" t="s">
        <v>1108</v>
      </c>
      <c r="H208" s="272" t="s">
        <v>1234</v>
      </c>
      <c r="I208" s="272" t="s">
        <v>925</v>
      </c>
      <c r="J208" s="271">
        <v>1</v>
      </c>
      <c r="K208" s="273">
        <v>22000</v>
      </c>
      <c r="L208" s="274">
        <f>Tabla1[[#This Row],[Cantidad de Insumos]]*K208</f>
        <v>22000</v>
      </c>
      <c r="M208" s="400" t="s">
        <v>452</v>
      </c>
      <c r="N208" s="402" t="s">
        <v>40</v>
      </c>
    </row>
    <row r="209" spans="2:14" s="271" customFormat="1" ht="12.75">
      <c r="H209" s="399" t="s">
        <v>1235</v>
      </c>
      <c r="I209" s="399" t="s">
        <v>925</v>
      </c>
      <c r="J209" s="271">
        <v>1</v>
      </c>
      <c r="K209" s="274"/>
      <c r="L209" s="274"/>
      <c r="M209" s="271" t="s">
        <v>452</v>
      </c>
      <c r="N209" s="403" t="s">
        <v>40</v>
      </c>
    </row>
    <row r="210" spans="2:14" s="271" customFormat="1" ht="12.75">
      <c r="H210" s="399" t="s">
        <v>1236</v>
      </c>
      <c r="I210" s="399" t="s">
        <v>1244</v>
      </c>
      <c r="J210" s="271">
        <v>1</v>
      </c>
      <c r="K210" s="274">
        <v>195</v>
      </c>
      <c r="L210" s="274">
        <f>Tabla1[[#This Row],[Cantidad de Insumos]]*K210</f>
        <v>195</v>
      </c>
      <c r="M210" s="271" t="s">
        <v>1246</v>
      </c>
      <c r="N210" s="403" t="s">
        <v>290</v>
      </c>
    </row>
    <row r="211" spans="2:14" s="271" customFormat="1" ht="12.75">
      <c r="H211" s="399" t="s">
        <v>1237</v>
      </c>
      <c r="I211" s="399" t="s">
        <v>925</v>
      </c>
      <c r="J211" s="271">
        <v>1</v>
      </c>
      <c r="K211" s="274">
        <v>95</v>
      </c>
      <c r="L211" s="274">
        <f>Tabla1[[#This Row],[Cantidad de Insumos]]*K211</f>
        <v>95</v>
      </c>
      <c r="M211" s="271" t="s">
        <v>1246</v>
      </c>
      <c r="N211" s="403" t="s">
        <v>40</v>
      </c>
    </row>
    <row r="212" spans="2:14" s="271" customFormat="1" ht="12.75">
      <c r="H212" s="399" t="s">
        <v>1238</v>
      </c>
      <c r="I212" s="399" t="s">
        <v>1245</v>
      </c>
      <c r="J212" s="271">
        <v>1</v>
      </c>
      <c r="K212" s="274">
        <v>110</v>
      </c>
      <c r="L212" s="274">
        <f>Tabla1[[#This Row],[Cantidad de Insumos]]*K212</f>
        <v>110</v>
      </c>
      <c r="M212" s="271" t="s">
        <v>1246</v>
      </c>
      <c r="N212" s="403" t="s">
        <v>40</v>
      </c>
    </row>
    <row r="213" spans="2:14" s="271" customFormat="1" ht="12.75">
      <c r="H213" s="399" t="s">
        <v>1239</v>
      </c>
      <c r="I213" s="399" t="s">
        <v>925</v>
      </c>
      <c r="J213" s="271">
        <v>1</v>
      </c>
      <c r="K213" s="274"/>
      <c r="L213" s="274">
        <f>Tabla1[[#This Row],[Cantidad de Insumos]]*K213</f>
        <v>0</v>
      </c>
      <c r="N213" s="403"/>
    </row>
    <row r="214" spans="2:14" s="271" customFormat="1" ht="12.75">
      <c r="H214" s="399" t="s">
        <v>1240</v>
      </c>
      <c r="I214" s="399" t="s">
        <v>925</v>
      </c>
      <c r="J214" s="271">
        <v>1</v>
      </c>
      <c r="K214" s="274">
        <v>4500</v>
      </c>
      <c r="L214" s="274">
        <f>Tabla1[[#This Row],[Cantidad de Insumos]]*K214</f>
        <v>4500</v>
      </c>
      <c r="M214" s="271" t="s">
        <v>1247</v>
      </c>
      <c r="N214" s="403" t="s">
        <v>290</v>
      </c>
    </row>
    <row r="215" spans="2:14" s="271" customFormat="1" ht="12.75">
      <c r="H215" s="399" t="s">
        <v>1241</v>
      </c>
      <c r="I215" s="399" t="s">
        <v>925</v>
      </c>
      <c r="J215" s="271">
        <v>1</v>
      </c>
      <c r="K215" s="274">
        <v>230</v>
      </c>
      <c r="L215" s="274">
        <f>Tabla1[[#This Row],[Cantidad de Insumos]]*K215</f>
        <v>230</v>
      </c>
      <c r="M215" s="271" t="s">
        <v>1246</v>
      </c>
      <c r="N215" s="403" t="s">
        <v>290</v>
      </c>
    </row>
    <row r="216" spans="2:14" s="271" customFormat="1" ht="12.75">
      <c r="H216" s="399" t="s">
        <v>1242</v>
      </c>
      <c r="I216" s="399" t="s">
        <v>925</v>
      </c>
      <c r="J216" s="271">
        <v>1</v>
      </c>
      <c r="K216" s="274">
        <v>1260</v>
      </c>
      <c r="L216" s="274">
        <f>Tabla1[[#This Row],[Cantidad de Insumos]]*K216</f>
        <v>1260</v>
      </c>
      <c r="M216" s="271" t="s">
        <v>1246</v>
      </c>
      <c r="N216" s="403" t="s">
        <v>290</v>
      </c>
    </row>
    <row r="217" spans="2:14" s="271" customFormat="1" ht="12.75">
      <c r="H217" s="399" t="s">
        <v>1243</v>
      </c>
      <c r="I217" s="399" t="s">
        <v>925</v>
      </c>
      <c r="J217" s="271">
        <v>5</v>
      </c>
      <c r="K217" s="274">
        <v>65</v>
      </c>
      <c r="L217" s="274">
        <f>Tabla1[[#This Row],[Cantidad de Insumos]]*K217</f>
        <v>325</v>
      </c>
      <c r="M217" s="271" t="s">
        <v>1246</v>
      </c>
      <c r="N217" s="403" t="s">
        <v>290</v>
      </c>
    </row>
    <row r="218" spans="2:14" ht="12.75">
      <c r="B218" s="14" t="e">
        <f>IF(Tabla1[[#This Row],[Código_Actividad]]="","",CONCATENATE(Tabla1[[#This Row],[POA]],".",Tabla1[[#This Row],[SRS]],".",Tabla1[[#This Row],[AREA]],".",Tabla1[[#This Row],[TIPO]]))</f>
        <v>#REF!</v>
      </c>
      <c r="C218" s="14" t="e">
        <f>IF(Tabla1[[#This Row],[Código_Actividad]]="","",'[3]Formulario PPGR1'!#REF!)</f>
        <v>#REF!</v>
      </c>
      <c r="D218" s="14" t="e">
        <f>IF(Tabla1[[#This Row],[Código_Actividad]]="","",'[3]Formulario PPGR1'!#REF!)</f>
        <v>#REF!</v>
      </c>
      <c r="E218" s="14" t="e">
        <f>IF(Tabla1[[#This Row],[Código_Actividad]]="","",'[3]Formulario PPGR1'!#REF!)</f>
        <v>#REF!</v>
      </c>
      <c r="F218" s="14" t="e">
        <f>IF(Tabla1[[#This Row],[Código_Actividad]]="","",'[3]Formulario PPGR1'!#REF!)</f>
        <v>#REF!</v>
      </c>
      <c r="G218" s="257" t="s">
        <v>1110</v>
      </c>
      <c r="H218" s="272" t="s">
        <v>1234</v>
      </c>
      <c r="I218" s="272" t="s">
        <v>925</v>
      </c>
      <c r="J218" s="271">
        <v>1</v>
      </c>
      <c r="K218" s="273">
        <v>22000</v>
      </c>
      <c r="L218" s="274">
        <f>Tabla1[[#This Row],[Cantidad de Insumos]]*K218</f>
        <v>22000</v>
      </c>
      <c r="M218" s="400" t="s">
        <v>452</v>
      </c>
      <c r="N218" s="402" t="s">
        <v>40</v>
      </c>
    </row>
    <row r="219" spans="2:14" s="271" customFormat="1" ht="12.75">
      <c r="H219" s="399" t="s">
        <v>1235</v>
      </c>
      <c r="I219" s="399" t="s">
        <v>925</v>
      </c>
      <c r="J219" s="271">
        <v>1</v>
      </c>
      <c r="K219" s="274"/>
      <c r="L219" s="274"/>
      <c r="M219" s="271" t="s">
        <v>452</v>
      </c>
      <c r="N219" s="403" t="s">
        <v>40</v>
      </c>
    </row>
    <row r="220" spans="2:14" s="271" customFormat="1" ht="12.75">
      <c r="H220" s="399" t="s">
        <v>1236</v>
      </c>
      <c r="I220" s="399" t="s">
        <v>1244</v>
      </c>
      <c r="J220" s="271">
        <v>1</v>
      </c>
      <c r="K220" s="274">
        <v>195</v>
      </c>
      <c r="L220" s="274">
        <f>Tabla1[[#This Row],[Cantidad de Insumos]]*K220</f>
        <v>195</v>
      </c>
      <c r="M220" s="271" t="s">
        <v>1246</v>
      </c>
      <c r="N220" s="403" t="s">
        <v>290</v>
      </c>
    </row>
    <row r="221" spans="2:14" s="271" customFormat="1" ht="12.75">
      <c r="H221" s="399" t="s">
        <v>1237</v>
      </c>
      <c r="I221" s="399" t="s">
        <v>925</v>
      </c>
      <c r="J221" s="271">
        <v>1</v>
      </c>
      <c r="K221" s="274">
        <v>95</v>
      </c>
      <c r="L221" s="274">
        <f>Tabla1[[#This Row],[Cantidad de Insumos]]*K221</f>
        <v>95</v>
      </c>
      <c r="M221" s="271" t="s">
        <v>1246</v>
      </c>
      <c r="N221" s="403" t="s">
        <v>40</v>
      </c>
    </row>
    <row r="222" spans="2:14" s="271" customFormat="1" ht="12.75">
      <c r="H222" s="399" t="s">
        <v>1238</v>
      </c>
      <c r="I222" s="399" t="s">
        <v>1245</v>
      </c>
      <c r="J222" s="271">
        <v>1</v>
      </c>
      <c r="K222" s="274">
        <v>110</v>
      </c>
      <c r="L222" s="274">
        <f>Tabla1[[#This Row],[Cantidad de Insumos]]*K222</f>
        <v>110</v>
      </c>
      <c r="M222" s="271" t="s">
        <v>1246</v>
      </c>
      <c r="N222" s="403" t="s">
        <v>40</v>
      </c>
    </row>
    <row r="223" spans="2:14" s="271" customFormat="1" ht="12.75">
      <c r="H223" s="399" t="s">
        <v>1239</v>
      </c>
      <c r="I223" s="399" t="s">
        <v>925</v>
      </c>
      <c r="J223" s="271">
        <v>1</v>
      </c>
      <c r="K223" s="274"/>
      <c r="L223" s="274">
        <f>Tabla1[[#This Row],[Cantidad de Insumos]]*K223</f>
        <v>0</v>
      </c>
      <c r="N223" s="403"/>
    </row>
    <row r="224" spans="2:14" s="271" customFormat="1" ht="12.75">
      <c r="H224" s="399" t="s">
        <v>1240</v>
      </c>
      <c r="I224" s="399" t="s">
        <v>925</v>
      </c>
      <c r="J224" s="271">
        <v>1</v>
      </c>
      <c r="K224" s="274">
        <v>4500</v>
      </c>
      <c r="L224" s="274">
        <f>Tabla1[[#This Row],[Cantidad de Insumos]]*K224</f>
        <v>4500</v>
      </c>
      <c r="M224" s="271" t="s">
        <v>1247</v>
      </c>
      <c r="N224" s="403" t="s">
        <v>290</v>
      </c>
    </row>
    <row r="225" spans="2:14" s="271" customFormat="1" ht="12.75">
      <c r="H225" s="399" t="s">
        <v>1241</v>
      </c>
      <c r="I225" s="399" t="s">
        <v>925</v>
      </c>
      <c r="J225" s="271">
        <v>1</v>
      </c>
      <c r="K225" s="274">
        <v>230</v>
      </c>
      <c r="L225" s="274">
        <f>Tabla1[[#This Row],[Cantidad de Insumos]]*K225</f>
        <v>230</v>
      </c>
      <c r="M225" s="271" t="s">
        <v>1246</v>
      </c>
      <c r="N225" s="403" t="s">
        <v>290</v>
      </c>
    </row>
    <row r="226" spans="2:14" s="271" customFormat="1" ht="12.75">
      <c r="H226" s="399" t="s">
        <v>1242</v>
      </c>
      <c r="I226" s="399" t="s">
        <v>925</v>
      </c>
      <c r="J226" s="271">
        <v>1</v>
      </c>
      <c r="K226" s="274">
        <v>1260</v>
      </c>
      <c r="L226" s="274">
        <f>Tabla1[[#This Row],[Cantidad de Insumos]]*K226</f>
        <v>1260</v>
      </c>
      <c r="M226" s="271" t="s">
        <v>1246</v>
      </c>
      <c r="N226" s="403" t="s">
        <v>290</v>
      </c>
    </row>
    <row r="227" spans="2:14" s="271" customFormat="1" ht="12.75">
      <c r="H227" s="399" t="s">
        <v>1243</v>
      </c>
      <c r="I227" s="399" t="s">
        <v>925</v>
      </c>
      <c r="J227" s="271">
        <v>5</v>
      </c>
      <c r="K227" s="274">
        <v>65</v>
      </c>
      <c r="L227" s="274">
        <f>Tabla1[[#This Row],[Cantidad de Insumos]]*K227</f>
        <v>325</v>
      </c>
      <c r="M227" s="271" t="s">
        <v>1246</v>
      </c>
      <c r="N227" s="403" t="s">
        <v>290</v>
      </c>
    </row>
    <row r="228" spans="2:14" ht="12.75">
      <c r="B228" s="14" t="e">
        <f>IF(Tabla1[[#This Row],[Código_Actividad]]="","",CONCATENATE(Tabla1[[#This Row],[POA]],".",Tabla1[[#This Row],[SRS]],".",Tabla1[[#This Row],[AREA]],".",Tabla1[[#This Row],[TIPO]]))</f>
        <v>#REF!</v>
      </c>
      <c r="C228" s="14" t="e">
        <f>IF(Tabla1[[#This Row],[Código_Actividad]]="","",'[3]Formulario PPGR1'!#REF!)</f>
        <v>#REF!</v>
      </c>
      <c r="D228" s="14" t="e">
        <f>IF(Tabla1[[#This Row],[Código_Actividad]]="","",'[3]Formulario PPGR1'!#REF!)</f>
        <v>#REF!</v>
      </c>
      <c r="E228" s="14" t="e">
        <f>IF(Tabla1[[#This Row],[Código_Actividad]]="","",'[3]Formulario PPGR1'!#REF!)</f>
        <v>#REF!</v>
      </c>
      <c r="F228" s="14" t="e">
        <f>IF(Tabla1[[#This Row],[Código_Actividad]]="","",'[3]Formulario PPGR1'!#REF!)</f>
        <v>#REF!</v>
      </c>
      <c r="G228" s="257" t="s">
        <v>1112</v>
      </c>
      <c r="H228" s="272" t="s">
        <v>1234</v>
      </c>
      <c r="I228" s="272" t="s">
        <v>925</v>
      </c>
      <c r="J228" s="271">
        <v>1</v>
      </c>
      <c r="K228" s="273">
        <v>22000</v>
      </c>
      <c r="L228" s="274">
        <f>Tabla1[[#This Row],[Cantidad de Insumos]]*K228</f>
        <v>22000</v>
      </c>
      <c r="M228" s="400" t="s">
        <v>452</v>
      </c>
      <c r="N228" s="402" t="s">
        <v>40</v>
      </c>
    </row>
    <row r="229" spans="2:14" s="271" customFormat="1" ht="12.75">
      <c r="H229" s="399" t="s">
        <v>1235</v>
      </c>
      <c r="I229" s="399" t="s">
        <v>925</v>
      </c>
      <c r="J229" s="271">
        <v>1</v>
      </c>
      <c r="K229" s="274"/>
      <c r="L229" s="274"/>
      <c r="M229" s="271" t="s">
        <v>452</v>
      </c>
      <c r="N229" s="403" t="s">
        <v>40</v>
      </c>
    </row>
    <row r="230" spans="2:14" s="271" customFormat="1" ht="12.75">
      <c r="H230" s="399" t="s">
        <v>1236</v>
      </c>
      <c r="I230" s="399" t="s">
        <v>1244</v>
      </c>
      <c r="J230" s="271">
        <v>1</v>
      </c>
      <c r="K230" s="274">
        <v>195</v>
      </c>
      <c r="L230" s="274">
        <f>Tabla1[[#This Row],[Cantidad de Insumos]]*K230</f>
        <v>195</v>
      </c>
      <c r="M230" s="271" t="s">
        <v>1246</v>
      </c>
      <c r="N230" s="403" t="s">
        <v>290</v>
      </c>
    </row>
    <row r="231" spans="2:14" s="271" customFormat="1" ht="12.75">
      <c r="H231" s="399" t="s">
        <v>1237</v>
      </c>
      <c r="I231" s="399" t="s">
        <v>925</v>
      </c>
      <c r="J231" s="271">
        <v>1</v>
      </c>
      <c r="K231" s="274">
        <v>95</v>
      </c>
      <c r="L231" s="274">
        <f>Tabla1[[#This Row],[Cantidad de Insumos]]*K231</f>
        <v>95</v>
      </c>
      <c r="M231" s="271" t="s">
        <v>1246</v>
      </c>
      <c r="N231" s="403" t="s">
        <v>40</v>
      </c>
    </row>
    <row r="232" spans="2:14" s="271" customFormat="1" ht="12.75">
      <c r="H232" s="399" t="s">
        <v>1238</v>
      </c>
      <c r="I232" s="399" t="s">
        <v>1245</v>
      </c>
      <c r="J232" s="271">
        <v>1</v>
      </c>
      <c r="K232" s="274">
        <v>110</v>
      </c>
      <c r="L232" s="274">
        <f>Tabla1[[#This Row],[Cantidad de Insumos]]*K232</f>
        <v>110</v>
      </c>
      <c r="M232" s="271" t="s">
        <v>1246</v>
      </c>
      <c r="N232" s="403" t="s">
        <v>40</v>
      </c>
    </row>
    <row r="233" spans="2:14" s="271" customFormat="1" ht="12.75">
      <c r="H233" s="399" t="s">
        <v>1239</v>
      </c>
      <c r="I233" s="399" t="s">
        <v>925</v>
      </c>
      <c r="J233" s="271">
        <v>1</v>
      </c>
      <c r="K233" s="274"/>
      <c r="L233" s="274">
        <f>Tabla1[[#This Row],[Cantidad de Insumos]]*K233</f>
        <v>0</v>
      </c>
      <c r="N233" s="403"/>
    </row>
    <row r="234" spans="2:14" s="271" customFormat="1" ht="12.75">
      <c r="H234" s="399" t="s">
        <v>1240</v>
      </c>
      <c r="I234" s="399" t="s">
        <v>925</v>
      </c>
      <c r="J234" s="271">
        <v>1</v>
      </c>
      <c r="K234" s="274">
        <v>4500</v>
      </c>
      <c r="L234" s="274">
        <f>Tabla1[[#This Row],[Cantidad de Insumos]]*K234</f>
        <v>4500</v>
      </c>
      <c r="M234" s="271" t="s">
        <v>1247</v>
      </c>
      <c r="N234" s="403" t="s">
        <v>290</v>
      </c>
    </row>
    <row r="235" spans="2:14" s="271" customFormat="1" ht="12.75">
      <c r="H235" s="399" t="s">
        <v>1241</v>
      </c>
      <c r="I235" s="399" t="s">
        <v>925</v>
      </c>
      <c r="J235" s="271">
        <v>1</v>
      </c>
      <c r="K235" s="274">
        <v>230</v>
      </c>
      <c r="L235" s="274">
        <f>Tabla1[[#This Row],[Cantidad de Insumos]]*K235</f>
        <v>230</v>
      </c>
      <c r="M235" s="271" t="s">
        <v>1246</v>
      </c>
      <c r="N235" s="403" t="s">
        <v>290</v>
      </c>
    </row>
    <row r="236" spans="2:14" s="271" customFormat="1" ht="12.75">
      <c r="H236" s="399" t="s">
        <v>1242</v>
      </c>
      <c r="I236" s="399" t="s">
        <v>925</v>
      </c>
      <c r="J236" s="271">
        <v>1</v>
      </c>
      <c r="K236" s="274">
        <v>1260</v>
      </c>
      <c r="L236" s="274">
        <f>Tabla1[[#This Row],[Cantidad de Insumos]]*K236</f>
        <v>1260</v>
      </c>
      <c r="M236" s="271" t="s">
        <v>1246</v>
      </c>
      <c r="N236" s="403" t="s">
        <v>290</v>
      </c>
    </row>
    <row r="237" spans="2:14" s="271" customFormat="1" ht="12.75">
      <c r="H237" s="399" t="s">
        <v>1243</v>
      </c>
      <c r="I237" s="399" t="s">
        <v>925</v>
      </c>
      <c r="J237" s="271">
        <v>5</v>
      </c>
      <c r="K237" s="274">
        <v>65</v>
      </c>
      <c r="L237" s="274">
        <f>Tabla1[[#This Row],[Cantidad de Insumos]]*K237</f>
        <v>325</v>
      </c>
      <c r="M237" s="271" t="s">
        <v>1246</v>
      </c>
      <c r="N237" s="403" t="s">
        <v>290</v>
      </c>
    </row>
    <row r="238" spans="2:14" ht="12.75">
      <c r="B238" s="14" t="e">
        <f>IF(Tabla1[[#This Row],[Código_Actividad]]="","",CONCATENATE(Tabla1[[#This Row],[POA]],".",Tabla1[[#This Row],[SRS]],".",Tabla1[[#This Row],[AREA]],".",Tabla1[[#This Row],[TIPO]]))</f>
        <v>#REF!</v>
      </c>
      <c r="C238" s="14" t="e">
        <f>IF(Tabla1[[#This Row],[Código_Actividad]]="","",'[3]Formulario PPGR1'!#REF!)</f>
        <v>#REF!</v>
      </c>
      <c r="D238" s="14" t="e">
        <f>IF(Tabla1[[#This Row],[Código_Actividad]]="","",'[3]Formulario PPGR1'!#REF!)</f>
        <v>#REF!</v>
      </c>
      <c r="E238" s="14" t="e">
        <f>IF(Tabla1[[#This Row],[Código_Actividad]]="","",'[3]Formulario PPGR1'!#REF!)</f>
        <v>#REF!</v>
      </c>
      <c r="F238" s="14" t="e">
        <f>IF(Tabla1[[#This Row],[Código_Actividad]]="","",'[3]Formulario PPGR1'!#REF!)</f>
        <v>#REF!</v>
      </c>
      <c r="G238" s="257" t="s">
        <v>1113</v>
      </c>
      <c r="H238" s="272" t="s">
        <v>1234</v>
      </c>
      <c r="I238" s="272" t="s">
        <v>925</v>
      </c>
      <c r="J238" s="271">
        <v>1</v>
      </c>
      <c r="K238" s="273">
        <v>22000</v>
      </c>
      <c r="L238" s="274">
        <f>Tabla1[[#This Row],[Cantidad de Insumos]]*K238</f>
        <v>22000</v>
      </c>
      <c r="M238" s="400" t="s">
        <v>452</v>
      </c>
      <c r="N238" s="402" t="s">
        <v>40</v>
      </c>
    </row>
    <row r="239" spans="2:14" s="271" customFormat="1" ht="12.75">
      <c r="H239" s="272" t="s">
        <v>1235</v>
      </c>
      <c r="I239" s="398" t="s">
        <v>925</v>
      </c>
      <c r="J239" s="271">
        <v>1</v>
      </c>
      <c r="K239" s="274"/>
      <c r="L239" s="274"/>
      <c r="M239" s="400" t="s">
        <v>452</v>
      </c>
      <c r="N239" s="402" t="s">
        <v>40</v>
      </c>
    </row>
    <row r="240" spans="2:14" s="271" customFormat="1" ht="12.75">
      <c r="H240" s="272" t="s">
        <v>1236</v>
      </c>
      <c r="I240" s="398" t="s">
        <v>1244</v>
      </c>
      <c r="J240" s="271">
        <v>1</v>
      </c>
      <c r="K240" s="274">
        <v>195</v>
      </c>
      <c r="L240" s="274">
        <f>Tabla1[[#This Row],[Cantidad de Insumos]]*K240</f>
        <v>195</v>
      </c>
      <c r="M240" s="400" t="s">
        <v>1246</v>
      </c>
      <c r="N240" s="402" t="s">
        <v>290</v>
      </c>
    </row>
    <row r="241" spans="2:14" s="271" customFormat="1" ht="12.75">
      <c r="H241" s="272" t="s">
        <v>1237</v>
      </c>
      <c r="I241" s="398" t="s">
        <v>925</v>
      </c>
      <c r="J241" s="271">
        <v>1</v>
      </c>
      <c r="K241" s="274">
        <v>95</v>
      </c>
      <c r="L241" s="274">
        <f>Tabla1[[#This Row],[Cantidad de Insumos]]*K241</f>
        <v>95</v>
      </c>
      <c r="M241" s="400" t="s">
        <v>1246</v>
      </c>
      <c r="N241" s="402" t="s">
        <v>40</v>
      </c>
    </row>
    <row r="242" spans="2:14" s="271" customFormat="1" ht="12.75">
      <c r="H242" s="272" t="s">
        <v>1238</v>
      </c>
      <c r="I242" s="398" t="s">
        <v>1245</v>
      </c>
      <c r="J242" s="271">
        <v>1</v>
      </c>
      <c r="K242" s="274">
        <v>110</v>
      </c>
      <c r="L242" s="274">
        <f>Tabla1[[#This Row],[Cantidad de Insumos]]*K242</f>
        <v>110</v>
      </c>
      <c r="M242" s="400" t="s">
        <v>1246</v>
      </c>
      <c r="N242" s="402" t="s">
        <v>40</v>
      </c>
    </row>
    <row r="243" spans="2:14" s="271" customFormat="1" ht="12.75">
      <c r="H243" s="272" t="s">
        <v>1239</v>
      </c>
      <c r="I243" s="398" t="s">
        <v>925</v>
      </c>
      <c r="J243" s="271">
        <v>1</v>
      </c>
      <c r="K243" s="274"/>
      <c r="L243" s="274">
        <f>Tabla1[[#This Row],[Cantidad de Insumos]]*K243</f>
        <v>0</v>
      </c>
      <c r="M243" s="400"/>
      <c r="N243" s="402"/>
    </row>
    <row r="244" spans="2:14" s="271" customFormat="1" ht="12.75">
      <c r="H244" s="272" t="s">
        <v>1240</v>
      </c>
      <c r="I244" s="398" t="s">
        <v>925</v>
      </c>
      <c r="J244" s="271">
        <v>1</v>
      </c>
      <c r="K244" s="274">
        <v>4500</v>
      </c>
      <c r="L244" s="274">
        <f>Tabla1[[#This Row],[Cantidad de Insumos]]*K244</f>
        <v>4500</v>
      </c>
      <c r="M244" s="400" t="s">
        <v>1247</v>
      </c>
      <c r="N244" s="402" t="s">
        <v>290</v>
      </c>
    </row>
    <row r="245" spans="2:14" s="271" customFormat="1" ht="12.75">
      <c r="H245" s="272" t="s">
        <v>1241</v>
      </c>
      <c r="I245" s="398" t="s">
        <v>925</v>
      </c>
      <c r="J245" s="271">
        <v>1</v>
      </c>
      <c r="K245" s="274">
        <v>230</v>
      </c>
      <c r="L245" s="274">
        <f>Tabla1[[#This Row],[Cantidad de Insumos]]*K245</f>
        <v>230</v>
      </c>
      <c r="M245" s="400" t="s">
        <v>1246</v>
      </c>
      <c r="N245" s="402" t="s">
        <v>290</v>
      </c>
    </row>
    <row r="246" spans="2:14" s="271" customFormat="1" ht="12.75">
      <c r="H246" s="272" t="s">
        <v>1242</v>
      </c>
      <c r="I246" s="398" t="s">
        <v>925</v>
      </c>
      <c r="J246" s="271">
        <v>1</v>
      </c>
      <c r="K246" s="274">
        <v>1260</v>
      </c>
      <c r="L246" s="274">
        <f>Tabla1[[#This Row],[Cantidad de Insumos]]*K246</f>
        <v>1260</v>
      </c>
      <c r="M246" s="400" t="s">
        <v>1246</v>
      </c>
      <c r="N246" s="402" t="s">
        <v>290</v>
      </c>
    </row>
    <row r="247" spans="2:14" s="271" customFormat="1" ht="12.75">
      <c r="H247" s="272" t="s">
        <v>1243</v>
      </c>
      <c r="I247" s="398" t="s">
        <v>925</v>
      </c>
      <c r="J247" s="271">
        <v>5</v>
      </c>
      <c r="K247" s="274">
        <v>65</v>
      </c>
      <c r="L247" s="274">
        <f>Tabla1[[#This Row],[Cantidad de Insumos]]*K247</f>
        <v>325</v>
      </c>
      <c r="M247" s="400" t="s">
        <v>1246</v>
      </c>
      <c r="N247" s="402" t="s">
        <v>290</v>
      </c>
    </row>
    <row r="248" spans="2:14" ht="12.75">
      <c r="B248" s="14" t="e">
        <f>IF(Tabla1[[#This Row],[Código_Actividad]]="","",CONCATENATE(Tabla1[[#This Row],[POA]],".",Tabla1[[#This Row],[SRS]],".",Tabla1[[#This Row],[AREA]],".",Tabla1[[#This Row],[TIPO]]))</f>
        <v>#REF!</v>
      </c>
      <c r="C248" s="14" t="e">
        <f>IF(Tabla1[[#This Row],[Código_Actividad]]="","",'[3]Formulario PPGR1'!#REF!)</f>
        <v>#REF!</v>
      </c>
      <c r="D248" s="14" t="e">
        <f>IF(Tabla1[[#This Row],[Código_Actividad]]="","",'[3]Formulario PPGR1'!#REF!)</f>
        <v>#REF!</v>
      </c>
      <c r="E248" s="14" t="e">
        <f>IF(Tabla1[[#This Row],[Código_Actividad]]="","",'[3]Formulario PPGR1'!#REF!)</f>
        <v>#REF!</v>
      </c>
      <c r="F248" s="14" t="e">
        <f>IF(Tabla1[[#This Row],[Código_Actividad]]="","",'[3]Formulario PPGR1'!#REF!)</f>
        <v>#REF!</v>
      </c>
      <c r="G248" s="256" t="s">
        <v>1114</v>
      </c>
      <c r="H248" s="272" t="s">
        <v>1234</v>
      </c>
      <c r="I248" s="272" t="s">
        <v>925</v>
      </c>
      <c r="J248" s="271">
        <v>1</v>
      </c>
      <c r="K248" s="273">
        <v>22000</v>
      </c>
      <c r="L248" s="274">
        <f>Tabla1[[#This Row],[Cantidad de Insumos]]*K248</f>
        <v>22000</v>
      </c>
      <c r="M248" s="400" t="s">
        <v>452</v>
      </c>
      <c r="N248" s="402" t="s">
        <v>40</v>
      </c>
    </row>
    <row r="249" spans="2:14" s="271" customFormat="1" ht="12.75">
      <c r="H249" s="272" t="s">
        <v>1235</v>
      </c>
      <c r="I249" s="398" t="s">
        <v>925</v>
      </c>
      <c r="J249" s="271">
        <v>1</v>
      </c>
      <c r="K249" s="274"/>
      <c r="L249" s="274"/>
      <c r="M249" s="400" t="s">
        <v>452</v>
      </c>
      <c r="N249" s="402" t="s">
        <v>40</v>
      </c>
    </row>
    <row r="250" spans="2:14" s="271" customFormat="1" ht="12.75">
      <c r="H250" s="272" t="s">
        <v>1236</v>
      </c>
      <c r="I250" s="398" t="s">
        <v>1244</v>
      </c>
      <c r="J250" s="271">
        <v>1</v>
      </c>
      <c r="K250" s="274">
        <v>195</v>
      </c>
      <c r="L250" s="274">
        <f>Tabla1[[#This Row],[Cantidad de Insumos]]*K250</f>
        <v>195</v>
      </c>
      <c r="M250" s="400" t="s">
        <v>1246</v>
      </c>
      <c r="N250" s="402" t="s">
        <v>290</v>
      </c>
    </row>
    <row r="251" spans="2:14" s="271" customFormat="1" ht="12.75">
      <c r="H251" s="272" t="s">
        <v>1237</v>
      </c>
      <c r="I251" s="398" t="s">
        <v>925</v>
      </c>
      <c r="J251" s="271">
        <v>1</v>
      </c>
      <c r="K251" s="274">
        <v>95</v>
      </c>
      <c r="L251" s="274">
        <f>Tabla1[[#This Row],[Cantidad de Insumos]]*K251</f>
        <v>95</v>
      </c>
      <c r="M251" s="400" t="s">
        <v>1246</v>
      </c>
      <c r="N251" s="402" t="s">
        <v>40</v>
      </c>
    </row>
    <row r="252" spans="2:14" s="271" customFormat="1" ht="12.75">
      <c r="H252" s="272" t="s">
        <v>1238</v>
      </c>
      <c r="I252" s="398" t="s">
        <v>1245</v>
      </c>
      <c r="J252" s="271">
        <v>1</v>
      </c>
      <c r="K252" s="274">
        <v>110</v>
      </c>
      <c r="L252" s="274">
        <f>Tabla1[[#This Row],[Cantidad de Insumos]]*K252</f>
        <v>110</v>
      </c>
      <c r="M252" s="400" t="s">
        <v>1246</v>
      </c>
      <c r="N252" s="402" t="s">
        <v>40</v>
      </c>
    </row>
    <row r="253" spans="2:14" s="271" customFormat="1" ht="12.75">
      <c r="H253" s="272" t="s">
        <v>1239</v>
      </c>
      <c r="I253" s="398" t="s">
        <v>925</v>
      </c>
      <c r="J253" s="271">
        <v>1</v>
      </c>
      <c r="K253" s="274"/>
      <c r="L253" s="274">
        <f>Tabla1[[#This Row],[Cantidad de Insumos]]*K253</f>
        <v>0</v>
      </c>
      <c r="M253" s="400"/>
      <c r="N253" s="402"/>
    </row>
    <row r="254" spans="2:14" s="271" customFormat="1" ht="12.75">
      <c r="H254" s="272" t="s">
        <v>1240</v>
      </c>
      <c r="I254" s="398" t="s">
        <v>925</v>
      </c>
      <c r="J254" s="271">
        <v>1</v>
      </c>
      <c r="K254" s="274">
        <v>4500</v>
      </c>
      <c r="L254" s="274">
        <f>Tabla1[[#This Row],[Cantidad de Insumos]]*K254</f>
        <v>4500</v>
      </c>
      <c r="M254" s="400" t="s">
        <v>1247</v>
      </c>
      <c r="N254" s="402" t="s">
        <v>290</v>
      </c>
    </row>
    <row r="255" spans="2:14" s="271" customFormat="1" ht="12.75">
      <c r="H255" s="272" t="s">
        <v>1241</v>
      </c>
      <c r="I255" s="398" t="s">
        <v>925</v>
      </c>
      <c r="J255" s="271">
        <v>1</v>
      </c>
      <c r="K255" s="274">
        <v>230</v>
      </c>
      <c r="L255" s="274">
        <f>Tabla1[[#This Row],[Cantidad de Insumos]]*K255</f>
        <v>230</v>
      </c>
      <c r="M255" s="400" t="s">
        <v>1246</v>
      </c>
      <c r="N255" s="402" t="s">
        <v>290</v>
      </c>
    </row>
    <row r="256" spans="2:14" s="271" customFormat="1" ht="12.75">
      <c r="H256" s="272" t="s">
        <v>1242</v>
      </c>
      <c r="I256" s="398" t="s">
        <v>925</v>
      </c>
      <c r="J256" s="271">
        <v>1</v>
      </c>
      <c r="K256" s="274">
        <v>1260</v>
      </c>
      <c r="L256" s="274">
        <f>Tabla1[[#This Row],[Cantidad de Insumos]]*K256</f>
        <v>1260</v>
      </c>
      <c r="M256" s="400" t="s">
        <v>1246</v>
      </c>
      <c r="N256" s="402" t="s">
        <v>290</v>
      </c>
    </row>
    <row r="257" spans="2:14" s="271" customFormat="1" ht="12.75">
      <c r="H257" s="272" t="s">
        <v>1243</v>
      </c>
      <c r="I257" s="398" t="s">
        <v>925</v>
      </c>
      <c r="J257" s="271">
        <v>5</v>
      </c>
      <c r="K257" s="274">
        <v>65</v>
      </c>
      <c r="L257" s="274">
        <f>Tabla1[[#This Row],[Cantidad de Insumos]]*K257</f>
        <v>325</v>
      </c>
      <c r="M257" s="400" t="s">
        <v>1246</v>
      </c>
      <c r="N257" s="402" t="s">
        <v>290</v>
      </c>
    </row>
    <row r="258" spans="2:14" ht="12.75">
      <c r="B258" s="14" t="e">
        <f>IF(Tabla1[[#This Row],[Código_Actividad]]="","",CONCATENATE(Tabla1[[#This Row],[POA]],".",Tabla1[[#This Row],[SRS]],".",Tabla1[[#This Row],[AREA]],".",Tabla1[[#This Row],[TIPO]]))</f>
        <v>#REF!</v>
      </c>
      <c r="C258" s="14" t="e">
        <f>IF(Tabla1[[#This Row],[Código_Actividad]]="","",'[3]Formulario PPGR1'!#REF!)</f>
        <v>#REF!</v>
      </c>
      <c r="D258" s="14" t="e">
        <f>IF(Tabla1[[#This Row],[Código_Actividad]]="","",'[3]Formulario PPGR1'!#REF!)</f>
        <v>#REF!</v>
      </c>
      <c r="E258" s="14" t="e">
        <f>IF(Tabla1[[#This Row],[Código_Actividad]]="","",'[3]Formulario PPGR1'!#REF!)</f>
        <v>#REF!</v>
      </c>
      <c r="F258" s="14" t="e">
        <f>IF(Tabla1[[#This Row],[Código_Actividad]]="","",'[3]Formulario PPGR1'!#REF!)</f>
        <v>#REF!</v>
      </c>
      <c r="G258" s="257" t="s">
        <v>1115</v>
      </c>
      <c r="H258" s="272" t="s">
        <v>1234</v>
      </c>
      <c r="I258" s="272" t="s">
        <v>925</v>
      </c>
      <c r="J258" s="271">
        <v>1</v>
      </c>
      <c r="K258" s="273">
        <v>22000</v>
      </c>
      <c r="L258" s="274">
        <f>Tabla1[[#This Row],[Cantidad de Insumos]]*K258</f>
        <v>22000</v>
      </c>
      <c r="M258" s="400" t="s">
        <v>452</v>
      </c>
      <c r="N258" s="402" t="s">
        <v>40</v>
      </c>
    </row>
    <row r="259" spans="2:14" s="271" customFormat="1" ht="12.75">
      <c r="H259" s="272" t="s">
        <v>1235</v>
      </c>
      <c r="I259" s="398" t="s">
        <v>925</v>
      </c>
      <c r="J259" s="271">
        <v>1</v>
      </c>
      <c r="K259" s="274"/>
      <c r="L259" s="274"/>
      <c r="M259" s="400" t="s">
        <v>452</v>
      </c>
      <c r="N259" s="402" t="s">
        <v>40</v>
      </c>
    </row>
    <row r="260" spans="2:14" s="271" customFormat="1" ht="12.75">
      <c r="H260" s="272" t="s">
        <v>1236</v>
      </c>
      <c r="I260" s="398" t="s">
        <v>1244</v>
      </c>
      <c r="J260" s="271">
        <v>1</v>
      </c>
      <c r="K260" s="274">
        <v>195</v>
      </c>
      <c r="L260" s="274">
        <f>Tabla1[[#This Row],[Cantidad de Insumos]]*K260</f>
        <v>195</v>
      </c>
      <c r="M260" s="400" t="s">
        <v>1246</v>
      </c>
      <c r="N260" s="402" t="s">
        <v>290</v>
      </c>
    </row>
    <row r="261" spans="2:14" s="271" customFormat="1" ht="12.75">
      <c r="H261" s="272" t="s">
        <v>1237</v>
      </c>
      <c r="I261" s="398" t="s">
        <v>925</v>
      </c>
      <c r="J261" s="271">
        <v>1</v>
      </c>
      <c r="K261" s="274">
        <v>95</v>
      </c>
      <c r="L261" s="274">
        <f>Tabla1[[#This Row],[Cantidad de Insumos]]*K261</f>
        <v>95</v>
      </c>
      <c r="M261" s="400" t="s">
        <v>1246</v>
      </c>
      <c r="N261" s="402" t="s">
        <v>40</v>
      </c>
    </row>
    <row r="262" spans="2:14" s="271" customFormat="1" ht="12.75">
      <c r="H262" s="272" t="s">
        <v>1238</v>
      </c>
      <c r="I262" s="398" t="s">
        <v>1245</v>
      </c>
      <c r="J262" s="271">
        <v>1</v>
      </c>
      <c r="K262" s="274">
        <v>110</v>
      </c>
      <c r="L262" s="274">
        <f>Tabla1[[#This Row],[Cantidad de Insumos]]*K262</f>
        <v>110</v>
      </c>
      <c r="M262" s="400" t="s">
        <v>1246</v>
      </c>
      <c r="N262" s="402" t="s">
        <v>40</v>
      </c>
    </row>
    <row r="263" spans="2:14" s="271" customFormat="1" ht="12.75">
      <c r="H263" s="272" t="s">
        <v>1239</v>
      </c>
      <c r="I263" s="398" t="s">
        <v>925</v>
      </c>
      <c r="J263" s="271">
        <v>1</v>
      </c>
      <c r="K263" s="274"/>
      <c r="L263" s="274">
        <f>Tabla1[[#This Row],[Cantidad de Insumos]]*K263</f>
        <v>0</v>
      </c>
      <c r="M263" s="400"/>
      <c r="N263" s="402"/>
    </row>
    <row r="264" spans="2:14" s="271" customFormat="1" ht="12.75">
      <c r="H264" s="272" t="s">
        <v>1240</v>
      </c>
      <c r="I264" s="398" t="s">
        <v>925</v>
      </c>
      <c r="J264" s="271">
        <v>1</v>
      </c>
      <c r="K264" s="274">
        <v>4500</v>
      </c>
      <c r="L264" s="274">
        <f>Tabla1[[#This Row],[Cantidad de Insumos]]*K264</f>
        <v>4500</v>
      </c>
      <c r="M264" s="400" t="s">
        <v>1247</v>
      </c>
      <c r="N264" s="402" t="s">
        <v>290</v>
      </c>
    </row>
    <row r="265" spans="2:14" s="271" customFormat="1" ht="12.75">
      <c r="H265" s="272" t="s">
        <v>1241</v>
      </c>
      <c r="I265" s="398" t="s">
        <v>925</v>
      </c>
      <c r="J265" s="271">
        <v>1</v>
      </c>
      <c r="K265" s="274">
        <v>230</v>
      </c>
      <c r="L265" s="274">
        <f>Tabla1[[#This Row],[Cantidad de Insumos]]*K265</f>
        <v>230</v>
      </c>
      <c r="M265" s="400" t="s">
        <v>1246</v>
      </c>
      <c r="N265" s="402" t="s">
        <v>290</v>
      </c>
    </row>
    <row r="266" spans="2:14" s="271" customFormat="1" ht="12.75">
      <c r="H266" s="272" t="s">
        <v>1242</v>
      </c>
      <c r="I266" s="398" t="s">
        <v>925</v>
      </c>
      <c r="J266" s="271">
        <v>1</v>
      </c>
      <c r="K266" s="274">
        <v>1260</v>
      </c>
      <c r="L266" s="274">
        <f>Tabla1[[#This Row],[Cantidad de Insumos]]*K266</f>
        <v>1260</v>
      </c>
      <c r="M266" s="400" t="s">
        <v>1246</v>
      </c>
      <c r="N266" s="402" t="s">
        <v>290</v>
      </c>
    </row>
    <row r="267" spans="2:14" s="271" customFormat="1" ht="12.75">
      <c r="H267" s="272" t="s">
        <v>1243</v>
      </c>
      <c r="I267" s="398" t="s">
        <v>925</v>
      </c>
      <c r="J267" s="271">
        <v>5</v>
      </c>
      <c r="K267" s="274">
        <v>65</v>
      </c>
      <c r="L267" s="274">
        <f>Tabla1[[#This Row],[Cantidad de Insumos]]*K267</f>
        <v>325</v>
      </c>
      <c r="M267" s="400" t="s">
        <v>1246</v>
      </c>
      <c r="N267" s="402" t="s">
        <v>290</v>
      </c>
    </row>
    <row r="268" spans="2:14" ht="12.75">
      <c r="B268" s="14" t="e">
        <f>IF(Tabla1[[#This Row],[Código_Actividad]]="","",CONCATENATE(Tabla1[[#This Row],[POA]],".",Tabla1[[#This Row],[SRS]],".",Tabla1[[#This Row],[AREA]],".",Tabla1[[#This Row],[TIPO]]))</f>
        <v>#REF!</v>
      </c>
      <c r="C268" s="14" t="e">
        <f>IF(Tabla1[[#This Row],[Código_Actividad]]="","",'[3]Formulario PPGR1'!#REF!)</f>
        <v>#REF!</v>
      </c>
      <c r="D268" s="14" t="e">
        <f>IF(Tabla1[[#This Row],[Código_Actividad]]="","",'[3]Formulario PPGR1'!#REF!)</f>
        <v>#REF!</v>
      </c>
      <c r="E268" s="14" t="e">
        <f>IF(Tabla1[[#This Row],[Código_Actividad]]="","",'[3]Formulario PPGR1'!#REF!)</f>
        <v>#REF!</v>
      </c>
      <c r="F268" s="14" t="e">
        <f>IF(Tabla1[[#This Row],[Código_Actividad]]="","",'[3]Formulario PPGR1'!#REF!)</f>
        <v>#REF!</v>
      </c>
      <c r="G268" s="256" t="s">
        <v>1116</v>
      </c>
      <c r="H268" s="272" t="s">
        <v>1234</v>
      </c>
      <c r="I268" s="272" t="s">
        <v>925</v>
      </c>
      <c r="J268" s="271">
        <v>1</v>
      </c>
      <c r="K268" s="273">
        <v>22000</v>
      </c>
      <c r="L268" s="274">
        <f>Tabla1[[#This Row],[Cantidad de Insumos]]*K268</f>
        <v>22000</v>
      </c>
      <c r="M268" s="400" t="s">
        <v>452</v>
      </c>
      <c r="N268" s="402" t="s">
        <v>40</v>
      </c>
    </row>
    <row r="269" spans="2:14" s="271" customFormat="1" ht="12.75">
      <c r="H269" s="272" t="s">
        <v>1235</v>
      </c>
      <c r="I269" s="398" t="s">
        <v>925</v>
      </c>
      <c r="J269" s="271">
        <v>1</v>
      </c>
      <c r="K269" s="274"/>
      <c r="L269" s="274"/>
      <c r="M269" s="400" t="s">
        <v>452</v>
      </c>
      <c r="N269" s="402" t="s">
        <v>40</v>
      </c>
    </row>
    <row r="270" spans="2:14" s="271" customFormat="1" ht="12.75">
      <c r="H270" s="272" t="s">
        <v>1236</v>
      </c>
      <c r="I270" s="398" t="s">
        <v>1244</v>
      </c>
      <c r="J270" s="271">
        <v>1</v>
      </c>
      <c r="K270" s="274">
        <v>195</v>
      </c>
      <c r="L270" s="274">
        <f>Tabla1[[#This Row],[Cantidad de Insumos]]*K270</f>
        <v>195</v>
      </c>
      <c r="M270" s="400" t="s">
        <v>1246</v>
      </c>
      <c r="N270" s="402" t="s">
        <v>290</v>
      </c>
    </row>
    <row r="271" spans="2:14" s="271" customFormat="1" ht="12.75">
      <c r="H271" s="272" t="s">
        <v>1237</v>
      </c>
      <c r="I271" s="398" t="s">
        <v>925</v>
      </c>
      <c r="J271" s="271">
        <v>1</v>
      </c>
      <c r="K271" s="274">
        <v>95</v>
      </c>
      <c r="L271" s="274">
        <f>Tabla1[[#This Row],[Cantidad de Insumos]]*K271</f>
        <v>95</v>
      </c>
      <c r="M271" s="400" t="s">
        <v>1246</v>
      </c>
      <c r="N271" s="402" t="s">
        <v>40</v>
      </c>
    </row>
    <row r="272" spans="2:14" s="271" customFormat="1" ht="12.75">
      <c r="H272" s="272" t="s">
        <v>1238</v>
      </c>
      <c r="I272" s="398" t="s">
        <v>1245</v>
      </c>
      <c r="J272" s="271">
        <v>1</v>
      </c>
      <c r="K272" s="274">
        <v>110</v>
      </c>
      <c r="L272" s="274">
        <f>Tabla1[[#This Row],[Cantidad de Insumos]]*K272</f>
        <v>110</v>
      </c>
      <c r="M272" s="400" t="s">
        <v>1246</v>
      </c>
      <c r="N272" s="402" t="s">
        <v>40</v>
      </c>
    </row>
    <row r="273" spans="2:14" s="271" customFormat="1" ht="12.75">
      <c r="H273" s="272" t="s">
        <v>1239</v>
      </c>
      <c r="I273" s="398" t="s">
        <v>925</v>
      </c>
      <c r="J273" s="271">
        <v>1</v>
      </c>
      <c r="K273" s="274"/>
      <c r="L273" s="274">
        <f>Tabla1[[#This Row],[Cantidad de Insumos]]*K273</f>
        <v>0</v>
      </c>
      <c r="M273" s="400"/>
      <c r="N273" s="402"/>
    </row>
    <row r="274" spans="2:14" s="271" customFormat="1" ht="12.75">
      <c r="H274" s="272" t="s">
        <v>1240</v>
      </c>
      <c r="I274" s="398" t="s">
        <v>925</v>
      </c>
      <c r="J274" s="271">
        <v>1</v>
      </c>
      <c r="K274" s="274">
        <v>4500</v>
      </c>
      <c r="L274" s="274">
        <f>Tabla1[[#This Row],[Cantidad de Insumos]]*K274</f>
        <v>4500</v>
      </c>
      <c r="M274" s="400" t="s">
        <v>1247</v>
      </c>
      <c r="N274" s="402" t="s">
        <v>290</v>
      </c>
    </row>
    <row r="275" spans="2:14" s="271" customFormat="1" ht="12.75">
      <c r="H275" s="272" t="s">
        <v>1241</v>
      </c>
      <c r="I275" s="398" t="s">
        <v>925</v>
      </c>
      <c r="J275" s="271">
        <v>1</v>
      </c>
      <c r="K275" s="274">
        <v>230</v>
      </c>
      <c r="L275" s="274">
        <f>Tabla1[[#This Row],[Cantidad de Insumos]]*K275</f>
        <v>230</v>
      </c>
      <c r="M275" s="400" t="s">
        <v>1246</v>
      </c>
      <c r="N275" s="402" t="s">
        <v>290</v>
      </c>
    </row>
    <row r="276" spans="2:14" s="271" customFormat="1" ht="12.75">
      <c r="H276" s="272" t="s">
        <v>1242</v>
      </c>
      <c r="I276" s="398" t="s">
        <v>925</v>
      </c>
      <c r="J276" s="271">
        <v>1</v>
      </c>
      <c r="K276" s="274">
        <v>1260</v>
      </c>
      <c r="L276" s="274">
        <f>Tabla1[[#This Row],[Cantidad de Insumos]]*K276</f>
        <v>1260</v>
      </c>
      <c r="M276" s="400" t="s">
        <v>1246</v>
      </c>
      <c r="N276" s="402" t="s">
        <v>290</v>
      </c>
    </row>
    <row r="277" spans="2:14" s="271" customFormat="1" ht="12.75">
      <c r="H277" s="272" t="s">
        <v>1243</v>
      </c>
      <c r="I277" s="398" t="s">
        <v>925</v>
      </c>
      <c r="J277" s="271">
        <v>5</v>
      </c>
      <c r="K277" s="274">
        <v>65</v>
      </c>
      <c r="L277" s="274">
        <f>Tabla1[[#This Row],[Cantidad de Insumos]]*K277</f>
        <v>325</v>
      </c>
      <c r="M277" s="400" t="s">
        <v>1246</v>
      </c>
      <c r="N277" s="402" t="s">
        <v>290</v>
      </c>
    </row>
    <row r="278" spans="2:14" ht="12.75">
      <c r="B278" s="14" t="e">
        <f>IF(Tabla1[[#This Row],[Código_Actividad]]="","",CONCATENATE(Tabla1[[#This Row],[POA]],".",Tabla1[[#This Row],[SRS]],".",Tabla1[[#This Row],[AREA]],".",Tabla1[[#This Row],[TIPO]]))</f>
        <v>#REF!</v>
      </c>
      <c r="C278" s="14" t="e">
        <f>IF(Tabla1[[#This Row],[Código_Actividad]]="","",'[3]Formulario PPGR1'!#REF!)</f>
        <v>#REF!</v>
      </c>
      <c r="D278" s="14" t="e">
        <f>IF(Tabla1[[#This Row],[Código_Actividad]]="","",'[3]Formulario PPGR1'!#REF!)</f>
        <v>#REF!</v>
      </c>
      <c r="E278" s="14" t="e">
        <f>IF(Tabla1[[#This Row],[Código_Actividad]]="","",'[3]Formulario PPGR1'!#REF!)</f>
        <v>#REF!</v>
      </c>
      <c r="F278" s="14" t="e">
        <f>IF(Tabla1[[#This Row],[Código_Actividad]]="","",'[3]Formulario PPGR1'!#REF!)</f>
        <v>#REF!</v>
      </c>
      <c r="G278" s="257" t="s">
        <v>1117</v>
      </c>
      <c r="H278" s="272" t="s">
        <v>1234</v>
      </c>
      <c r="I278" s="272" t="s">
        <v>925</v>
      </c>
      <c r="J278" s="271">
        <v>1</v>
      </c>
      <c r="K278" s="273">
        <v>22000</v>
      </c>
      <c r="L278" s="274">
        <f>Tabla1[[#This Row],[Cantidad de Insumos]]*K278</f>
        <v>22000</v>
      </c>
      <c r="M278" s="400" t="s">
        <v>452</v>
      </c>
      <c r="N278" s="402" t="s">
        <v>40</v>
      </c>
    </row>
    <row r="279" spans="2:14" s="271" customFormat="1" ht="12.75">
      <c r="H279" s="272" t="s">
        <v>1235</v>
      </c>
      <c r="I279" s="398" t="s">
        <v>925</v>
      </c>
      <c r="J279" s="271">
        <v>1</v>
      </c>
      <c r="K279" s="274"/>
      <c r="L279" s="274"/>
      <c r="M279" s="400" t="s">
        <v>452</v>
      </c>
      <c r="N279" s="402" t="s">
        <v>40</v>
      </c>
    </row>
    <row r="280" spans="2:14" s="271" customFormat="1" ht="12.75">
      <c r="H280" s="272" t="s">
        <v>1236</v>
      </c>
      <c r="I280" s="398" t="s">
        <v>1244</v>
      </c>
      <c r="J280" s="271">
        <v>1</v>
      </c>
      <c r="K280" s="274">
        <v>195</v>
      </c>
      <c r="L280" s="274">
        <f>Tabla1[[#This Row],[Cantidad de Insumos]]*K280</f>
        <v>195</v>
      </c>
      <c r="M280" s="400" t="s">
        <v>1246</v>
      </c>
      <c r="N280" s="402" t="s">
        <v>290</v>
      </c>
    </row>
    <row r="281" spans="2:14" s="271" customFormat="1" ht="12.75">
      <c r="H281" s="272" t="s">
        <v>1237</v>
      </c>
      <c r="I281" s="398" t="s">
        <v>925</v>
      </c>
      <c r="J281" s="271">
        <v>1</v>
      </c>
      <c r="K281" s="274">
        <v>95</v>
      </c>
      <c r="L281" s="274">
        <f>Tabla1[[#This Row],[Cantidad de Insumos]]*K281</f>
        <v>95</v>
      </c>
      <c r="M281" s="400" t="s">
        <v>1246</v>
      </c>
      <c r="N281" s="402" t="s">
        <v>40</v>
      </c>
    </row>
    <row r="282" spans="2:14" s="271" customFormat="1" ht="12.75">
      <c r="H282" s="272" t="s">
        <v>1238</v>
      </c>
      <c r="I282" s="398" t="s">
        <v>1245</v>
      </c>
      <c r="J282" s="271">
        <v>1</v>
      </c>
      <c r="K282" s="274">
        <v>110</v>
      </c>
      <c r="L282" s="274">
        <f>Tabla1[[#This Row],[Cantidad de Insumos]]*K282</f>
        <v>110</v>
      </c>
      <c r="M282" s="400" t="s">
        <v>1246</v>
      </c>
      <c r="N282" s="402" t="s">
        <v>40</v>
      </c>
    </row>
    <row r="283" spans="2:14" s="271" customFormat="1" ht="12.75">
      <c r="H283" s="272" t="s">
        <v>1239</v>
      </c>
      <c r="I283" s="398" t="s">
        <v>925</v>
      </c>
      <c r="J283" s="271">
        <v>1</v>
      </c>
      <c r="K283" s="274"/>
      <c r="L283" s="274">
        <f>Tabla1[[#This Row],[Cantidad de Insumos]]*K283</f>
        <v>0</v>
      </c>
      <c r="M283" s="400"/>
      <c r="N283" s="402"/>
    </row>
    <row r="284" spans="2:14" s="271" customFormat="1" ht="12.75">
      <c r="H284" s="272" t="s">
        <v>1240</v>
      </c>
      <c r="I284" s="398" t="s">
        <v>925</v>
      </c>
      <c r="J284" s="271">
        <v>1</v>
      </c>
      <c r="K284" s="274">
        <v>4500</v>
      </c>
      <c r="L284" s="274">
        <f>Tabla1[[#This Row],[Cantidad de Insumos]]*K284</f>
        <v>4500</v>
      </c>
      <c r="M284" s="400" t="s">
        <v>1247</v>
      </c>
      <c r="N284" s="402" t="s">
        <v>290</v>
      </c>
    </row>
    <row r="285" spans="2:14" s="271" customFormat="1" ht="12.75">
      <c r="H285" s="272" t="s">
        <v>1241</v>
      </c>
      <c r="I285" s="398" t="s">
        <v>925</v>
      </c>
      <c r="J285" s="271">
        <v>1</v>
      </c>
      <c r="K285" s="274">
        <v>230</v>
      </c>
      <c r="L285" s="274">
        <f>Tabla1[[#This Row],[Cantidad de Insumos]]*K285</f>
        <v>230</v>
      </c>
      <c r="M285" s="400" t="s">
        <v>1246</v>
      </c>
      <c r="N285" s="402" t="s">
        <v>290</v>
      </c>
    </row>
    <row r="286" spans="2:14" s="271" customFormat="1" ht="12.75">
      <c r="H286" s="272" t="s">
        <v>1242</v>
      </c>
      <c r="I286" s="398" t="s">
        <v>925</v>
      </c>
      <c r="J286" s="271">
        <v>1</v>
      </c>
      <c r="K286" s="274">
        <v>1260</v>
      </c>
      <c r="L286" s="274">
        <f>Tabla1[[#This Row],[Cantidad de Insumos]]*K286</f>
        <v>1260</v>
      </c>
      <c r="M286" s="400" t="s">
        <v>1246</v>
      </c>
      <c r="N286" s="402" t="s">
        <v>290</v>
      </c>
    </row>
    <row r="287" spans="2:14" s="271" customFormat="1" ht="12.75">
      <c r="H287" s="272" t="s">
        <v>1243</v>
      </c>
      <c r="I287" s="398" t="s">
        <v>925</v>
      </c>
      <c r="J287" s="271">
        <v>5</v>
      </c>
      <c r="K287" s="274">
        <v>65</v>
      </c>
      <c r="L287" s="274">
        <f>Tabla1[[#This Row],[Cantidad de Insumos]]*K287</f>
        <v>325</v>
      </c>
      <c r="M287" s="400" t="s">
        <v>1246</v>
      </c>
      <c r="N287" s="402" t="s">
        <v>290</v>
      </c>
    </row>
    <row r="288" spans="2:14" ht="12.75">
      <c r="B288" s="14" t="e">
        <f>IF(Tabla1[[#This Row],[Código_Actividad]]="","",CONCATENATE(Tabla1[[#This Row],[POA]],".",Tabla1[[#This Row],[SRS]],".",Tabla1[[#This Row],[AREA]],".",Tabla1[[#This Row],[TIPO]]))</f>
        <v>#REF!</v>
      </c>
      <c r="C288" s="14" t="e">
        <f>IF(Tabla1[[#This Row],[Código_Actividad]]="","",'[3]Formulario PPGR1'!#REF!)</f>
        <v>#REF!</v>
      </c>
      <c r="D288" s="14" t="e">
        <f>IF(Tabla1[[#This Row],[Código_Actividad]]="","",'[3]Formulario PPGR1'!#REF!)</f>
        <v>#REF!</v>
      </c>
      <c r="E288" s="14" t="e">
        <f>IF(Tabla1[[#This Row],[Código_Actividad]]="","",'[3]Formulario PPGR1'!#REF!)</f>
        <v>#REF!</v>
      </c>
      <c r="F288" s="14" t="e">
        <f>IF(Tabla1[[#This Row],[Código_Actividad]]="","",'[3]Formulario PPGR1'!#REF!)</f>
        <v>#REF!</v>
      </c>
      <c r="G288" s="256" t="s">
        <v>1118</v>
      </c>
      <c r="H288" s="272" t="s">
        <v>1234</v>
      </c>
      <c r="I288" s="272" t="s">
        <v>925</v>
      </c>
      <c r="J288" s="271">
        <v>1</v>
      </c>
      <c r="K288" s="273">
        <v>22000</v>
      </c>
      <c r="L288" s="274">
        <f>Tabla1[[#This Row],[Cantidad de Insumos]]*K288</f>
        <v>22000</v>
      </c>
      <c r="M288" s="400" t="s">
        <v>452</v>
      </c>
      <c r="N288" s="402" t="s">
        <v>40</v>
      </c>
    </row>
    <row r="289" spans="2:14" s="271" customFormat="1" ht="12.75">
      <c r="H289" s="272" t="s">
        <v>1235</v>
      </c>
      <c r="I289" s="398" t="s">
        <v>925</v>
      </c>
      <c r="J289" s="271">
        <v>1</v>
      </c>
      <c r="K289" s="274"/>
      <c r="L289" s="274"/>
      <c r="M289" s="400" t="s">
        <v>452</v>
      </c>
      <c r="N289" s="402" t="s">
        <v>40</v>
      </c>
    </row>
    <row r="290" spans="2:14" s="271" customFormat="1" ht="12.75">
      <c r="H290" s="272" t="s">
        <v>1236</v>
      </c>
      <c r="I290" s="398" t="s">
        <v>1244</v>
      </c>
      <c r="J290" s="271">
        <v>1</v>
      </c>
      <c r="K290" s="274">
        <v>195</v>
      </c>
      <c r="L290" s="274">
        <f>Tabla1[[#This Row],[Cantidad de Insumos]]*K290</f>
        <v>195</v>
      </c>
      <c r="M290" s="400" t="s">
        <v>1246</v>
      </c>
      <c r="N290" s="402" t="s">
        <v>290</v>
      </c>
    </row>
    <row r="291" spans="2:14" s="271" customFormat="1" ht="12.75">
      <c r="H291" s="272" t="s">
        <v>1237</v>
      </c>
      <c r="I291" s="398" t="s">
        <v>925</v>
      </c>
      <c r="J291" s="271">
        <v>1</v>
      </c>
      <c r="K291" s="274">
        <v>95</v>
      </c>
      <c r="L291" s="274">
        <f>Tabla1[[#This Row],[Cantidad de Insumos]]*K291</f>
        <v>95</v>
      </c>
      <c r="M291" s="400" t="s">
        <v>1246</v>
      </c>
      <c r="N291" s="402" t="s">
        <v>40</v>
      </c>
    </row>
    <row r="292" spans="2:14" s="271" customFormat="1" ht="12.75">
      <c r="H292" s="272" t="s">
        <v>1238</v>
      </c>
      <c r="I292" s="398" t="s">
        <v>1245</v>
      </c>
      <c r="J292" s="271">
        <v>1</v>
      </c>
      <c r="K292" s="274">
        <v>110</v>
      </c>
      <c r="L292" s="274">
        <f>Tabla1[[#This Row],[Cantidad de Insumos]]*K292</f>
        <v>110</v>
      </c>
      <c r="M292" s="400" t="s">
        <v>1246</v>
      </c>
      <c r="N292" s="402" t="s">
        <v>40</v>
      </c>
    </row>
    <row r="293" spans="2:14" s="271" customFormat="1" ht="12.75">
      <c r="H293" s="272" t="s">
        <v>1239</v>
      </c>
      <c r="I293" s="398" t="s">
        <v>925</v>
      </c>
      <c r="J293" s="271">
        <v>1</v>
      </c>
      <c r="K293" s="274"/>
      <c r="L293" s="274">
        <f>Tabla1[[#This Row],[Cantidad de Insumos]]*K293</f>
        <v>0</v>
      </c>
      <c r="M293" s="400"/>
      <c r="N293" s="402"/>
    </row>
    <row r="294" spans="2:14" s="271" customFormat="1" ht="12.75">
      <c r="H294" s="272" t="s">
        <v>1240</v>
      </c>
      <c r="I294" s="398" t="s">
        <v>925</v>
      </c>
      <c r="J294" s="271">
        <v>1</v>
      </c>
      <c r="K294" s="274">
        <v>4500</v>
      </c>
      <c r="L294" s="274">
        <f>Tabla1[[#This Row],[Cantidad de Insumos]]*K294</f>
        <v>4500</v>
      </c>
      <c r="M294" s="400" t="s">
        <v>1247</v>
      </c>
      <c r="N294" s="402" t="s">
        <v>290</v>
      </c>
    </row>
    <row r="295" spans="2:14" s="271" customFormat="1" ht="12.75">
      <c r="H295" s="272" t="s">
        <v>1241</v>
      </c>
      <c r="I295" s="398" t="s">
        <v>925</v>
      </c>
      <c r="J295" s="271">
        <v>1</v>
      </c>
      <c r="K295" s="274">
        <v>230</v>
      </c>
      <c r="L295" s="274">
        <f>Tabla1[[#This Row],[Cantidad de Insumos]]*K295</f>
        <v>230</v>
      </c>
      <c r="M295" s="400" t="s">
        <v>1246</v>
      </c>
      <c r="N295" s="402" t="s">
        <v>290</v>
      </c>
    </row>
    <row r="296" spans="2:14" s="271" customFormat="1" ht="12.75">
      <c r="H296" s="272" t="s">
        <v>1242</v>
      </c>
      <c r="I296" s="398" t="s">
        <v>925</v>
      </c>
      <c r="J296" s="271">
        <v>1</v>
      </c>
      <c r="K296" s="274">
        <v>1260</v>
      </c>
      <c r="L296" s="274">
        <f>Tabla1[[#This Row],[Cantidad de Insumos]]*K296</f>
        <v>1260</v>
      </c>
      <c r="M296" s="400" t="s">
        <v>1246</v>
      </c>
      <c r="N296" s="402" t="s">
        <v>290</v>
      </c>
    </row>
    <row r="297" spans="2:14" s="271" customFormat="1" ht="12.75">
      <c r="H297" s="272" t="s">
        <v>1243</v>
      </c>
      <c r="I297" s="398" t="s">
        <v>925</v>
      </c>
      <c r="J297" s="271">
        <v>5</v>
      </c>
      <c r="K297" s="274">
        <v>65</v>
      </c>
      <c r="L297" s="274">
        <f>Tabla1[[#This Row],[Cantidad de Insumos]]*K297</f>
        <v>325</v>
      </c>
      <c r="M297" s="400" t="s">
        <v>1246</v>
      </c>
      <c r="N297" s="402" t="s">
        <v>290</v>
      </c>
    </row>
    <row r="298" spans="2:14" ht="12.75">
      <c r="B298" s="14" t="e">
        <f>IF(Tabla1[[#This Row],[Código_Actividad]]="","",CONCATENATE(Tabla1[[#This Row],[POA]],".",Tabla1[[#This Row],[SRS]],".",Tabla1[[#This Row],[AREA]],".",Tabla1[[#This Row],[TIPO]]))</f>
        <v>#REF!</v>
      </c>
      <c r="C298" s="14" t="e">
        <f>IF(Tabla1[[#This Row],[Código_Actividad]]="","",'[3]Formulario PPGR1'!#REF!)</f>
        <v>#REF!</v>
      </c>
      <c r="D298" s="14" t="e">
        <f>IF(Tabla1[[#This Row],[Código_Actividad]]="","",'[3]Formulario PPGR1'!#REF!)</f>
        <v>#REF!</v>
      </c>
      <c r="E298" s="14" t="e">
        <f>IF(Tabla1[[#This Row],[Código_Actividad]]="","",'[3]Formulario PPGR1'!#REF!)</f>
        <v>#REF!</v>
      </c>
      <c r="F298" s="14" t="e">
        <f>IF(Tabla1[[#This Row],[Código_Actividad]]="","",'[3]Formulario PPGR1'!#REF!)</f>
        <v>#REF!</v>
      </c>
      <c r="G298" s="257" t="s">
        <v>1125</v>
      </c>
      <c r="H298" s="272" t="s">
        <v>1234</v>
      </c>
      <c r="I298" s="272" t="s">
        <v>925</v>
      </c>
      <c r="J298" s="271">
        <v>1</v>
      </c>
      <c r="K298" s="273">
        <v>22000</v>
      </c>
      <c r="L298" s="274">
        <f>Tabla1[[#This Row],[Cantidad de Insumos]]*K298</f>
        <v>22000</v>
      </c>
      <c r="M298" s="400" t="s">
        <v>452</v>
      </c>
      <c r="N298" s="402" t="s">
        <v>40</v>
      </c>
    </row>
    <row r="299" spans="2:14" ht="12.75">
      <c r="B299" s="14"/>
      <c r="C299" s="14"/>
      <c r="D299" s="14"/>
      <c r="E299" s="14"/>
      <c r="F299" s="14"/>
      <c r="G299" s="256"/>
      <c r="H299" s="272" t="s">
        <v>1235</v>
      </c>
      <c r="I299" s="398" t="s">
        <v>925</v>
      </c>
      <c r="J299" s="271">
        <v>1</v>
      </c>
      <c r="K299" s="274"/>
      <c r="L299" s="274"/>
      <c r="M299" s="400" t="s">
        <v>452</v>
      </c>
      <c r="N299" s="402" t="s">
        <v>40</v>
      </c>
    </row>
    <row r="300" spans="2:14" ht="12.75">
      <c r="B300" s="14"/>
      <c r="C300" s="14"/>
      <c r="D300" s="14"/>
      <c r="E300" s="14"/>
      <c r="F300" s="14"/>
      <c r="G300" s="256"/>
      <c r="H300" s="272" t="s">
        <v>1236</v>
      </c>
      <c r="I300" s="398" t="s">
        <v>1244</v>
      </c>
      <c r="J300" s="271">
        <v>1</v>
      </c>
      <c r="K300" s="274">
        <v>195</v>
      </c>
      <c r="L300" s="274">
        <f>Tabla1[[#This Row],[Cantidad de Insumos]]*K300</f>
        <v>195</v>
      </c>
      <c r="M300" s="400" t="s">
        <v>1246</v>
      </c>
      <c r="N300" s="402" t="s">
        <v>290</v>
      </c>
    </row>
    <row r="301" spans="2:14" ht="12.75">
      <c r="B301" s="14"/>
      <c r="C301" s="14"/>
      <c r="D301" s="14"/>
      <c r="E301" s="14"/>
      <c r="F301" s="14"/>
      <c r="G301" s="257"/>
      <c r="H301" s="272" t="s">
        <v>1237</v>
      </c>
      <c r="I301" s="398" t="s">
        <v>925</v>
      </c>
      <c r="J301" s="271">
        <v>1</v>
      </c>
      <c r="K301" s="274">
        <v>95</v>
      </c>
      <c r="L301" s="274">
        <f>Tabla1[[#This Row],[Cantidad de Insumos]]*K301</f>
        <v>95</v>
      </c>
      <c r="M301" s="400" t="s">
        <v>1246</v>
      </c>
      <c r="N301" s="402" t="s">
        <v>40</v>
      </c>
    </row>
    <row r="302" spans="2:14" ht="12.75">
      <c r="B302" s="14"/>
      <c r="C302" s="14"/>
      <c r="D302" s="14"/>
      <c r="E302" s="14"/>
      <c r="F302" s="14"/>
      <c r="G302" s="256"/>
      <c r="H302" s="272" t="s">
        <v>1238</v>
      </c>
      <c r="I302" s="398" t="s">
        <v>1245</v>
      </c>
      <c r="J302" s="271">
        <v>1</v>
      </c>
      <c r="K302" s="274">
        <v>110</v>
      </c>
      <c r="L302" s="274">
        <f>Tabla1[[#This Row],[Cantidad de Insumos]]*K302</f>
        <v>110</v>
      </c>
      <c r="M302" s="400" t="s">
        <v>1246</v>
      </c>
      <c r="N302" s="402" t="s">
        <v>40</v>
      </c>
    </row>
    <row r="303" spans="2:14" ht="12.75">
      <c r="B303" s="14"/>
      <c r="C303" s="14"/>
      <c r="D303" s="14"/>
      <c r="E303" s="14"/>
      <c r="F303" s="14"/>
      <c r="G303" s="257"/>
      <c r="H303" s="272" t="s">
        <v>1239</v>
      </c>
      <c r="I303" s="398" t="s">
        <v>925</v>
      </c>
      <c r="J303" s="271">
        <v>1</v>
      </c>
      <c r="K303" s="274"/>
      <c r="L303" s="274">
        <f>Tabla1[[#This Row],[Cantidad de Insumos]]*K303</f>
        <v>0</v>
      </c>
      <c r="M303" s="400"/>
      <c r="N303" s="402"/>
    </row>
    <row r="304" spans="2:14" ht="12.75">
      <c r="B304" s="14"/>
      <c r="C304" s="14"/>
      <c r="D304" s="14"/>
      <c r="E304" s="14"/>
      <c r="F304" s="14"/>
      <c r="G304" s="257"/>
      <c r="H304" s="272" t="s">
        <v>1240</v>
      </c>
      <c r="I304" s="398" t="s">
        <v>925</v>
      </c>
      <c r="J304" s="271">
        <v>1</v>
      </c>
      <c r="K304" s="274">
        <v>4500</v>
      </c>
      <c r="L304" s="274">
        <f>Tabla1[[#This Row],[Cantidad de Insumos]]*K304</f>
        <v>4500</v>
      </c>
      <c r="M304" s="400" t="s">
        <v>1247</v>
      </c>
      <c r="N304" s="402" t="s">
        <v>290</v>
      </c>
    </row>
    <row r="305" spans="2:14" ht="12.75">
      <c r="B305" s="14"/>
      <c r="C305" s="14"/>
      <c r="D305" s="14"/>
      <c r="E305" s="14"/>
      <c r="F305" s="14"/>
      <c r="G305" s="257"/>
      <c r="H305" s="272" t="s">
        <v>1241</v>
      </c>
      <c r="I305" s="398" t="s">
        <v>925</v>
      </c>
      <c r="J305" s="271">
        <v>1</v>
      </c>
      <c r="K305" s="274">
        <v>230</v>
      </c>
      <c r="L305" s="274">
        <f>Tabla1[[#This Row],[Cantidad de Insumos]]*K305</f>
        <v>230</v>
      </c>
      <c r="M305" s="400" t="s">
        <v>1246</v>
      </c>
      <c r="N305" s="402" t="s">
        <v>290</v>
      </c>
    </row>
    <row r="306" spans="2:14" ht="12.75">
      <c r="B306" s="14"/>
      <c r="C306" s="14"/>
      <c r="D306" s="14"/>
      <c r="E306" s="14"/>
      <c r="F306" s="14"/>
      <c r="G306" s="256"/>
      <c r="H306" s="272" t="s">
        <v>1242</v>
      </c>
      <c r="I306" s="398" t="s">
        <v>925</v>
      </c>
      <c r="J306" s="271">
        <v>1</v>
      </c>
      <c r="K306" s="274">
        <v>1260</v>
      </c>
      <c r="L306" s="274">
        <f>Tabla1[[#This Row],[Cantidad de Insumos]]*K306</f>
        <v>1260</v>
      </c>
      <c r="M306" s="400" t="s">
        <v>1246</v>
      </c>
      <c r="N306" s="402" t="s">
        <v>290</v>
      </c>
    </row>
    <row r="307" spans="2:14" ht="12.75">
      <c r="B307" s="14"/>
      <c r="C307" s="14"/>
      <c r="D307" s="14"/>
      <c r="E307" s="14"/>
      <c r="F307" s="14"/>
      <c r="G307" s="257"/>
      <c r="H307" s="272" t="s">
        <v>1243</v>
      </c>
      <c r="I307" s="398" t="s">
        <v>925</v>
      </c>
      <c r="J307" s="271">
        <v>5</v>
      </c>
      <c r="K307" s="274">
        <v>65</v>
      </c>
      <c r="L307" s="274">
        <f>Tabla1[[#This Row],[Cantidad de Insumos]]*K307</f>
        <v>325</v>
      </c>
      <c r="M307" s="400" t="s">
        <v>1246</v>
      </c>
      <c r="N307" s="402" t="s">
        <v>290</v>
      </c>
    </row>
    <row r="308" spans="2:14" ht="12.75">
      <c r="B308" s="14" t="e">
        <f>IF(Tabla1[[#This Row],[Código_Actividad]]="","",CONCATENATE(Tabla1[[#This Row],[POA]],".",Tabla1[[#This Row],[SRS]],".",Tabla1[[#This Row],[AREA]],".",Tabla1[[#This Row],[TIPO]]))</f>
        <v>#REF!</v>
      </c>
      <c r="C308" s="14" t="e">
        <f>IF(Tabla1[[#This Row],[Código_Actividad]]="","",'[3]Formulario PPGR1'!#REF!)</f>
        <v>#REF!</v>
      </c>
      <c r="D308" s="14" t="e">
        <f>IF(Tabla1[[#This Row],[Código_Actividad]]="","",'[3]Formulario PPGR1'!#REF!)</f>
        <v>#REF!</v>
      </c>
      <c r="E308" s="14" t="e">
        <f>IF(Tabla1[[#This Row],[Código_Actividad]]="","",'[3]Formulario PPGR1'!#REF!)</f>
        <v>#REF!</v>
      </c>
      <c r="F308" s="14" t="e">
        <f>IF(Tabla1[[#This Row],[Código_Actividad]]="","",'[3]Formulario PPGR1'!#REF!)</f>
        <v>#REF!</v>
      </c>
      <c r="G308" s="256" t="s">
        <v>1132</v>
      </c>
      <c r="H308" s="272" t="s">
        <v>1234</v>
      </c>
      <c r="I308" s="272" t="s">
        <v>925</v>
      </c>
      <c r="J308" s="271">
        <v>1</v>
      </c>
      <c r="K308" s="273">
        <v>22000</v>
      </c>
      <c r="L308" s="274">
        <f>Tabla1[[#This Row],[Cantidad de Insumos]]*K308</f>
        <v>22000</v>
      </c>
      <c r="M308" s="400" t="s">
        <v>452</v>
      </c>
      <c r="N308" s="402" t="s">
        <v>40</v>
      </c>
    </row>
    <row r="309" spans="2:14" s="256" customFormat="1" ht="12.75">
      <c r="H309" s="272" t="s">
        <v>1235</v>
      </c>
      <c r="I309" s="398" t="s">
        <v>925</v>
      </c>
      <c r="J309" s="271">
        <v>1</v>
      </c>
      <c r="K309" s="274"/>
      <c r="L309" s="274"/>
      <c r="M309" s="400" t="s">
        <v>452</v>
      </c>
      <c r="N309" s="402" t="s">
        <v>40</v>
      </c>
    </row>
    <row r="310" spans="2:14" s="256" customFormat="1" ht="12.75">
      <c r="H310" s="272" t="s">
        <v>1236</v>
      </c>
      <c r="I310" s="398" t="s">
        <v>1244</v>
      </c>
      <c r="J310" s="271">
        <v>1</v>
      </c>
      <c r="K310" s="274">
        <v>195</v>
      </c>
      <c r="L310" s="274">
        <f>Tabla1[[#This Row],[Cantidad de Insumos]]*K310</f>
        <v>195</v>
      </c>
      <c r="M310" s="400" t="s">
        <v>1246</v>
      </c>
      <c r="N310" s="402" t="s">
        <v>290</v>
      </c>
    </row>
    <row r="311" spans="2:14" s="257" customFormat="1" ht="12.75">
      <c r="H311" s="272" t="s">
        <v>1237</v>
      </c>
      <c r="I311" s="398" t="s">
        <v>925</v>
      </c>
      <c r="J311" s="271">
        <v>1</v>
      </c>
      <c r="K311" s="274">
        <v>95</v>
      </c>
      <c r="L311" s="274">
        <f>Tabla1[[#This Row],[Cantidad de Insumos]]*K311</f>
        <v>95</v>
      </c>
      <c r="M311" s="400" t="s">
        <v>1246</v>
      </c>
      <c r="N311" s="402" t="s">
        <v>40</v>
      </c>
    </row>
    <row r="312" spans="2:14" s="256" customFormat="1" ht="12.75">
      <c r="H312" s="272" t="s">
        <v>1238</v>
      </c>
      <c r="I312" s="398" t="s">
        <v>1245</v>
      </c>
      <c r="J312" s="271">
        <v>1</v>
      </c>
      <c r="K312" s="274">
        <v>110</v>
      </c>
      <c r="L312" s="274">
        <f>Tabla1[[#This Row],[Cantidad de Insumos]]*K312</f>
        <v>110</v>
      </c>
      <c r="M312" s="400" t="s">
        <v>1246</v>
      </c>
      <c r="N312" s="402" t="s">
        <v>40</v>
      </c>
    </row>
    <row r="313" spans="2:14" s="257" customFormat="1" ht="12.75">
      <c r="H313" s="272" t="s">
        <v>1239</v>
      </c>
      <c r="I313" s="398" t="s">
        <v>925</v>
      </c>
      <c r="J313" s="271">
        <v>1</v>
      </c>
      <c r="K313" s="274"/>
      <c r="L313" s="274">
        <f>Tabla1[[#This Row],[Cantidad de Insumos]]*K313</f>
        <v>0</v>
      </c>
      <c r="M313" s="400"/>
      <c r="N313" s="402"/>
    </row>
    <row r="314" spans="2:14" s="257" customFormat="1" ht="12.75">
      <c r="H314" s="272" t="s">
        <v>1240</v>
      </c>
      <c r="I314" s="398" t="s">
        <v>925</v>
      </c>
      <c r="J314" s="271">
        <v>1</v>
      </c>
      <c r="K314" s="274">
        <v>4500</v>
      </c>
      <c r="L314" s="274">
        <f>Tabla1[[#This Row],[Cantidad de Insumos]]*K314</f>
        <v>4500</v>
      </c>
      <c r="M314" s="400" t="s">
        <v>1247</v>
      </c>
      <c r="N314" s="402" t="s">
        <v>290</v>
      </c>
    </row>
    <row r="315" spans="2:14" s="257" customFormat="1" ht="12.75">
      <c r="H315" s="272" t="s">
        <v>1241</v>
      </c>
      <c r="I315" s="398" t="s">
        <v>925</v>
      </c>
      <c r="J315" s="271">
        <v>1</v>
      </c>
      <c r="K315" s="274">
        <v>230</v>
      </c>
      <c r="L315" s="274">
        <f>Tabla1[[#This Row],[Cantidad de Insumos]]*K315</f>
        <v>230</v>
      </c>
      <c r="M315" s="400" t="s">
        <v>1246</v>
      </c>
      <c r="N315" s="402" t="s">
        <v>290</v>
      </c>
    </row>
    <row r="316" spans="2:14" s="256" customFormat="1" ht="12.75">
      <c r="H316" s="272" t="s">
        <v>1242</v>
      </c>
      <c r="I316" s="398" t="s">
        <v>925</v>
      </c>
      <c r="J316" s="271">
        <v>1</v>
      </c>
      <c r="K316" s="274">
        <v>1260</v>
      </c>
      <c r="L316" s="274">
        <f>Tabla1[[#This Row],[Cantidad de Insumos]]*K316</f>
        <v>1260</v>
      </c>
      <c r="M316" s="400" t="s">
        <v>1246</v>
      </c>
      <c r="N316" s="402" t="s">
        <v>290</v>
      </c>
    </row>
    <row r="317" spans="2:14" s="257" customFormat="1" ht="12.75">
      <c r="H317" s="272" t="s">
        <v>1243</v>
      </c>
      <c r="I317" s="398" t="s">
        <v>925</v>
      </c>
      <c r="J317" s="271">
        <v>5</v>
      </c>
      <c r="K317" s="274">
        <v>65</v>
      </c>
      <c r="L317" s="274">
        <f>Tabla1[[#This Row],[Cantidad de Insumos]]*K317</f>
        <v>325</v>
      </c>
      <c r="M317" s="400" t="s">
        <v>1246</v>
      </c>
      <c r="N317" s="402" t="s">
        <v>290</v>
      </c>
    </row>
    <row r="318" spans="2:14" ht="12.75">
      <c r="B318" s="14" t="e">
        <f>IF(Tabla1[[#This Row],[Código_Actividad]]="","",CONCATENATE(Tabla1[[#This Row],[POA]],".",Tabla1[[#This Row],[SRS]],".",Tabla1[[#This Row],[AREA]],".",Tabla1[[#This Row],[TIPO]]))</f>
        <v>#REF!</v>
      </c>
      <c r="C318" s="14" t="e">
        <f>IF(Tabla1[[#This Row],[Código_Actividad]]="","",'[3]Formulario PPGR1'!#REF!)</f>
        <v>#REF!</v>
      </c>
      <c r="D318" s="14" t="e">
        <f>IF(Tabla1[[#This Row],[Código_Actividad]]="","",'[3]Formulario PPGR1'!#REF!)</f>
        <v>#REF!</v>
      </c>
      <c r="E318" s="14" t="e">
        <f>IF(Tabla1[[#This Row],[Código_Actividad]]="","",'[3]Formulario PPGR1'!#REF!)</f>
        <v>#REF!</v>
      </c>
      <c r="F318" s="14" t="e">
        <f>IF(Tabla1[[#This Row],[Código_Actividad]]="","",'[3]Formulario PPGR1'!#REF!)</f>
        <v>#REF!</v>
      </c>
      <c r="G318" s="257" t="s">
        <v>1134</v>
      </c>
      <c r="H318" s="272" t="s">
        <v>1234</v>
      </c>
      <c r="I318" s="272" t="s">
        <v>925</v>
      </c>
      <c r="J318" s="271">
        <v>1</v>
      </c>
      <c r="K318" s="273">
        <v>22000</v>
      </c>
      <c r="L318" s="274">
        <f>Tabla1[[#This Row],[Cantidad de Insumos]]*K318</f>
        <v>22000</v>
      </c>
      <c r="M318" s="400" t="s">
        <v>452</v>
      </c>
      <c r="N318" s="402" t="s">
        <v>40</v>
      </c>
    </row>
    <row r="319" spans="2:14" s="256" customFormat="1" ht="12.75">
      <c r="H319" s="272" t="s">
        <v>1235</v>
      </c>
      <c r="I319" s="398" t="s">
        <v>925</v>
      </c>
      <c r="J319" s="271">
        <v>1</v>
      </c>
      <c r="K319" s="274"/>
      <c r="L319" s="274"/>
      <c r="M319" s="400" t="s">
        <v>452</v>
      </c>
      <c r="N319" s="402" t="s">
        <v>40</v>
      </c>
    </row>
    <row r="320" spans="2:14" s="256" customFormat="1" ht="12.75">
      <c r="H320" s="272" t="s">
        <v>1236</v>
      </c>
      <c r="I320" s="398" t="s">
        <v>1244</v>
      </c>
      <c r="J320" s="271">
        <v>1</v>
      </c>
      <c r="K320" s="274">
        <v>195</v>
      </c>
      <c r="L320" s="274">
        <f>Tabla1[[#This Row],[Cantidad de Insumos]]*K320</f>
        <v>195</v>
      </c>
      <c r="M320" s="400" t="s">
        <v>1246</v>
      </c>
      <c r="N320" s="402" t="s">
        <v>290</v>
      </c>
    </row>
    <row r="321" spans="2:14" s="257" customFormat="1" ht="12.75">
      <c r="H321" s="272" t="s">
        <v>1237</v>
      </c>
      <c r="I321" s="398" t="s">
        <v>925</v>
      </c>
      <c r="J321" s="271">
        <v>1</v>
      </c>
      <c r="K321" s="274">
        <v>95</v>
      </c>
      <c r="L321" s="274">
        <f>Tabla1[[#This Row],[Cantidad de Insumos]]*K321</f>
        <v>95</v>
      </c>
      <c r="M321" s="400" t="s">
        <v>1246</v>
      </c>
      <c r="N321" s="402" t="s">
        <v>40</v>
      </c>
    </row>
    <row r="322" spans="2:14" s="256" customFormat="1" ht="12.75">
      <c r="H322" s="272" t="s">
        <v>1238</v>
      </c>
      <c r="I322" s="398" t="s">
        <v>1245</v>
      </c>
      <c r="J322" s="271">
        <v>1</v>
      </c>
      <c r="K322" s="274">
        <v>110</v>
      </c>
      <c r="L322" s="274">
        <f>Tabla1[[#This Row],[Cantidad de Insumos]]*K322</f>
        <v>110</v>
      </c>
      <c r="M322" s="400" t="s">
        <v>1246</v>
      </c>
      <c r="N322" s="402" t="s">
        <v>40</v>
      </c>
    </row>
    <row r="323" spans="2:14" s="257" customFormat="1" ht="12.75">
      <c r="H323" s="272" t="s">
        <v>1239</v>
      </c>
      <c r="I323" s="398" t="s">
        <v>925</v>
      </c>
      <c r="J323" s="271">
        <v>1</v>
      </c>
      <c r="K323" s="274"/>
      <c r="L323" s="274">
        <f>Tabla1[[#This Row],[Cantidad de Insumos]]*K323</f>
        <v>0</v>
      </c>
      <c r="M323" s="400"/>
      <c r="N323" s="402"/>
    </row>
    <row r="324" spans="2:14" s="257" customFormat="1" ht="12.75">
      <c r="H324" s="272" t="s">
        <v>1240</v>
      </c>
      <c r="I324" s="398" t="s">
        <v>925</v>
      </c>
      <c r="J324" s="271">
        <v>1</v>
      </c>
      <c r="K324" s="274">
        <v>4500</v>
      </c>
      <c r="L324" s="274">
        <f>Tabla1[[#This Row],[Cantidad de Insumos]]*K324</f>
        <v>4500</v>
      </c>
      <c r="M324" s="400" t="s">
        <v>1247</v>
      </c>
      <c r="N324" s="402" t="s">
        <v>290</v>
      </c>
    </row>
    <row r="325" spans="2:14" s="257" customFormat="1" ht="12.75">
      <c r="H325" s="272" t="s">
        <v>1241</v>
      </c>
      <c r="I325" s="398" t="s">
        <v>925</v>
      </c>
      <c r="J325" s="271">
        <v>1</v>
      </c>
      <c r="K325" s="274">
        <v>230</v>
      </c>
      <c r="L325" s="274">
        <f>Tabla1[[#This Row],[Cantidad de Insumos]]*K325</f>
        <v>230</v>
      </c>
      <c r="M325" s="400" t="s">
        <v>1246</v>
      </c>
      <c r="N325" s="402" t="s">
        <v>290</v>
      </c>
    </row>
    <row r="326" spans="2:14" s="256" customFormat="1" ht="12.75">
      <c r="H326" s="272" t="s">
        <v>1242</v>
      </c>
      <c r="I326" s="398" t="s">
        <v>925</v>
      </c>
      <c r="J326" s="271">
        <v>1</v>
      </c>
      <c r="K326" s="274">
        <v>1260</v>
      </c>
      <c r="L326" s="274">
        <f>Tabla1[[#This Row],[Cantidad de Insumos]]*K326</f>
        <v>1260</v>
      </c>
      <c r="M326" s="400" t="s">
        <v>1246</v>
      </c>
      <c r="N326" s="402" t="s">
        <v>290</v>
      </c>
    </row>
    <row r="327" spans="2:14" s="257" customFormat="1" ht="12.75">
      <c r="H327" s="272" t="s">
        <v>1243</v>
      </c>
      <c r="I327" s="398" t="s">
        <v>925</v>
      </c>
      <c r="J327" s="271">
        <v>5</v>
      </c>
      <c r="K327" s="274">
        <v>65</v>
      </c>
      <c r="L327" s="274">
        <f>Tabla1[[#This Row],[Cantidad de Insumos]]*K327</f>
        <v>325</v>
      </c>
      <c r="M327" s="400" t="s">
        <v>1246</v>
      </c>
      <c r="N327" s="402" t="s">
        <v>290</v>
      </c>
    </row>
    <row r="328" spans="2:14" ht="12.75">
      <c r="B328" s="14" t="e">
        <f>IF(Tabla1[[#This Row],[Código_Actividad]]="","",CONCATENATE(Tabla1[[#This Row],[POA]],".",Tabla1[[#This Row],[SRS]],".",Tabla1[[#This Row],[AREA]],".",Tabla1[[#This Row],[TIPO]]))</f>
        <v>#REF!</v>
      </c>
      <c r="C328" s="14" t="e">
        <f>IF(Tabla1[[#This Row],[Código_Actividad]]="","",'[3]Formulario PPGR1'!#REF!)</f>
        <v>#REF!</v>
      </c>
      <c r="D328" s="14" t="e">
        <f>IF(Tabla1[[#This Row],[Código_Actividad]]="","",'[3]Formulario PPGR1'!#REF!)</f>
        <v>#REF!</v>
      </c>
      <c r="E328" s="14" t="e">
        <f>IF(Tabla1[[#This Row],[Código_Actividad]]="","",'[3]Formulario PPGR1'!#REF!)</f>
        <v>#REF!</v>
      </c>
      <c r="F328" s="14" t="e">
        <f>IF(Tabla1[[#This Row],[Código_Actividad]]="","",'[3]Formulario PPGR1'!#REF!)</f>
        <v>#REF!</v>
      </c>
      <c r="G328" s="256" t="s">
        <v>1137</v>
      </c>
      <c r="H328" s="272" t="s">
        <v>1234</v>
      </c>
      <c r="I328" s="272" t="s">
        <v>925</v>
      </c>
      <c r="J328" s="271">
        <v>1</v>
      </c>
      <c r="K328" s="273">
        <v>22000</v>
      </c>
      <c r="L328" s="274">
        <f>Tabla1[[#This Row],[Cantidad de Insumos]]*K328</f>
        <v>22000</v>
      </c>
      <c r="M328" s="400" t="s">
        <v>452</v>
      </c>
      <c r="N328" s="402" t="s">
        <v>40</v>
      </c>
    </row>
    <row r="329" spans="2:14" s="256" customFormat="1" ht="12.75">
      <c r="H329" s="272" t="s">
        <v>1235</v>
      </c>
      <c r="I329" s="398" t="s">
        <v>925</v>
      </c>
      <c r="J329" s="271">
        <v>1</v>
      </c>
      <c r="K329" s="274"/>
      <c r="L329" s="274"/>
      <c r="M329" s="400" t="s">
        <v>452</v>
      </c>
      <c r="N329" s="402" t="s">
        <v>40</v>
      </c>
    </row>
    <row r="330" spans="2:14" s="256" customFormat="1" ht="12.75">
      <c r="H330" s="272" t="s">
        <v>1236</v>
      </c>
      <c r="I330" s="398" t="s">
        <v>1244</v>
      </c>
      <c r="J330" s="271">
        <v>1</v>
      </c>
      <c r="K330" s="274">
        <v>195</v>
      </c>
      <c r="L330" s="274">
        <f>Tabla1[[#This Row],[Cantidad de Insumos]]*K330</f>
        <v>195</v>
      </c>
      <c r="M330" s="400" t="s">
        <v>1246</v>
      </c>
      <c r="N330" s="402" t="s">
        <v>290</v>
      </c>
    </row>
    <row r="331" spans="2:14" s="257" customFormat="1" ht="12.75">
      <c r="H331" s="272" t="s">
        <v>1237</v>
      </c>
      <c r="I331" s="398" t="s">
        <v>925</v>
      </c>
      <c r="J331" s="271">
        <v>1</v>
      </c>
      <c r="K331" s="274">
        <v>95</v>
      </c>
      <c r="L331" s="274">
        <f>Tabla1[[#This Row],[Cantidad de Insumos]]*K331</f>
        <v>95</v>
      </c>
      <c r="M331" s="400" t="s">
        <v>1246</v>
      </c>
      <c r="N331" s="402" t="s">
        <v>40</v>
      </c>
    </row>
    <row r="332" spans="2:14" s="256" customFormat="1" ht="12.75">
      <c r="H332" s="272" t="s">
        <v>1238</v>
      </c>
      <c r="I332" s="398" t="s">
        <v>1245</v>
      </c>
      <c r="J332" s="271">
        <v>1</v>
      </c>
      <c r="K332" s="274">
        <v>110</v>
      </c>
      <c r="L332" s="274">
        <f>Tabla1[[#This Row],[Cantidad de Insumos]]*K332</f>
        <v>110</v>
      </c>
      <c r="M332" s="400" t="s">
        <v>1246</v>
      </c>
      <c r="N332" s="402" t="s">
        <v>40</v>
      </c>
    </row>
    <row r="333" spans="2:14" s="257" customFormat="1" ht="12.75">
      <c r="H333" s="272" t="s">
        <v>1239</v>
      </c>
      <c r="I333" s="398" t="s">
        <v>925</v>
      </c>
      <c r="J333" s="271">
        <v>1</v>
      </c>
      <c r="K333" s="274"/>
      <c r="L333" s="274">
        <f>Tabla1[[#This Row],[Cantidad de Insumos]]*K333</f>
        <v>0</v>
      </c>
      <c r="M333" s="400"/>
      <c r="N333" s="402"/>
    </row>
    <row r="334" spans="2:14" s="257" customFormat="1" ht="12.75">
      <c r="H334" s="272" t="s">
        <v>1240</v>
      </c>
      <c r="I334" s="398" t="s">
        <v>925</v>
      </c>
      <c r="J334" s="271">
        <v>1</v>
      </c>
      <c r="K334" s="274">
        <v>4500</v>
      </c>
      <c r="L334" s="274">
        <f>Tabla1[[#This Row],[Cantidad de Insumos]]*K334</f>
        <v>4500</v>
      </c>
      <c r="M334" s="400" t="s">
        <v>1247</v>
      </c>
      <c r="N334" s="402" t="s">
        <v>290</v>
      </c>
    </row>
    <row r="335" spans="2:14" s="257" customFormat="1" ht="12.75">
      <c r="H335" s="272" t="s">
        <v>1241</v>
      </c>
      <c r="I335" s="398" t="s">
        <v>925</v>
      </c>
      <c r="J335" s="271">
        <v>1</v>
      </c>
      <c r="K335" s="274">
        <v>230</v>
      </c>
      <c r="L335" s="274">
        <f>Tabla1[[#This Row],[Cantidad de Insumos]]*K335</f>
        <v>230</v>
      </c>
      <c r="M335" s="400" t="s">
        <v>1246</v>
      </c>
      <c r="N335" s="402" t="s">
        <v>290</v>
      </c>
    </row>
    <row r="336" spans="2:14" s="256" customFormat="1" ht="12.75">
      <c r="H336" s="272" t="s">
        <v>1242</v>
      </c>
      <c r="I336" s="398" t="s">
        <v>925</v>
      </c>
      <c r="J336" s="271">
        <v>1</v>
      </c>
      <c r="K336" s="274">
        <v>1260</v>
      </c>
      <c r="L336" s="274">
        <f>Tabla1[[#This Row],[Cantidad de Insumos]]*K336</f>
        <v>1260</v>
      </c>
      <c r="M336" s="400" t="s">
        <v>1246</v>
      </c>
      <c r="N336" s="402" t="s">
        <v>290</v>
      </c>
    </row>
    <row r="337" spans="2:14" s="257" customFormat="1" ht="12.75">
      <c r="H337" s="272" t="s">
        <v>1243</v>
      </c>
      <c r="I337" s="398" t="s">
        <v>925</v>
      </c>
      <c r="J337" s="271">
        <v>5</v>
      </c>
      <c r="K337" s="274">
        <v>65</v>
      </c>
      <c r="L337" s="274">
        <f>Tabla1[[#This Row],[Cantidad de Insumos]]*K337</f>
        <v>325</v>
      </c>
      <c r="M337" s="400" t="s">
        <v>1246</v>
      </c>
      <c r="N337" s="402" t="s">
        <v>290</v>
      </c>
    </row>
    <row r="338" spans="2:14" ht="12.75">
      <c r="B338" s="14" t="e">
        <f>IF(Tabla1[[#This Row],[Código_Actividad]]="","",CONCATENATE(Tabla1[[#This Row],[POA]],".",Tabla1[[#This Row],[SRS]],".",Tabla1[[#This Row],[AREA]],".",Tabla1[[#This Row],[TIPO]]))</f>
        <v>#REF!</v>
      </c>
      <c r="C338" s="14" t="e">
        <f>IF(Tabla1[[#This Row],[Código_Actividad]]="","",'[3]Formulario PPGR1'!#REF!)</f>
        <v>#REF!</v>
      </c>
      <c r="D338" s="14" t="e">
        <f>IF(Tabla1[[#This Row],[Código_Actividad]]="","",'[3]Formulario PPGR1'!#REF!)</f>
        <v>#REF!</v>
      </c>
      <c r="E338" s="14" t="e">
        <f>IF(Tabla1[[#This Row],[Código_Actividad]]="","",'[3]Formulario PPGR1'!#REF!)</f>
        <v>#REF!</v>
      </c>
      <c r="F338" s="14" t="e">
        <f>IF(Tabla1[[#This Row],[Código_Actividad]]="","",'[3]Formulario PPGR1'!#REF!)</f>
        <v>#REF!</v>
      </c>
      <c r="G338" s="257" t="s">
        <v>1138</v>
      </c>
      <c r="H338" s="272" t="s">
        <v>1234</v>
      </c>
      <c r="I338" s="272" t="s">
        <v>925</v>
      </c>
      <c r="J338" s="271">
        <v>1</v>
      </c>
      <c r="K338" s="273">
        <v>22000</v>
      </c>
      <c r="L338" s="274">
        <f>Tabla1[[#This Row],[Cantidad de Insumos]]*K338</f>
        <v>22000</v>
      </c>
      <c r="M338" s="400" t="s">
        <v>452</v>
      </c>
      <c r="N338" s="402" t="s">
        <v>40</v>
      </c>
    </row>
    <row r="339" spans="2:14" s="256" customFormat="1" ht="12.75">
      <c r="H339" s="272" t="s">
        <v>1235</v>
      </c>
      <c r="I339" s="398" t="s">
        <v>925</v>
      </c>
      <c r="J339" s="271">
        <v>1</v>
      </c>
      <c r="K339" s="274"/>
      <c r="L339" s="274"/>
      <c r="M339" s="400" t="s">
        <v>452</v>
      </c>
      <c r="N339" s="402" t="s">
        <v>40</v>
      </c>
    </row>
    <row r="340" spans="2:14" s="256" customFormat="1" ht="12.75">
      <c r="H340" s="272" t="s">
        <v>1236</v>
      </c>
      <c r="I340" s="398" t="s">
        <v>1244</v>
      </c>
      <c r="J340" s="271">
        <v>1</v>
      </c>
      <c r="K340" s="274">
        <v>195</v>
      </c>
      <c r="L340" s="274">
        <f>Tabla1[[#This Row],[Cantidad de Insumos]]*K340</f>
        <v>195</v>
      </c>
      <c r="M340" s="400" t="s">
        <v>1246</v>
      </c>
      <c r="N340" s="402" t="s">
        <v>290</v>
      </c>
    </row>
    <row r="341" spans="2:14" s="257" customFormat="1" ht="12.75">
      <c r="H341" s="272" t="s">
        <v>1237</v>
      </c>
      <c r="I341" s="398" t="s">
        <v>925</v>
      </c>
      <c r="J341" s="271">
        <v>1</v>
      </c>
      <c r="K341" s="274">
        <v>95</v>
      </c>
      <c r="L341" s="274">
        <f>Tabla1[[#This Row],[Cantidad de Insumos]]*K341</f>
        <v>95</v>
      </c>
      <c r="M341" s="400" t="s">
        <v>1246</v>
      </c>
      <c r="N341" s="402" t="s">
        <v>40</v>
      </c>
    </row>
    <row r="342" spans="2:14" s="256" customFormat="1" ht="12.75">
      <c r="H342" s="272" t="s">
        <v>1238</v>
      </c>
      <c r="I342" s="398" t="s">
        <v>1245</v>
      </c>
      <c r="J342" s="271">
        <v>1</v>
      </c>
      <c r="K342" s="274">
        <v>110</v>
      </c>
      <c r="L342" s="274">
        <f>Tabla1[[#This Row],[Cantidad de Insumos]]*K342</f>
        <v>110</v>
      </c>
      <c r="M342" s="400" t="s">
        <v>1246</v>
      </c>
      <c r="N342" s="402" t="s">
        <v>40</v>
      </c>
    </row>
    <row r="343" spans="2:14" s="257" customFormat="1" ht="12.75">
      <c r="H343" s="272" t="s">
        <v>1239</v>
      </c>
      <c r="I343" s="398" t="s">
        <v>925</v>
      </c>
      <c r="J343" s="271">
        <v>1</v>
      </c>
      <c r="K343" s="274"/>
      <c r="L343" s="274">
        <f>Tabla1[[#This Row],[Cantidad de Insumos]]*K343</f>
        <v>0</v>
      </c>
      <c r="M343" s="400"/>
      <c r="N343" s="402"/>
    </row>
    <row r="344" spans="2:14" s="257" customFormat="1" ht="12.75">
      <c r="H344" s="272" t="s">
        <v>1240</v>
      </c>
      <c r="I344" s="398" t="s">
        <v>925</v>
      </c>
      <c r="J344" s="271">
        <v>1</v>
      </c>
      <c r="K344" s="274">
        <v>4500</v>
      </c>
      <c r="L344" s="274">
        <f>Tabla1[[#This Row],[Cantidad de Insumos]]*K344</f>
        <v>4500</v>
      </c>
      <c r="M344" s="400" t="s">
        <v>1247</v>
      </c>
      <c r="N344" s="402" t="s">
        <v>290</v>
      </c>
    </row>
    <row r="345" spans="2:14" s="257" customFormat="1" ht="12.75">
      <c r="H345" s="272" t="s">
        <v>1241</v>
      </c>
      <c r="I345" s="398" t="s">
        <v>925</v>
      </c>
      <c r="J345" s="271">
        <v>1</v>
      </c>
      <c r="K345" s="274">
        <v>230</v>
      </c>
      <c r="L345" s="274">
        <f>Tabla1[[#This Row],[Cantidad de Insumos]]*K345</f>
        <v>230</v>
      </c>
      <c r="M345" s="400" t="s">
        <v>1246</v>
      </c>
      <c r="N345" s="402" t="s">
        <v>290</v>
      </c>
    </row>
    <row r="346" spans="2:14" s="256" customFormat="1" ht="12.75">
      <c r="H346" s="272" t="s">
        <v>1242</v>
      </c>
      <c r="I346" s="398" t="s">
        <v>925</v>
      </c>
      <c r="J346" s="271">
        <v>1</v>
      </c>
      <c r="K346" s="274">
        <v>1260</v>
      </c>
      <c r="L346" s="274">
        <f>Tabla1[[#This Row],[Cantidad de Insumos]]*K346</f>
        <v>1260</v>
      </c>
      <c r="M346" s="400" t="s">
        <v>1246</v>
      </c>
      <c r="N346" s="402" t="s">
        <v>290</v>
      </c>
    </row>
    <row r="347" spans="2:14" s="257" customFormat="1" ht="12.75">
      <c r="H347" s="272" t="s">
        <v>1243</v>
      </c>
      <c r="I347" s="398" t="s">
        <v>925</v>
      </c>
      <c r="J347" s="271">
        <v>5</v>
      </c>
      <c r="K347" s="274">
        <v>65</v>
      </c>
      <c r="L347" s="274">
        <f>Tabla1[[#This Row],[Cantidad de Insumos]]*K347</f>
        <v>325</v>
      </c>
      <c r="M347" s="400" t="s">
        <v>1246</v>
      </c>
      <c r="N347" s="402" t="s">
        <v>290</v>
      </c>
    </row>
    <row r="348" spans="2:14" ht="12.75">
      <c r="B348" s="14" t="e">
        <f>IF(Tabla1[[#This Row],[Código_Actividad]]="","",CONCATENATE(Tabla1[[#This Row],[POA]],".",Tabla1[[#This Row],[SRS]],".",Tabla1[[#This Row],[AREA]],".",Tabla1[[#This Row],[TIPO]]))</f>
        <v>#REF!</v>
      </c>
      <c r="C348" s="14" t="e">
        <f>IF(Tabla1[[#This Row],[Código_Actividad]]="","",'[3]Formulario PPGR1'!#REF!)</f>
        <v>#REF!</v>
      </c>
      <c r="D348" s="14" t="e">
        <f>IF(Tabla1[[#This Row],[Código_Actividad]]="","",'[3]Formulario PPGR1'!#REF!)</f>
        <v>#REF!</v>
      </c>
      <c r="E348" s="14" t="e">
        <f>IF(Tabla1[[#This Row],[Código_Actividad]]="","",'[3]Formulario PPGR1'!#REF!)</f>
        <v>#REF!</v>
      </c>
      <c r="F348" s="14" t="e">
        <f>IF(Tabla1[[#This Row],[Código_Actividad]]="","",'[3]Formulario PPGR1'!#REF!)</f>
        <v>#REF!</v>
      </c>
      <c r="G348" s="256" t="s">
        <v>1139</v>
      </c>
      <c r="H348" s="272" t="s">
        <v>1234</v>
      </c>
      <c r="I348" s="272" t="s">
        <v>925</v>
      </c>
      <c r="J348" s="271">
        <v>1</v>
      </c>
      <c r="K348" s="273">
        <v>22000</v>
      </c>
      <c r="L348" s="274">
        <f>Tabla1[[#This Row],[Cantidad de Insumos]]*K348</f>
        <v>22000</v>
      </c>
      <c r="M348" s="400" t="s">
        <v>452</v>
      </c>
      <c r="N348" s="402" t="s">
        <v>40</v>
      </c>
    </row>
    <row r="349" spans="2:14" s="256" customFormat="1" ht="12.75">
      <c r="H349" s="272" t="s">
        <v>1235</v>
      </c>
      <c r="I349" s="398" t="s">
        <v>925</v>
      </c>
      <c r="J349" s="271">
        <v>1</v>
      </c>
      <c r="K349" s="274"/>
      <c r="L349" s="274"/>
      <c r="M349" s="400" t="s">
        <v>452</v>
      </c>
      <c r="N349" s="402" t="s">
        <v>40</v>
      </c>
    </row>
    <row r="350" spans="2:14" s="256" customFormat="1" ht="12.75">
      <c r="H350" s="272" t="s">
        <v>1236</v>
      </c>
      <c r="I350" s="398" t="s">
        <v>1244</v>
      </c>
      <c r="J350" s="271">
        <v>1</v>
      </c>
      <c r="K350" s="274">
        <v>195</v>
      </c>
      <c r="L350" s="274">
        <f>Tabla1[[#This Row],[Cantidad de Insumos]]*K350</f>
        <v>195</v>
      </c>
      <c r="M350" s="400" t="s">
        <v>1246</v>
      </c>
      <c r="N350" s="402" t="s">
        <v>290</v>
      </c>
    </row>
    <row r="351" spans="2:14" s="257" customFormat="1" ht="12.75">
      <c r="H351" s="272" t="s">
        <v>1237</v>
      </c>
      <c r="I351" s="398" t="s">
        <v>925</v>
      </c>
      <c r="J351" s="271">
        <v>1</v>
      </c>
      <c r="K351" s="274">
        <v>95</v>
      </c>
      <c r="L351" s="274">
        <f>Tabla1[[#This Row],[Cantidad de Insumos]]*K351</f>
        <v>95</v>
      </c>
      <c r="M351" s="400" t="s">
        <v>1246</v>
      </c>
      <c r="N351" s="402" t="s">
        <v>40</v>
      </c>
    </row>
    <row r="352" spans="2:14" s="256" customFormat="1" ht="12.75">
      <c r="H352" s="272" t="s">
        <v>1238</v>
      </c>
      <c r="I352" s="398" t="s">
        <v>1245</v>
      </c>
      <c r="J352" s="271">
        <v>1</v>
      </c>
      <c r="K352" s="274">
        <v>110</v>
      </c>
      <c r="L352" s="274">
        <f>Tabla1[[#This Row],[Cantidad de Insumos]]*K352</f>
        <v>110</v>
      </c>
      <c r="M352" s="400" t="s">
        <v>1246</v>
      </c>
      <c r="N352" s="402" t="s">
        <v>40</v>
      </c>
    </row>
    <row r="353" spans="2:14" s="257" customFormat="1" ht="12.75">
      <c r="H353" s="272" t="s">
        <v>1239</v>
      </c>
      <c r="I353" s="398" t="s">
        <v>925</v>
      </c>
      <c r="J353" s="271">
        <v>1</v>
      </c>
      <c r="K353" s="274"/>
      <c r="L353" s="274">
        <f>Tabla1[[#This Row],[Cantidad de Insumos]]*K353</f>
        <v>0</v>
      </c>
      <c r="M353" s="400"/>
      <c r="N353" s="402"/>
    </row>
    <row r="354" spans="2:14" s="257" customFormat="1" ht="12.75">
      <c r="H354" s="272" t="s">
        <v>1240</v>
      </c>
      <c r="I354" s="398" t="s">
        <v>925</v>
      </c>
      <c r="J354" s="271">
        <v>1</v>
      </c>
      <c r="K354" s="274">
        <v>4500</v>
      </c>
      <c r="L354" s="274">
        <f>Tabla1[[#This Row],[Cantidad de Insumos]]*K354</f>
        <v>4500</v>
      </c>
      <c r="M354" s="400" t="s">
        <v>1247</v>
      </c>
      <c r="N354" s="402" t="s">
        <v>290</v>
      </c>
    </row>
    <row r="355" spans="2:14" s="257" customFormat="1" ht="12.75">
      <c r="H355" s="272" t="s">
        <v>1241</v>
      </c>
      <c r="I355" s="398" t="s">
        <v>925</v>
      </c>
      <c r="J355" s="271">
        <v>1</v>
      </c>
      <c r="K355" s="274">
        <v>230</v>
      </c>
      <c r="L355" s="274">
        <f>Tabla1[[#This Row],[Cantidad de Insumos]]*K355</f>
        <v>230</v>
      </c>
      <c r="M355" s="400" t="s">
        <v>1246</v>
      </c>
      <c r="N355" s="402" t="s">
        <v>290</v>
      </c>
    </row>
    <row r="356" spans="2:14" s="256" customFormat="1" ht="12.75">
      <c r="H356" s="272" t="s">
        <v>1242</v>
      </c>
      <c r="I356" s="398" t="s">
        <v>925</v>
      </c>
      <c r="J356" s="271">
        <v>1</v>
      </c>
      <c r="K356" s="274">
        <v>1260</v>
      </c>
      <c r="L356" s="274">
        <f>Tabla1[[#This Row],[Cantidad de Insumos]]*K356</f>
        <v>1260</v>
      </c>
      <c r="M356" s="400" t="s">
        <v>1246</v>
      </c>
      <c r="N356" s="402" t="s">
        <v>290</v>
      </c>
    </row>
    <row r="357" spans="2:14" s="257" customFormat="1" ht="12.75">
      <c r="H357" s="272" t="s">
        <v>1243</v>
      </c>
      <c r="I357" s="398" t="s">
        <v>925</v>
      </c>
      <c r="J357" s="271">
        <v>5</v>
      </c>
      <c r="K357" s="274">
        <v>65</v>
      </c>
      <c r="L357" s="274">
        <f>Tabla1[[#This Row],[Cantidad de Insumos]]*K357</f>
        <v>325</v>
      </c>
      <c r="M357" s="400" t="s">
        <v>1246</v>
      </c>
      <c r="N357" s="402" t="s">
        <v>290</v>
      </c>
    </row>
    <row r="358" spans="2:14" ht="12.75">
      <c r="B358" s="14" t="e">
        <f>IF(Tabla1[[#This Row],[Código_Actividad]]="","",CONCATENATE(Tabla1[[#This Row],[POA]],".",Tabla1[[#This Row],[SRS]],".",Tabla1[[#This Row],[AREA]],".",Tabla1[[#This Row],[TIPO]]))</f>
        <v>#REF!</v>
      </c>
      <c r="C358" s="14" t="e">
        <f>IF(Tabla1[[#This Row],[Código_Actividad]]="","",'[3]Formulario PPGR1'!#REF!)</f>
        <v>#REF!</v>
      </c>
      <c r="D358" s="14" t="e">
        <f>IF(Tabla1[[#This Row],[Código_Actividad]]="","",'[3]Formulario PPGR1'!#REF!)</f>
        <v>#REF!</v>
      </c>
      <c r="E358" s="14" t="e">
        <f>IF(Tabla1[[#This Row],[Código_Actividad]]="","",'[3]Formulario PPGR1'!#REF!)</f>
        <v>#REF!</v>
      </c>
      <c r="F358" s="14" t="e">
        <f>IF(Tabla1[[#This Row],[Código_Actividad]]="","",'[3]Formulario PPGR1'!#REF!)</f>
        <v>#REF!</v>
      </c>
      <c r="G358" s="257" t="s">
        <v>1140</v>
      </c>
      <c r="H358" s="272" t="s">
        <v>1234</v>
      </c>
      <c r="I358" s="272" t="s">
        <v>925</v>
      </c>
      <c r="J358" s="271">
        <v>1</v>
      </c>
      <c r="K358" s="273">
        <v>22000</v>
      </c>
      <c r="L358" s="274">
        <f>Tabla1[[#This Row],[Cantidad de Insumos]]*K358</f>
        <v>22000</v>
      </c>
      <c r="M358" s="400" t="s">
        <v>452</v>
      </c>
      <c r="N358" s="402" t="s">
        <v>40</v>
      </c>
    </row>
    <row r="359" spans="2:14" s="256" customFormat="1" ht="12.75">
      <c r="H359" s="272" t="s">
        <v>1235</v>
      </c>
      <c r="I359" s="398" t="s">
        <v>925</v>
      </c>
      <c r="J359" s="271">
        <v>1</v>
      </c>
      <c r="K359" s="274"/>
      <c r="L359" s="274"/>
      <c r="M359" s="400" t="s">
        <v>452</v>
      </c>
      <c r="N359" s="402" t="s">
        <v>40</v>
      </c>
    </row>
    <row r="360" spans="2:14" s="256" customFormat="1" ht="12.75">
      <c r="H360" s="272" t="s">
        <v>1236</v>
      </c>
      <c r="I360" s="398" t="s">
        <v>1244</v>
      </c>
      <c r="J360" s="271">
        <v>1</v>
      </c>
      <c r="K360" s="274">
        <v>195</v>
      </c>
      <c r="L360" s="274">
        <f>Tabla1[[#This Row],[Cantidad de Insumos]]*K360</f>
        <v>195</v>
      </c>
      <c r="M360" s="400" t="s">
        <v>1246</v>
      </c>
      <c r="N360" s="402" t="s">
        <v>290</v>
      </c>
    </row>
    <row r="361" spans="2:14" s="257" customFormat="1" ht="12.75">
      <c r="H361" s="272" t="s">
        <v>1237</v>
      </c>
      <c r="I361" s="398" t="s">
        <v>925</v>
      </c>
      <c r="J361" s="271">
        <v>1</v>
      </c>
      <c r="K361" s="274">
        <v>95</v>
      </c>
      <c r="L361" s="274">
        <f>Tabla1[[#This Row],[Cantidad de Insumos]]*K361</f>
        <v>95</v>
      </c>
      <c r="M361" s="400" t="s">
        <v>1246</v>
      </c>
      <c r="N361" s="402" t="s">
        <v>40</v>
      </c>
    </row>
    <row r="362" spans="2:14" s="256" customFormat="1" ht="12.75">
      <c r="H362" s="272" t="s">
        <v>1238</v>
      </c>
      <c r="I362" s="398" t="s">
        <v>1245</v>
      </c>
      <c r="J362" s="271">
        <v>1</v>
      </c>
      <c r="K362" s="274">
        <v>110</v>
      </c>
      <c r="L362" s="274">
        <f>Tabla1[[#This Row],[Cantidad de Insumos]]*K362</f>
        <v>110</v>
      </c>
      <c r="M362" s="400" t="s">
        <v>1246</v>
      </c>
      <c r="N362" s="402" t="s">
        <v>40</v>
      </c>
    </row>
    <row r="363" spans="2:14" s="257" customFormat="1" ht="12.75">
      <c r="H363" s="272" t="s">
        <v>1239</v>
      </c>
      <c r="I363" s="398" t="s">
        <v>925</v>
      </c>
      <c r="J363" s="271">
        <v>1</v>
      </c>
      <c r="K363" s="274"/>
      <c r="L363" s="274">
        <f>Tabla1[[#This Row],[Cantidad de Insumos]]*K363</f>
        <v>0</v>
      </c>
      <c r="M363" s="400"/>
      <c r="N363" s="402"/>
    </row>
    <row r="364" spans="2:14" s="257" customFormat="1" ht="12.75">
      <c r="H364" s="272" t="s">
        <v>1240</v>
      </c>
      <c r="I364" s="398" t="s">
        <v>925</v>
      </c>
      <c r="J364" s="271">
        <v>1</v>
      </c>
      <c r="K364" s="274">
        <v>4500</v>
      </c>
      <c r="L364" s="274">
        <f>Tabla1[[#This Row],[Cantidad de Insumos]]*K364</f>
        <v>4500</v>
      </c>
      <c r="M364" s="400" t="s">
        <v>1247</v>
      </c>
      <c r="N364" s="402" t="s">
        <v>290</v>
      </c>
    </row>
    <row r="365" spans="2:14" s="257" customFormat="1" ht="12.75">
      <c r="H365" s="272" t="s">
        <v>1241</v>
      </c>
      <c r="I365" s="398" t="s">
        <v>925</v>
      </c>
      <c r="J365" s="271">
        <v>1</v>
      </c>
      <c r="K365" s="274">
        <v>230</v>
      </c>
      <c r="L365" s="274">
        <f>Tabla1[[#This Row],[Cantidad de Insumos]]*K365</f>
        <v>230</v>
      </c>
      <c r="M365" s="400" t="s">
        <v>1246</v>
      </c>
      <c r="N365" s="402" t="s">
        <v>290</v>
      </c>
    </row>
    <row r="366" spans="2:14" s="256" customFormat="1" ht="12.75">
      <c r="H366" s="272" t="s">
        <v>1242</v>
      </c>
      <c r="I366" s="398" t="s">
        <v>925</v>
      </c>
      <c r="J366" s="271">
        <v>1</v>
      </c>
      <c r="K366" s="274">
        <v>1260</v>
      </c>
      <c r="L366" s="274">
        <f>Tabla1[[#This Row],[Cantidad de Insumos]]*K366</f>
        <v>1260</v>
      </c>
      <c r="M366" s="400" t="s">
        <v>1246</v>
      </c>
      <c r="N366" s="402" t="s">
        <v>290</v>
      </c>
    </row>
    <row r="367" spans="2:14" s="257" customFormat="1" ht="12.75">
      <c r="H367" s="272" t="s">
        <v>1243</v>
      </c>
      <c r="I367" s="398" t="s">
        <v>925</v>
      </c>
      <c r="J367" s="271">
        <v>5</v>
      </c>
      <c r="K367" s="274">
        <v>65</v>
      </c>
      <c r="L367" s="274">
        <f>Tabla1[[#This Row],[Cantidad de Insumos]]*K367</f>
        <v>325</v>
      </c>
      <c r="M367" s="400" t="s">
        <v>1246</v>
      </c>
      <c r="N367" s="402" t="s">
        <v>290</v>
      </c>
    </row>
    <row r="368" spans="2:14" ht="12.75">
      <c r="B368" s="14" t="e">
        <f>IF(Tabla1[[#This Row],[Código_Actividad]]="","",CONCATENATE(Tabla1[[#This Row],[POA]],".",Tabla1[[#This Row],[SRS]],".",Tabla1[[#This Row],[AREA]],".",Tabla1[[#This Row],[TIPO]]))</f>
        <v>#REF!</v>
      </c>
      <c r="C368" s="14" t="e">
        <f>IF(Tabla1[[#This Row],[Código_Actividad]]="","",'[3]Formulario PPGR1'!#REF!)</f>
        <v>#REF!</v>
      </c>
      <c r="D368" s="14" t="e">
        <f>IF(Tabla1[[#This Row],[Código_Actividad]]="","",'[3]Formulario PPGR1'!#REF!)</f>
        <v>#REF!</v>
      </c>
      <c r="E368" s="14" t="e">
        <f>IF(Tabla1[[#This Row],[Código_Actividad]]="","",'[3]Formulario PPGR1'!#REF!)</f>
        <v>#REF!</v>
      </c>
      <c r="F368" s="14" t="e">
        <f>IF(Tabla1[[#This Row],[Código_Actividad]]="","",'[3]Formulario PPGR1'!#REF!)</f>
        <v>#REF!</v>
      </c>
      <c r="G368" s="256" t="s">
        <v>1142</v>
      </c>
      <c r="H368" s="272" t="s">
        <v>1234</v>
      </c>
      <c r="I368" s="272" t="s">
        <v>925</v>
      </c>
      <c r="J368" s="271">
        <v>1</v>
      </c>
      <c r="K368" s="273">
        <v>22000</v>
      </c>
      <c r="L368" s="274">
        <f>Tabla1[[#This Row],[Cantidad de Insumos]]*K368</f>
        <v>22000</v>
      </c>
      <c r="M368" s="400" t="s">
        <v>452</v>
      </c>
      <c r="N368" s="402" t="s">
        <v>40</v>
      </c>
    </row>
    <row r="369" spans="2:14" s="256" customFormat="1" ht="12.75">
      <c r="H369" s="272" t="s">
        <v>1235</v>
      </c>
      <c r="I369" s="398" t="s">
        <v>925</v>
      </c>
      <c r="J369" s="271">
        <v>1</v>
      </c>
      <c r="K369" s="274"/>
      <c r="L369" s="274"/>
      <c r="M369" s="400" t="s">
        <v>452</v>
      </c>
      <c r="N369" s="402" t="s">
        <v>40</v>
      </c>
    </row>
    <row r="370" spans="2:14" s="256" customFormat="1" ht="12.75">
      <c r="H370" s="272" t="s">
        <v>1236</v>
      </c>
      <c r="I370" s="398" t="s">
        <v>1244</v>
      </c>
      <c r="J370" s="271">
        <v>1</v>
      </c>
      <c r="K370" s="274">
        <v>195</v>
      </c>
      <c r="L370" s="274">
        <f>Tabla1[[#This Row],[Cantidad de Insumos]]*K370</f>
        <v>195</v>
      </c>
      <c r="M370" s="400" t="s">
        <v>1246</v>
      </c>
      <c r="N370" s="402" t="s">
        <v>290</v>
      </c>
    </row>
    <row r="371" spans="2:14" s="257" customFormat="1" ht="12.75">
      <c r="H371" s="272" t="s">
        <v>1237</v>
      </c>
      <c r="I371" s="398" t="s">
        <v>925</v>
      </c>
      <c r="J371" s="271">
        <v>1</v>
      </c>
      <c r="K371" s="274">
        <v>95</v>
      </c>
      <c r="L371" s="274">
        <f>Tabla1[[#This Row],[Cantidad de Insumos]]*K371</f>
        <v>95</v>
      </c>
      <c r="M371" s="400" t="s">
        <v>1246</v>
      </c>
      <c r="N371" s="402" t="s">
        <v>40</v>
      </c>
    </row>
    <row r="372" spans="2:14" s="256" customFormat="1" ht="12.75">
      <c r="H372" s="272" t="s">
        <v>1238</v>
      </c>
      <c r="I372" s="398" t="s">
        <v>1245</v>
      </c>
      <c r="J372" s="271">
        <v>1</v>
      </c>
      <c r="K372" s="274">
        <v>110</v>
      </c>
      <c r="L372" s="274">
        <f>Tabla1[[#This Row],[Cantidad de Insumos]]*K372</f>
        <v>110</v>
      </c>
      <c r="M372" s="400" t="s">
        <v>1246</v>
      </c>
      <c r="N372" s="402" t="s">
        <v>40</v>
      </c>
    </row>
    <row r="373" spans="2:14" s="257" customFormat="1" ht="12.75">
      <c r="H373" s="272" t="s">
        <v>1239</v>
      </c>
      <c r="I373" s="398" t="s">
        <v>925</v>
      </c>
      <c r="J373" s="271">
        <v>1</v>
      </c>
      <c r="K373" s="274"/>
      <c r="L373" s="274">
        <f>Tabla1[[#This Row],[Cantidad de Insumos]]*K373</f>
        <v>0</v>
      </c>
      <c r="M373" s="400"/>
      <c r="N373" s="402"/>
    </row>
    <row r="374" spans="2:14" s="257" customFormat="1" ht="12.75">
      <c r="H374" s="272" t="s">
        <v>1240</v>
      </c>
      <c r="I374" s="398" t="s">
        <v>925</v>
      </c>
      <c r="J374" s="271">
        <v>1</v>
      </c>
      <c r="K374" s="274">
        <v>4500</v>
      </c>
      <c r="L374" s="274">
        <f>Tabla1[[#This Row],[Cantidad de Insumos]]*K374</f>
        <v>4500</v>
      </c>
      <c r="M374" s="400" t="s">
        <v>1247</v>
      </c>
      <c r="N374" s="402" t="s">
        <v>290</v>
      </c>
    </row>
    <row r="375" spans="2:14" s="257" customFormat="1" ht="12.75">
      <c r="H375" s="272" t="s">
        <v>1241</v>
      </c>
      <c r="I375" s="398" t="s">
        <v>925</v>
      </c>
      <c r="J375" s="271">
        <v>1</v>
      </c>
      <c r="K375" s="274">
        <v>230</v>
      </c>
      <c r="L375" s="274">
        <f>Tabla1[[#This Row],[Cantidad de Insumos]]*K375</f>
        <v>230</v>
      </c>
      <c r="M375" s="400" t="s">
        <v>1246</v>
      </c>
      <c r="N375" s="402" t="s">
        <v>290</v>
      </c>
    </row>
    <row r="376" spans="2:14" s="256" customFormat="1" ht="12.75">
      <c r="H376" s="272" t="s">
        <v>1242</v>
      </c>
      <c r="I376" s="398" t="s">
        <v>925</v>
      </c>
      <c r="J376" s="271">
        <v>1</v>
      </c>
      <c r="K376" s="274">
        <v>1260</v>
      </c>
      <c r="L376" s="274">
        <f>Tabla1[[#This Row],[Cantidad de Insumos]]*K376</f>
        <v>1260</v>
      </c>
      <c r="M376" s="400" t="s">
        <v>1246</v>
      </c>
      <c r="N376" s="402" t="s">
        <v>290</v>
      </c>
    </row>
    <row r="377" spans="2:14" s="257" customFormat="1" ht="12.75">
      <c r="H377" s="272" t="s">
        <v>1243</v>
      </c>
      <c r="I377" s="398" t="s">
        <v>925</v>
      </c>
      <c r="J377" s="271">
        <v>5</v>
      </c>
      <c r="K377" s="274">
        <v>65</v>
      </c>
      <c r="L377" s="274">
        <f>Tabla1[[#This Row],[Cantidad de Insumos]]*K377</f>
        <v>325</v>
      </c>
      <c r="M377" s="400" t="s">
        <v>1246</v>
      </c>
      <c r="N377" s="402" t="s">
        <v>290</v>
      </c>
    </row>
    <row r="378" spans="2:14" ht="12.75">
      <c r="B378" s="14" t="e">
        <f>IF(Tabla1[[#This Row],[Código_Actividad]]="","",CONCATENATE(Tabla1[[#This Row],[POA]],".",Tabla1[[#This Row],[SRS]],".",Tabla1[[#This Row],[AREA]],".",Tabla1[[#This Row],[TIPO]]))</f>
        <v>#REF!</v>
      </c>
      <c r="C378" s="14" t="e">
        <f>IF(Tabla1[[#This Row],[Código_Actividad]]="","",'[3]Formulario PPGR1'!#REF!)</f>
        <v>#REF!</v>
      </c>
      <c r="D378" s="14" t="e">
        <f>IF(Tabla1[[#This Row],[Código_Actividad]]="","",'[3]Formulario PPGR1'!#REF!)</f>
        <v>#REF!</v>
      </c>
      <c r="E378" s="14" t="e">
        <f>IF(Tabla1[[#This Row],[Código_Actividad]]="","",'[3]Formulario PPGR1'!#REF!)</f>
        <v>#REF!</v>
      </c>
      <c r="F378" s="14" t="e">
        <f>IF(Tabla1[[#This Row],[Código_Actividad]]="","",'[3]Formulario PPGR1'!#REF!)</f>
        <v>#REF!</v>
      </c>
      <c r="G378" s="257" t="s">
        <v>1144</v>
      </c>
      <c r="H378" s="272" t="s">
        <v>1234</v>
      </c>
      <c r="I378" s="272" t="s">
        <v>925</v>
      </c>
      <c r="J378" s="271">
        <v>1</v>
      </c>
      <c r="K378" s="273">
        <v>22000</v>
      </c>
      <c r="L378" s="274">
        <f>Tabla1[[#This Row],[Cantidad de Insumos]]*K378</f>
        <v>22000</v>
      </c>
      <c r="M378" s="400" t="s">
        <v>452</v>
      </c>
      <c r="N378" s="402" t="s">
        <v>40</v>
      </c>
    </row>
    <row r="379" spans="2:14" s="256" customFormat="1" ht="12.75">
      <c r="H379" s="272" t="s">
        <v>1235</v>
      </c>
      <c r="I379" s="398" t="s">
        <v>925</v>
      </c>
      <c r="J379" s="271">
        <v>1</v>
      </c>
      <c r="K379" s="274"/>
      <c r="L379" s="274"/>
      <c r="M379" s="400" t="s">
        <v>452</v>
      </c>
      <c r="N379" s="402" t="s">
        <v>40</v>
      </c>
    </row>
    <row r="380" spans="2:14" s="256" customFormat="1" ht="12.75">
      <c r="H380" s="272" t="s">
        <v>1236</v>
      </c>
      <c r="I380" s="398" t="s">
        <v>1244</v>
      </c>
      <c r="J380" s="271">
        <v>1</v>
      </c>
      <c r="K380" s="274">
        <v>195</v>
      </c>
      <c r="L380" s="274">
        <f>Tabla1[[#This Row],[Cantidad de Insumos]]*K380</f>
        <v>195</v>
      </c>
      <c r="M380" s="400" t="s">
        <v>1246</v>
      </c>
      <c r="N380" s="402" t="s">
        <v>290</v>
      </c>
    </row>
    <row r="381" spans="2:14" s="257" customFormat="1" ht="12.75">
      <c r="H381" s="272" t="s">
        <v>1237</v>
      </c>
      <c r="I381" s="398" t="s">
        <v>925</v>
      </c>
      <c r="J381" s="271">
        <v>1</v>
      </c>
      <c r="K381" s="274">
        <v>95</v>
      </c>
      <c r="L381" s="274">
        <f>Tabla1[[#This Row],[Cantidad de Insumos]]*K381</f>
        <v>95</v>
      </c>
      <c r="M381" s="400" t="s">
        <v>1246</v>
      </c>
      <c r="N381" s="402" t="s">
        <v>40</v>
      </c>
    </row>
    <row r="382" spans="2:14" s="256" customFormat="1" ht="12.75">
      <c r="H382" s="272" t="s">
        <v>1238</v>
      </c>
      <c r="I382" s="398" t="s">
        <v>1245</v>
      </c>
      <c r="J382" s="271">
        <v>1</v>
      </c>
      <c r="K382" s="274">
        <v>110</v>
      </c>
      <c r="L382" s="274">
        <f>Tabla1[[#This Row],[Cantidad de Insumos]]*K382</f>
        <v>110</v>
      </c>
      <c r="M382" s="400" t="s">
        <v>1246</v>
      </c>
      <c r="N382" s="402" t="s">
        <v>40</v>
      </c>
    </row>
    <row r="383" spans="2:14" s="257" customFormat="1" ht="12.75">
      <c r="H383" s="272" t="s">
        <v>1239</v>
      </c>
      <c r="I383" s="398" t="s">
        <v>925</v>
      </c>
      <c r="J383" s="271">
        <v>1</v>
      </c>
      <c r="K383" s="274"/>
      <c r="L383" s="274">
        <f>Tabla1[[#This Row],[Cantidad de Insumos]]*K383</f>
        <v>0</v>
      </c>
      <c r="M383" s="400"/>
      <c r="N383" s="402"/>
    </row>
    <row r="384" spans="2:14" s="257" customFormat="1" ht="12.75">
      <c r="H384" s="272" t="s">
        <v>1240</v>
      </c>
      <c r="I384" s="398" t="s">
        <v>925</v>
      </c>
      <c r="J384" s="271">
        <v>1</v>
      </c>
      <c r="K384" s="274">
        <v>4500</v>
      </c>
      <c r="L384" s="274">
        <f>Tabla1[[#This Row],[Cantidad de Insumos]]*K384</f>
        <v>4500</v>
      </c>
      <c r="M384" s="400" t="s">
        <v>1247</v>
      </c>
      <c r="N384" s="402" t="s">
        <v>290</v>
      </c>
    </row>
    <row r="385" spans="2:14" s="257" customFormat="1" ht="12.75">
      <c r="H385" s="272" t="s">
        <v>1241</v>
      </c>
      <c r="I385" s="398" t="s">
        <v>925</v>
      </c>
      <c r="J385" s="271">
        <v>1</v>
      </c>
      <c r="K385" s="274">
        <v>230</v>
      </c>
      <c r="L385" s="274">
        <f>Tabla1[[#This Row],[Cantidad de Insumos]]*K385</f>
        <v>230</v>
      </c>
      <c r="M385" s="400" t="s">
        <v>1246</v>
      </c>
      <c r="N385" s="402" t="s">
        <v>290</v>
      </c>
    </row>
    <row r="386" spans="2:14" s="256" customFormat="1" ht="12.75">
      <c r="H386" s="272" t="s">
        <v>1242</v>
      </c>
      <c r="I386" s="398" t="s">
        <v>925</v>
      </c>
      <c r="J386" s="271">
        <v>1</v>
      </c>
      <c r="K386" s="274">
        <v>1260</v>
      </c>
      <c r="L386" s="274">
        <f>Tabla1[[#This Row],[Cantidad de Insumos]]*K386</f>
        <v>1260</v>
      </c>
      <c r="M386" s="400" t="s">
        <v>1246</v>
      </c>
      <c r="N386" s="402" t="s">
        <v>290</v>
      </c>
    </row>
    <row r="387" spans="2:14" s="257" customFormat="1" ht="12.75">
      <c r="H387" s="272" t="s">
        <v>1243</v>
      </c>
      <c r="I387" s="398" t="s">
        <v>925</v>
      </c>
      <c r="J387" s="271">
        <v>5</v>
      </c>
      <c r="K387" s="274">
        <v>65</v>
      </c>
      <c r="L387" s="274">
        <f>Tabla1[[#This Row],[Cantidad de Insumos]]*K387</f>
        <v>325</v>
      </c>
      <c r="M387" s="400" t="s">
        <v>1246</v>
      </c>
      <c r="N387" s="402" t="s">
        <v>290</v>
      </c>
    </row>
    <row r="388" spans="2:14" ht="12.75">
      <c r="B388" s="14" t="e">
        <f>IF(Tabla1[[#This Row],[Código_Actividad]]="","",CONCATENATE(Tabla1[[#This Row],[POA]],".",Tabla1[[#This Row],[SRS]],".",Tabla1[[#This Row],[AREA]],".",Tabla1[[#This Row],[TIPO]]))</f>
        <v>#REF!</v>
      </c>
      <c r="C388" s="14" t="e">
        <f>IF(Tabla1[[#This Row],[Código_Actividad]]="","",'[3]Formulario PPGR1'!#REF!)</f>
        <v>#REF!</v>
      </c>
      <c r="D388" s="14" t="e">
        <f>IF(Tabla1[[#This Row],[Código_Actividad]]="","",'[3]Formulario PPGR1'!#REF!)</f>
        <v>#REF!</v>
      </c>
      <c r="E388" s="14" t="e">
        <f>IF(Tabla1[[#This Row],[Código_Actividad]]="","",'[3]Formulario PPGR1'!#REF!)</f>
        <v>#REF!</v>
      </c>
      <c r="F388" s="14" t="e">
        <f>IF(Tabla1[[#This Row],[Código_Actividad]]="","",'[3]Formulario PPGR1'!#REF!)</f>
        <v>#REF!</v>
      </c>
      <c r="G388" s="257" t="s">
        <v>1145</v>
      </c>
      <c r="H388" s="272" t="s">
        <v>1234</v>
      </c>
      <c r="I388" s="272" t="s">
        <v>925</v>
      </c>
      <c r="J388" s="271">
        <v>1</v>
      </c>
      <c r="K388" s="273">
        <v>22000</v>
      </c>
      <c r="L388" s="274">
        <f>Tabla1[[#This Row],[Cantidad de Insumos]]*K388</f>
        <v>22000</v>
      </c>
      <c r="M388" s="400" t="s">
        <v>452</v>
      </c>
      <c r="N388" s="402" t="s">
        <v>40</v>
      </c>
    </row>
    <row r="389" spans="2:14" s="256" customFormat="1" ht="12.75">
      <c r="H389" s="272" t="s">
        <v>1235</v>
      </c>
      <c r="I389" s="398" t="s">
        <v>925</v>
      </c>
      <c r="J389" s="271">
        <v>1</v>
      </c>
      <c r="K389" s="274"/>
      <c r="L389" s="274"/>
      <c r="M389" s="400" t="s">
        <v>452</v>
      </c>
      <c r="N389" s="402" t="s">
        <v>40</v>
      </c>
    </row>
    <row r="390" spans="2:14" s="256" customFormat="1" ht="12.75">
      <c r="H390" s="272" t="s">
        <v>1236</v>
      </c>
      <c r="I390" s="398" t="s">
        <v>1244</v>
      </c>
      <c r="J390" s="271">
        <v>1</v>
      </c>
      <c r="K390" s="274">
        <v>195</v>
      </c>
      <c r="L390" s="274">
        <f>Tabla1[[#This Row],[Cantidad de Insumos]]*K390</f>
        <v>195</v>
      </c>
      <c r="M390" s="400" t="s">
        <v>1246</v>
      </c>
      <c r="N390" s="402" t="s">
        <v>290</v>
      </c>
    </row>
    <row r="391" spans="2:14" s="257" customFormat="1" ht="12.75">
      <c r="H391" s="272" t="s">
        <v>1237</v>
      </c>
      <c r="I391" s="398" t="s">
        <v>925</v>
      </c>
      <c r="J391" s="271">
        <v>1</v>
      </c>
      <c r="K391" s="274">
        <v>95</v>
      </c>
      <c r="L391" s="274">
        <f>Tabla1[[#This Row],[Cantidad de Insumos]]*K391</f>
        <v>95</v>
      </c>
      <c r="M391" s="400" t="s">
        <v>1246</v>
      </c>
      <c r="N391" s="402" t="s">
        <v>40</v>
      </c>
    </row>
    <row r="392" spans="2:14" s="256" customFormat="1" ht="12.75">
      <c r="H392" s="272" t="s">
        <v>1238</v>
      </c>
      <c r="I392" s="398" t="s">
        <v>1245</v>
      </c>
      <c r="J392" s="271">
        <v>1</v>
      </c>
      <c r="K392" s="274">
        <v>110</v>
      </c>
      <c r="L392" s="274">
        <f>Tabla1[[#This Row],[Cantidad de Insumos]]*K392</f>
        <v>110</v>
      </c>
      <c r="M392" s="400" t="s">
        <v>1246</v>
      </c>
      <c r="N392" s="402" t="s">
        <v>40</v>
      </c>
    </row>
    <row r="393" spans="2:14" s="257" customFormat="1" ht="12.75">
      <c r="H393" s="272" t="s">
        <v>1239</v>
      </c>
      <c r="I393" s="398" t="s">
        <v>925</v>
      </c>
      <c r="J393" s="271">
        <v>1</v>
      </c>
      <c r="K393" s="274"/>
      <c r="L393" s="274">
        <f>Tabla1[[#This Row],[Cantidad de Insumos]]*K393</f>
        <v>0</v>
      </c>
      <c r="M393" s="400"/>
      <c r="N393" s="402"/>
    </row>
    <row r="394" spans="2:14" s="257" customFormat="1" ht="12.75">
      <c r="H394" s="272" t="s">
        <v>1240</v>
      </c>
      <c r="I394" s="398" t="s">
        <v>925</v>
      </c>
      <c r="J394" s="271">
        <v>1</v>
      </c>
      <c r="K394" s="274">
        <v>4500</v>
      </c>
      <c r="L394" s="274">
        <f>Tabla1[[#This Row],[Cantidad de Insumos]]*K394</f>
        <v>4500</v>
      </c>
      <c r="M394" s="400" t="s">
        <v>1247</v>
      </c>
      <c r="N394" s="402" t="s">
        <v>290</v>
      </c>
    </row>
    <row r="395" spans="2:14" s="257" customFormat="1" ht="12.75">
      <c r="H395" s="272" t="s">
        <v>1241</v>
      </c>
      <c r="I395" s="398" t="s">
        <v>925</v>
      </c>
      <c r="J395" s="271">
        <v>1</v>
      </c>
      <c r="K395" s="274">
        <v>230</v>
      </c>
      <c r="L395" s="274">
        <f>Tabla1[[#This Row],[Cantidad de Insumos]]*K395</f>
        <v>230</v>
      </c>
      <c r="M395" s="400" t="s">
        <v>1246</v>
      </c>
      <c r="N395" s="402" t="s">
        <v>290</v>
      </c>
    </row>
    <row r="396" spans="2:14" s="256" customFormat="1" ht="12.75">
      <c r="H396" s="272" t="s">
        <v>1242</v>
      </c>
      <c r="I396" s="398" t="s">
        <v>925</v>
      </c>
      <c r="J396" s="271">
        <v>1</v>
      </c>
      <c r="K396" s="274">
        <v>1260</v>
      </c>
      <c r="L396" s="274">
        <f>Tabla1[[#This Row],[Cantidad de Insumos]]*K396</f>
        <v>1260</v>
      </c>
      <c r="M396" s="400" t="s">
        <v>1246</v>
      </c>
      <c r="N396" s="402" t="s">
        <v>290</v>
      </c>
    </row>
    <row r="397" spans="2:14" s="257" customFormat="1" ht="12.75">
      <c r="H397" s="272" t="s">
        <v>1243</v>
      </c>
      <c r="I397" s="398" t="s">
        <v>925</v>
      </c>
      <c r="J397" s="271">
        <v>5</v>
      </c>
      <c r="K397" s="274">
        <v>65</v>
      </c>
      <c r="L397" s="274">
        <f>Tabla1[[#This Row],[Cantidad de Insumos]]*K397</f>
        <v>325</v>
      </c>
      <c r="M397" s="400" t="s">
        <v>1246</v>
      </c>
      <c r="N397" s="402" t="s">
        <v>290</v>
      </c>
    </row>
    <row r="398" spans="2:14" ht="12.75">
      <c r="B398" s="14" t="e">
        <f>IF(Tabla1[[#This Row],[Código_Actividad]]="","",CONCATENATE(Tabla1[[#This Row],[POA]],".",Tabla1[[#This Row],[SRS]],".",Tabla1[[#This Row],[AREA]],".",Tabla1[[#This Row],[TIPO]]))</f>
        <v>#REF!</v>
      </c>
      <c r="C398" s="14" t="e">
        <f>IF(Tabla1[[#This Row],[Código_Actividad]]="","",'[3]Formulario PPGR1'!#REF!)</f>
        <v>#REF!</v>
      </c>
      <c r="D398" s="14" t="e">
        <f>IF(Tabla1[[#This Row],[Código_Actividad]]="","",'[3]Formulario PPGR1'!#REF!)</f>
        <v>#REF!</v>
      </c>
      <c r="E398" s="14" t="e">
        <f>IF(Tabla1[[#This Row],[Código_Actividad]]="","",'[3]Formulario PPGR1'!#REF!)</f>
        <v>#REF!</v>
      </c>
      <c r="F398" s="14" t="e">
        <f>IF(Tabla1[[#This Row],[Código_Actividad]]="","",'[3]Formulario PPGR1'!#REF!)</f>
        <v>#REF!</v>
      </c>
      <c r="G398" s="257" t="s">
        <v>1146</v>
      </c>
      <c r="H398" s="272" t="s">
        <v>1234</v>
      </c>
      <c r="I398" s="272" t="s">
        <v>925</v>
      </c>
      <c r="J398" s="271">
        <v>1</v>
      </c>
      <c r="K398" s="273">
        <v>22000</v>
      </c>
      <c r="L398" s="274">
        <f>Tabla1[[#This Row],[Cantidad de Insumos]]*K398</f>
        <v>22000</v>
      </c>
      <c r="M398" s="400" t="s">
        <v>452</v>
      </c>
      <c r="N398" s="402" t="s">
        <v>40</v>
      </c>
    </row>
    <row r="399" spans="2:14" s="256" customFormat="1" ht="12.75">
      <c r="H399" s="272" t="s">
        <v>1235</v>
      </c>
      <c r="I399" s="398" t="s">
        <v>925</v>
      </c>
      <c r="J399" s="271">
        <v>1</v>
      </c>
      <c r="K399" s="274"/>
      <c r="L399" s="274"/>
      <c r="M399" s="400" t="s">
        <v>452</v>
      </c>
      <c r="N399" s="402" t="s">
        <v>40</v>
      </c>
    </row>
    <row r="400" spans="2:14" s="256" customFormat="1" ht="12.75">
      <c r="H400" s="272" t="s">
        <v>1236</v>
      </c>
      <c r="I400" s="398" t="s">
        <v>1244</v>
      </c>
      <c r="J400" s="271">
        <v>1</v>
      </c>
      <c r="K400" s="274">
        <v>195</v>
      </c>
      <c r="L400" s="274">
        <f>Tabla1[[#This Row],[Cantidad de Insumos]]*K400</f>
        <v>195</v>
      </c>
      <c r="M400" s="400" t="s">
        <v>1246</v>
      </c>
      <c r="N400" s="402" t="s">
        <v>290</v>
      </c>
    </row>
    <row r="401" spans="2:14" s="257" customFormat="1" ht="12.75">
      <c r="H401" s="272" t="s">
        <v>1237</v>
      </c>
      <c r="I401" s="398" t="s">
        <v>925</v>
      </c>
      <c r="J401" s="271">
        <v>1</v>
      </c>
      <c r="K401" s="274">
        <v>95</v>
      </c>
      <c r="L401" s="274">
        <f>Tabla1[[#This Row],[Cantidad de Insumos]]*K401</f>
        <v>95</v>
      </c>
      <c r="M401" s="400" t="s">
        <v>1246</v>
      </c>
      <c r="N401" s="402" t="s">
        <v>40</v>
      </c>
    </row>
    <row r="402" spans="2:14" s="256" customFormat="1" ht="12.75">
      <c r="H402" s="272" t="s">
        <v>1238</v>
      </c>
      <c r="I402" s="398" t="s">
        <v>1245</v>
      </c>
      <c r="J402" s="271">
        <v>1</v>
      </c>
      <c r="K402" s="274">
        <v>110</v>
      </c>
      <c r="L402" s="274">
        <f>Tabla1[[#This Row],[Cantidad de Insumos]]*K402</f>
        <v>110</v>
      </c>
      <c r="M402" s="400" t="s">
        <v>1246</v>
      </c>
      <c r="N402" s="402" t="s">
        <v>40</v>
      </c>
    </row>
    <row r="403" spans="2:14" s="257" customFormat="1" ht="12.75">
      <c r="H403" s="272" t="s">
        <v>1239</v>
      </c>
      <c r="I403" s="398" t="s">
        <v>925</v>
      </c>
      <c r="J403" s="271">
        <v>1</v>
      </c>
      <c r="K403" s="274"/>
      <c r="L403" s="274">
        <f>Tabla1[[#This Row],[Cantidad de Insumos]]*K403</f>
        <v>0</v>
      </c>
      <c r="M403" s="400"/>
      <c r="N403" s="402"/>
    </row>
    <row r="404" spans="2:14" s="257" customFormat="1" ht="12.75">
      <c r="H404" s="272" t="s">
        <v>1240</v>
      </c>
      <c r="I404" s="398" t="s">
        <v>925</v>
      </c>
      <c r="J404" s="271">
        <v>1</v>
      </c>
      <c r="K404" s="274">
        <v>4500</v>
      </c>
      <c r="L404" s="274">
        <f>Tabla1[[#This Row],[Cantidad de Insumos]]*K404</f>
        <v>4500</v>
      </c>
      <c r="M404" s="400" t="s">
        <v>1247</v>
      </c>
      <c r="N404" s="402" t="s">
        <v>290</v>
      </c>
    </row>
    <row r="405" spans="2:14" s="257" customFormat="1" ht="12.75">
      <c r="H405" s="272" t="s">
        <v>1241</v>
      </c>
      <c r="I405" s="398" t="s">
        <v>925</v>
      </c>
      <c r="J405" s="271">
        <v>1</v>
      </c>
      <c r="K405" s="274">
        <v>230</v>
      </c>
      <c r="L405" s="274">
        <f>Tabla1[[#This Row],[Cantidad de Insumos]]*K405</f>
        <v>230</v>
      </c>
      <c r="M405" s="400" t="s">
        <v>1246</v>
      </c>
      <c r="N405" s="402" t="s">
        <v>290</v>
      </c>
    </row>
    <row r="406" spans="2:14" s="256" customFormat="1" ht="12.75">
      <c r="H406" s="272" t="s">
        <v>1242</v>
      </c>
      <c r="I406" s="398" t="s">
        <v>925</v>
      </c>
      <c r="J406" s="271">
        <v>1</v>
      </c>
      <c r="K406" s="274">
        <v>1260</v>
      </c>
      <c r="L406" s="274">
        <f>Tabla1[[#This Row],[Cantidad de Insumos]]*K406</f>
        <v>1260</v>
      </c>
      <c r="M406" s="400" t="s">
        <v>1246</v>
      </c>
      <c r="N406" s="402" t="s">
        <v>290</v>
      </c>
    </row>
    <row r="407" spans="2:14" s="257" customFormat="1" ht="12.75">
      <c r="H407" s="272" t="s">
        <v>1243</v>
      </c>
      <c r="I407" s="398" t="s">
        <v>925</v>
      </c>
      <c r="J407" s="271">
        <v>5</v>
      </c>
      <c r="K407" s="274">
        <v>65</v>
      </c>
      <c r="L407" s="274">
        <f>Tabla1[[#This Row],[Cantidad de Insumos]]*K407</f>
        <v>325</v>
      </c>
      <c r="M407" s="400" t="s">
        <v>1246</v>
      </c>
      <c r="N407" s="402" t="s">
        <v>290</v>
      </c>
    </row>
    <row r="408" spans="2:14" ht="12.75">
      <c r="B408" s="14" t="e">
        <f>IF(Tabla1[[#This Row],[Código_Actividad]]="","",CONCATENATE(Tabla1[[#This Row],[POA]],".",Tabla1[[#This Row],[SRS]],".",Tabla1[[#This Row],[AREA]],".",Tabla1[[#This Row],[TIPO]]))</f>
        <v>#REF!</v>
      </c>
      <c r="C408" s="14" t="e">
        <f>IF(Tabla1[[#This Row],[Código_Actividad]]="","",'[3]Formulario PPGR1'!#REF!)</f>
        <v>#REF!</v>
      </c>
      <c r="D408" s="14" t="e">
        <f>IF(Tabla1[[#This Row],[Código_Actividad]]="","",'[3]Formulario PPGR1'!#REF!)</f>
        <v>#REF!</v>
      </c>
      <c r="E408" s="14" t="e">
        <f>IF(Tabla1[[#This Row],[Código_Actividad]]="","",'[3]Formulario PPGR1'!#REF!)</f>
        <v>#REF!</v>
      </c>
      <c r="F408" s="14" t="e">
        <f>IF(Tabla1[[#This Row],[Código_Actividad]]="","",'[3]Formulario PPGR1'!#REF!)</f>
        <v>#REF!</v>
      </c>
      <c r="G408" s="257" t="s">
        <v>1148</v>
      </c>
      <c r="H408" s="272" t="s">
        <v>1234</v>
      </c>
      <c r="I408" s="272" t="s">
        <v>925</v>
      </c>
      <c r="J408" s="271">
        <v>1</v>
      </c>
      <c r="K408" s="273">
        <v>22000</v>
      </c>
      <c r="L408" s="274">
        <f>Tabla1[[#This Row],[Cantidad de Insumos]]*K408</f>
        <v>22000</v>
      </c>
      <c r="M408" s="400" t="s">
        <v>452</v>
      </c>
      <c r="N408" s="402" t="s">
        <v>40</v>
      </c>
    </row>
    <row r="409" spans="2:14" s="256" customFormat="1" ht="12.75">
      <c r="H409" s="272" t="s">
        <v>1235</v>
      </c>
      <c r="I409" s="398" t="s">
        <v>925</v>
      </c>
      <c r="J409" s="271">
        <v>1</v>
      </c>
      <c r="K409" s="274"/>
      <c r="L409" s="274"/>
      <c r="M409" s="400" t="s">
        <v>452</v>
      </c>
      <c r="N409" s="402" t="s">
        <v>40</v>
      </c>
    </row>
    <row r="410" spans="2:14" s="256" customFormat="1" ht="12.75">
      <c r="H410" s="272" t="s">
        <v>1236</v>
      </c>
      <c r="I410" s="398" t="s">
        <v>1244</v>
      </c>
      <c r="J410" s="271">
        <v>1</v>
      </c>
      <c r="K410" s="274">
        <v>195</v>
      </c>
      <c r="L410" s="274">
        <f>Tabla1[[#This Row],[Cantidad de Insumos]]*K410</f>
        <v>195</v>
      </c>
      <c r="M410" s="400" t="s">
        <v>1246</v>
      </c>
      <c r="N410" s="402" t="s">
        <v>290</v>
      </c>
    </row>
    <row r="411" spans="2:14" s="257" customFormat="1" ht="12.75">
      <c r="H411" s="272" t="s">
        <v>1237</v>
      </c>
      <c r="I411" s="398" t="s">
        <v>925</v>
      </c>
      <c r="J411" s="271">
        <v>1</v>
      </c>
      <c r="K411" s="274">
        <v>95</v>
      </c>
      <c r="L411" s="274">
        <f>Tabla1[[#This Row],[Cantidad de Insumos]]*K411</f>
        <v>95</v>
      </c>
      <c r="M411" s="400" t="s">
        <v>1246</v>
      </c>
      <c r="N411" s="402" t="s">
        <v>40</v>
      </c>
    </row>
    <row r="412" spans="2:14" s="256" customFormat="1" ht="12.75">
      <c r="H412" s="272" t="s">
        <v>1238</v>
      </c>
      <c r="I412" s="398" t="s">
        <v>1245</v>
      </c>
      <c r="J412" s="271">
        <v>1</v>
      </c>
      <c r="K412" s="274">
        <v>110</v>
      </c>
      <c r="L412" s="274">
        <f>Tabla1[[#This Row],[Cantidad de Insumos]]*K412</f>
        <v>110</v>
      </c>
      <c r="M412" s="400" t="s">
        <v>1246</v>
      </c>
      <c r="N412" s="402" t="s">
        <v>40</v>
      </c>
    </row>
    <row r="413" spans="2:14" s="257" customFormat="1" ht="12.75">
      <c r="H413" s="272" t="s">
        <v>1239</v>
      </c>
      <c r="I413" s="398" t="s">
        <v>925</v>
      </c>
      <c r="J413" s="271">
        <v>1</v>
      </c>
      <c r="K413" s="274"/>
      <c r="L413" s="274">
        <f>Tabla1[[#This Row],[Cantidad de Insumos]]*K413</f>
        <v>0</v>
      </c>
      <c r="M413" s="400"/>
      <c r="N413" s="402"/>
    </row>
    <row r="414" spans="2:14" s="257" customFormat="1" ht="12.75">
      <c r="H414" s="272" t="s">
        <v>1240</v>
      </c>
      <c r="I414" s="398" t="s">
        <v>925</v>
      </c>
      <c r="J414" s="271">
        <v>1</v>
      </c>
      <c r="K414" s="274">
        <v>4500</v>
      </c>
      <c r="L414" s="274">
        <f>Tabla1[[#This Row],[Cantidad de Insumos]]*K414</f>
        <v>4500</v>
      </c>
      <c r="M414" s="400" t="s">
        <v>1247</v>
      </c>
      <c r="N414" s="402" t="s">
        <v>290</v>
      </c>
    </row>
    <row r="415" spans="2:14" s="257" customFormat="1" ht="12.75">
      <c r="H415" s="272" t="s">
        <v>1241</v>
      </c>
      <c r="I415" s="398" t="s">
        <v>925</v>
      </c>
      <c r="J415" s="271">
        <v>1</v>
      </c>
      <c r="K415" s="274">
        <v>230</v>
      </c>
      <c r="L415" s="274">
        <f>Tabla1[[#This Row],[Cantidad de Insumos]]*K415</f>
        <v>230</v>
      </c>
      <c r="M415" s="400" t="s">
        <v>1246</v>
      </c>
      <c r="N415" s="402" t="s">
        <v>290</v>
      </c>
    </row>
    <row r="416" spans="2:14" s="256" customFormat="1" ht="12.75">
      <c r="H416" s="272" t="s">
        <v>1242</v>
      </c>
      <c r="I416" s="398" t="s">
        <v>925</v>
      </c>
      <c r="J416" s="271">
        <v>1</v>
      </c>
      <c r="K416" s="274">
        <v>1260</v>
      </c>
      <c r="L416" s="274">
        <f>Tabla1[[#This Row],[Cantidad de Insumos]]*K416</f>
        <v>1260</v>
      </c>
      <c r="M416" s="400" t="s">
        <v>1246</v>
      </c>
      <c r="N416" s="402" t="s">
        <v>290</v>
      </c>
    </row>
    <row r="417" spans="2:14" s="257" customFormat="1" ht="12.75">
      <c r="H417" s="272" t="s">
        <v>1243</v>
      </c>
      <c r="I417" s="398" t="s">
        <v>925</v>
      </c>
      <c r="J417" s="271">
        <v>5</v>
      </c>
      <c r="K417" s="274">
        <v>65</v>
      </c>
      <c r="L417" s="274">
        <f>Tabla1[[#This Row],[Cantidad de Insumos]]*K417</f>
        <v>325</v>
      </c>
      <c r="M417" s="400" t="s">
        <v>1246</v>
      </c>
      <c r="N417" s="402" t="s">
        <v>290</v>
      </c>
    </row>
    <row r="418" spans="2:14" ht="12.75">
      <c r="B418" s="14" t="e">
        <f>IF(Tabla1[[#This Row],[Código_Actividad]]="","",CONCATENATE(Tabla1[[#This Row],[POA]],".",Tabla1[[#This Row],[SRS]],".",Tabla1[[#This Row],[AREA]],".",Tabla1[[#This Row],[TIPO]]))</f>
        <v>#REF!</v>
      </c>
      <c r="C418" s="14" t="e">
        <f>IF(Tabla1[[#This Row],[Código_Actividad]]="","",'[3]Formulario PPGR1'!#REF!)</f>
        <v>#REF!</v>
      </c>
      <c r="D418" s="14" t="e">
        <f>IF(Tabla1[[#This Row],[Código_Actividad]]="","",'[3]Formulario PPGR1'!#REF!)</f>
        <v>#REF!</v>
      </c>
      <c r="E418" s="14" t="e">
        <f>IF(Tabla1[[#This Row],[Código_Actividad]]="","",'[3]Formulario PPGR1'!#REF!)</f>
        <v>#REF!</v>
      </c>
      <c r="F418" s="14" t="e">
        <f>IF(Tabla1[[#This Row],[Código_Actividad]]="","",'[3]Formulario PPGR1'!#REF!)</f>
        <v>#REF!</v>
      </c>
      <c r="G418" s="256" t="s">
        <v>1150</v>
      </c>
      <c r="H418" s="272" t="s">
        <v>1234</v>
      </c>
      <c r="I418" s="272" t="s">
        <v>925</v>
      </c>
      <c r="J418" s="271">
        <v>1</v>
      </c>
      <c r="K418" s="273">
        <v>22000</v>
      </c>
      <c r="L418" s="274">
        <f>Tabla1[[#This Row],[Cantidad de Insumos]]*K418</f>
        <v>22000</v>
      </c>
      <c r="M418" s="400" t="s">
        <v>452</v>
      </c>
      <c r="N418" s="402" t="s">
        <v>40</v>
      </c>
    </row>
    <row r="419" spans="2:14" s="256" customFormat="1" ht="12.75">
      <c r="H419" s="272" t="s">
        <v>1235</v>
      </c>
      <c r="I419" s="398" t="s">
        <v>925</v>
      </c>
      <c r="J419" s="271">
        <v>1</v>
      </c>
      <c r="K419" s="274"/>
      <c r="L419" s="274"/>
      <c r="M419" s="400" t="s">
        <v>452</v>
      </c>
      <c r="N419" s="402" t="s">
        <v>40</v>
      </c>
    </row>
    <row r="420" spans="2:14" s="256" customFormat="1" ht="12.75">
      <c r="H420" s="272" t="s">
        <v>1236</v>
      </c>
      <c r="I420" s="398" t="s">
        <v>1244</v>
      </c>
      <c r="J420" s="271">
        <v>1</v>
      </c>
      <c r="K420" s="274">
        <v>195</v>
      </c>
      <c r="L420" s="274">
        <f>Tabla1[[#This Row],[Cantidad de Insumos]]*K420</f>
        <v>195</v>
      </c>
      <c r="M420" s="400" t="s">
        <v>1246</v>
      </c>
      <c r="N420" s="402" t="s">
        <v>290</v>
      </c>
    </row>
    <row r="421" spans="2:14" s="257" customFormat="1" ht="12.75">
      <c r="H421" s="272" t="s">
        <v>1237</v>
      </c>
      <c r="I421" s="398" t="s">
        <v>925</v>
      </c>
      <c r="J421" s="271">
        <v>1</v>
      </c>
      <c r="K421" s="274">
        <v>95</v>
      </c>
      <c r="L421" s="274">
        <f>Tabla1[[#This Row],[Cantidad de Insumos]]*K421</f>
        <v>95</v>
      </c>
      <c r="M421" s="400" t="s">
        <v>1246</v>
      </c>
      <c r="N421" s="402" t="s">
        <v>40</v>
      </c>
    </row>
    <row r="422" spans="2:14" s="256" customFormat="1" ht="12.75">
      <c r="H422" s="272" t="s">
        <v>1238</v>
      </c>
      <c r="I422" s="398" t="s">
        <v>1245</v>
      </c>
      <c r="J422" s="271">
        <v>1</v>
      </c>
      <c r="K422" s="274">
        <v>110</v>
      </c>
      <c r="L422" s="274">
        <f>Tabla1[[#This Row],[Cantidad de Insumos]]*K422</f>
        <v>110</v>
      </c>
      <c r="M422" s="400" t="s">
        <v>1246</v>
      </c>
      <c r="N422" s="402" t="s">
        <v>40</v>
      </c>
    </row>
    <row r="423" spans="2:14" s="257" customFormat="1" ht="12.75">
      <c r="H423" s="272" t="s">
        <v>1239</v>
      </c>
      <c r="I423" s="398" t="s">
        <v>925</v>
      </c>
      <c r="J423" s="271">
        <v>1</v>
      </c>
      <c r="K423" s="274"/>
      <c r="L423" s="274">
        <f>Tabla1[[#This Row],[Cantidad de Insumos]]*K423</f>
        <v>0</v>
      </c>
      <c r="M423" s="400"/>
      <c r="N423" s="402"/>
    </row>
    <row r="424" spans="2:14" s="257" customFormat="1" ht="12.75">
      <c r="H424" s="272" t="s">
        <v>1240</v>
      </c>
      <c r="I424" s="398" t="s">
        <v>925</v>
      </c>
      <c r="J424" s="271">
        <v>1</v>
      </c>
      <c r="K424" s="274">
        <v>4500</v>
      </c>
      <c r="L424" s="274">
        <f>Tabla1[[#This Row],[Cantidad de Insumos]]*K424</f>
        <v>4500</v>
      </c>
      <c r="M424" s="400" t="s">
        <v>1247</v>
      </c>
      <c r="N424" s="402" t="s">
        <v>290</v>
      </c>
    </row>
    <row r="425" spans="2:14" s="257" customFormat="1" ht="12.75">
      <c r="H425" s="272" t="s">
        <v>1241</v>
      </c>
      <c r="I425" s="398" t="s">
        <v>925</v>
      </c>
      <c r="J425" s="271">
        <v>1</v>
      </c>
      <c r="K425" s="274">
        <v>230</v>
      </c>
      <c r="L425" s="274">
        <f>Tabla1[[#This Row],[Cantidad de Insumos]]*K425</f>
        <v>230</v>
      </c>
      <c r="M425" s="400" t="s">
        <v>1246</v>
      </c>
      <c r="N425" s="402" t="s">
        <v>290</v>
      </c>
    </row>
    <row r="426" spans="2:14" s="256" customFormat="1" ht="12.75">
      <c r="H426" s="272" t="s">
        <v>1242</v>
      </c>
      <c r="I426" s="398" t="s">
        <v>925</v>
      </c>
      <c r="J426" s="271">
        <v>1</v>
      </c>
      <c r="K426" s="274">
        <v>1260</v>
      </c>
      <c r="L426" s="274">
        <f>Tabla1[[#This Row],[Cantidad de Insumos]]*K426</f>
        <v>1260</v>
      </c>
      <c r="M426" s="400" t="s">
        <v>1246</v>
      </c>
      <c r="N426" s="402" t="s">
        <v>290</v>
      </c>
    </row>
    <row r="427" spans="2:14" s="257" customFormat="1" ht="12.75">
      <c r="H427" s="272" t="s">
        <v>1243</v>
      </c>
      <c r="I427" s="398" t="s">
        <v>925</v>
      </c>
      <c r="J427" s="271">
        <v>5</v>
      </c>
      <c r="K427" s="274">
        <v>65</v>
      </c>
      <c r="L427" s="274">
        <f>Tabla1[[#This Row],[Cantidad de Insumos]]*K427</f>
        <v>325</v>
      </c>
      <c r="M427" s="400" t="s">
        <v>1246</v>
      </c>
      <c r="N427" s="402" t="s">
        <v>290</v>
      </c>
    </row>
    <row r="428" spans="2:14" ht="12.75">
      <c r="B428" s="14" t="e">
        <f>IF(Tabla1[[#This Row],[Código_Actividad]]="","",CONCATENATE(Tabla1[[#This Row],[POA]],".",Tabla1[[#This Row],[SRS]],".",Tabla1[[#This Row],[AREA]],".",Tabla1[[#This Row],[TIPO]]))</f>
        <v>#REF!</v>
      </c>
      <c r="C428" s="14" t="e">
        <f>IF(Tabla1[[#This Row],[Código_Actividad]]="","",'[3]Formulario PPGR1'!#REF!)</f>
        <v>#REF!</v>
      </c>
      <c r="D428" s="14" t="e">
        <f>IF(Tabla1[[#This Row],[Código_Actividad]]="","",'[3]Formulario PPGR1'!#REF!)</f>
        <v>#REF!</v>
      </c>
      <c r="E428" s="14" t="e">
        <f>IF(Tabla1[[#This Row],[Código_Actividad]]="","",'[3]Formulario PPGR1'!#REF!)</f>
        <v>#REF!</v>
      </c>
      <c r="F428" s="14" t="e">
        <f>IF(Tabla1[[#This Row],[Código_Actividad]]="","",'[3]Formulario PPGR1'!#REF!)</f>
        <v>#REF!</v>
      </c>
      <c r="G428" s="256" t="s">
        <v>1151</v>
      </c>
      <c r="H428" s="272" t="s">
        <v>1234</v>
      </c>
      <c r="I428" s="272" t="s">
        <v>925</v>
      </c>
      <c r="J428" s="271">
        <v>1</v>
      </c>
      <c r="K428" s="273">
        <v>22000</v>
      </c>
      <c r="L428" s="274">
        <f>Tabla1[[#This Row],[Cantidad de Insumos]]*K428</f>
        <v>22000</v>
      </c>
      <c r="M428" s="400" t="s">
        <v>452</v>
      </c>
      <c r="N428" s="402" t="s">
        <v>40</v>
      </c>
    </row>
    <row r="429" spans="2:14" s="256" customFormat="1" ht="12.75">
      <c r="H429" s="272" t="s">
        <v>1235</v>
      </c>
      <c r="I429" s="398" t="s">
        <v>925</v>
      </c>
      <c r="J429" s="271">
        <v>1</v>
      </c>
      <c r="K429" s="274"/>
      <c r="L429" s="274"/>
      <c r="M429" s="400" t="s">
        <v>452</v>
      </c>
      <c r="N429" s="402" t="s">
        <v>40</v>
      </c>
    </row>
    <row r="430" spans="2:14" s="256" customFormat="1" ht="12.75">
      <c r="H430" s="272" t="s">
        <v>1236</v>
      </c>
      <c r="I430" s="398" t="s">
        <v>1244</v>
      </c>
      <c r="J430" s="271">
        <v>1</v>
      </c>
      <c r="K430" s="274">
        <v>195</v>
      </c>
      <c r="L430" s="274">
        <f>Tabla1[[#This Row],[Cantidad de Insumos]]*K430</f>
        <v>195</v>
      </c>
      <c r="M430" s="400" t="s">
        <v>1246</v>
      </c>
      <c r="N430" s="402" t="s">
        <v>290</v>
      </c>
    </row>
    <row r="431" spans="2:14" s="257" customFormat="1" ht="12.75">
      <c r="H431" s="272" t="s">
        <v>1237</v>
      </c>
      <c r="I431" s="398" t="s">
        <v>925</v>
      </c>
      <c r="J431" s="271">
        <v>1</v>
      </c>
      <c r="K431" s="274">
        <v>95</v>
      </c>
      <c r="L431" s="274">
        <f>Tabla1[[#This Row],[Cantidad de Insumos]]*K431</f>
        <v>95</v>
      </c>
      <c r="M431" s="400" t="s">
        <v>1246</v>
      </c>
      <c r="N431" s="402" t="s">
        <v>40</v>
      </c>
    </row>
    <row r="432" spans="2:14" s="256" customFormat="1" ht="12.75">
      <c r="H432" s="272" t="s">
        <v>1238</v>
      </c>
      <c r="I432" s="398" t="s">
        <v>1245</v>
      </c>
      <c r="J432" s="271">
        <v>1</v>
      </c>
      <c r="K432" s="274">
        <v>110</v>
      </c>
      <c r="L432" s="274">
        <f>Tabla1[[#This Row],[Cantidad de Insumos]]*K432</f>
        <v>110</v>
      </c>
      <c r="M432" s="400" t="s">
        <v>1246</v>
      </c>
      <c r="N432" s="402" t="s">
        <v>40</v>
      </c>
    </row>
    <row r="433" spans="2:14" s="257" customFormat="1" ht="12.75">
      <c r="H433" s="272" t="s">
        <v>1239</v>
      </c>
      <c r="I433" s="398" t="s">
        <v>925</v>
      </c>
      <c r="J433" s="271">
        <v>1</v>
      </c>
      <c r="K433" s="274"/>
      <c r="L433" s="274">
        <f>Tabla1[[#This Row],[Cantidad de Insumos]]*K433</f>
        <v>0</v>
      </c>
      <c r="M433" s="400"/>
      <c r="N433" s="402"/>
    </row>
    <row r="434" spans="2:14" s="257" customFormat="1" ht="12.75">
      <c r="H434" s="272" t="s">
        <v>1240</v>
      </c>
      <c r="I434" s="398" t="s">
        <v>925</v>
      </c>
      <c r="J434" s="271">
        <v>1</v>
      </c>
      <c r="K434" s="274">
        <v>4500</v>
      </c>
      <c r="L434" s="274">
        <f>Tabla1[[#This Row],[Cantidad de Insumos]]*K434</f>
        <v>4500</v>
      </c>
      <c r="M434" s="400" t="s">
        <v>1247</v>
      </c>
      <c r="N434" s="402" t="s">
        <v>290</v>
      </c>
    </row>
    <row r="435" spans="2:14" s="257" customFormat="1" ht="12.75">
      <c r="H435" s="272" t="s">
        <v>1241</v>
      </c>
      <c r="I435" s="398" t="s">
        <v>925</v>
      </c>
      <c r="J435" s="271">
        <v>1</v>
      </c>
      <c r="K435" s="274">
        <v>230</v>
      </c>
      <c r="L435" s="274">
        <f>Tabla1[[#This Row],[Cantidad de Insumos]]*K435</f>
        <v>230</v>
      </c>
      <c r="M435" s="400" t="s">
        <v>1246</v>
      </c>
      <c r="N435" s="402" t="s">
        <v>290</v>
      </c>
    </row>
    <row r="436" spans="2:14" s="256" customFormat="1" ht="12.75">
      <c r="H436" s="272" t="s">
        <v>1242</v>
      </c>
      <c r="I436" s="398" t="s">
        <v>925</v>
      </c>
      <c r="J436" s="271">
        <v>1</v>
      </c>
      <c r="K436" s="274">
        <v>1260</v>
      </c>
      <c r="L436" s="274">
        <f>Tabla1[[#This Row],[Cantidad de Insumos]]*K436</f>
        <v>1260</v>
      </c>
      <c r="M436" s="400" t="s">
        <v>1246</v>
      </c>
      <c r="N436" s="402" t="s">
        <v>290</v>
      </c>
    </row>
    <row r="437" spans="2:14" s="257" customFormat="1" ht="12.75">
      <c r="H437" s="272" t="s">
        <v>1243</v>
      </c>
      <c r="I437" s="398" t="s">
        <v>925</v>
      </c>
      <c r="J437" s="271">
        <v>5</v>
      </c>
      <c r="K437" s="274">
        <v>65</v>
      </c>
      <c r="L437" s="274">
        <f>Tabla1[[#This Row],[Cantidad de Insumos]]*K437</f>
        <v>325</v>
      </c>
      <c r="M437" s="400" t="s">
        <v>1246</v>
      </c>
      <c r="N437" s="402" t="s">
        <v>290</v>
      </c>
    </row>
    <row r="438" spans="2:14" ht="12.75">
      <c r="B438" s="14" t="e">
        <f>IF(Tabla1[[#This Row],[Código_Actividad]]="","",CONCATENATE(Tabla1[[#This Row],[POA]],".",Tabla1[[#This Row],[SRS]],".",Tabla1[[#This Row],[AREA]],".",Tabla1[[#This Row],[TIPO]]))</f>
        <v>#REF!</v>
      </c>
      <c r="C438" s="14" t="e">
        <f>IF(Tabla1[[#This Row],[Código_Actividad]]="","",'[3]Formulario PPGR1'!#REF!)</f>
        <v>#REF!</v>
      </c>
      <c r="D438" s="14" t="e">
        <f>IF(Tabla1[[#This Row],[Código_Actividad]]="","",'[3]Formulario PPGR1'!#REF!)</f>
        <v>#REF!</v>
      </c>
      <c r="E438" s="14" t="e">
        <f>IF(Tabla1[[#This Row],[Código_Actividad]]="","",'[3]Formulario PPGR1'!#REF!)</f>
        <v>#REF!</v>
      </c>
      <c r="F438" s="14" t="e">
        <f>IF(Tabla1[[#This Row],[Código_Actividad]]="","",'[3]Formulario PPGR1'!#REF!)</f>
        <v>#REF!</v>
      </c>
      <c r="G438" s="256" t="s">
        <v>1152</v>
      </c>
      <c r="H438" s="272" t="s">
        <v>1234</v>
      </c>
      <c r="I438" s="272" t="s">
        <v>925</v>
      </c>
      <c r="J438" s="271">
        <v>1</v>
      </c>
      <c r="K438" s="273">
        <v>22000</v>
      </c>
      <c r="L438" s="274">
        <f>Tabla1[[#This Row],[Cantidad de Insumos]]*K438</f>
        <v>22000</v>
      </c>
      <c r="M438" s="400" t="s">
        <v>452</v>
      </c>
      <c r="N438" s="402" t="s">
        <v>40</v>
      </c>
    </row>
    <row r="439" spans="2:14" s="256" customFormat="1" ht="12.75">
      <c r="H439" s="272" t="s">
        <v>1235</v>
      </c>
      <c r="I439" s="398" t="s">
        <v>925</v>
      </c>
      <c r="J439" s="271">
        <v>1</v>
      </c>
      <c r="K439" s="274"/>
      <c r="L439" s="274"/>
      <c r="M439" s="400" t="s">
        <v>452</v>
      </c>
      <c r="N439" s="402" t="s">
        <v>40</v>
      </c>
    </row>
    <row r="440" spans="2:14" s="256" customFormat="1" ht="12.75">
      <c r="H440" s="272" t="s">
        <v>1236</v>
      </c>
      <c r="I440" s="398" t="s">
        <v>1244</v>
      </c>
      <c r="J440" s="271">
        <v>1</v>
      </c>
      <c r="K440" s="274">
        <v>195</v>
      </c>
      <c r="L440" s="274">
        <f>Tabla1[[#This Row],[Cantidad de Insumos]]*K440</f>
        <v>195</v>
      </c>
      <c r="M440" s="400" t="s">
        <v>1246</v>
      </c>
      <c r="N440" s="402" t="s">
        <v>290</v>
      </c>
    </row>
    <row r="441" spans="2:14" s="257" customFormat="1" ht="12.75">
      <c r="H441" s="272" t="s">
        <v>1237</v>
      </c>
      <c r="I441" s="398" t="s">
        <v>925</v>
      </c>
      <c r="J441" s="271">
        <v>1</v>
      </c>
      <c r="K441" s="274">
        <v>95</v>
      </c>
      <c r="L441" s="274">
        <f>Tabla1[[#This Row],[Cantidad de Insumos]]*K441</f>
        <v>95</v>
      </c>
      <c r="M441" s="400" t="s">
        <v>1246</v>
      </c>
      <c r="N441" s="402" t="s">
        <v>40</v>
      </c>
    </row>
    <row r="442" spans="2:14" s="256" customFormat="1" ht="12.75">
      <c r="H442" s="272" t="s">
        <v>1238</v>
      </c>
      <c r="I442" s="398" t="s">
        <v>1245</v>
      </c>
      <c r="J442" s="271">
        <v>1</v>
      </c>
      <c r="K442" s="274">
        <v>110</v>
      </c>
      <c r="L442" s="274">
        <f>Tabla1[[#This Row],[Cantidad de Insumos]]*K442</f>
        <v>110</v>
      </c>
      <c r="M442" s="400" t="s">
        <v>1246</v>
      </c>
      <c r="N442" s="402" t="s">
        <v>40</v>
      </c>
    </row>
    <row r="443" spans="2:14" s="257" customFormat="1" ht="12.75">
      <c r="H443" s="272" t="s">
        <v>1239</v>
      </c>
      <c r="I443" s="398" t="s">
        <v>925</v>
      </c>
      <c r="J443" s="271">
        <v>1</v>
      </c>
      <c r="K443" s="274"/>
      <c r="L443" s="274">
        <f>Tabla1[[#This Row],[Cantidad de Insumos]]*K443</f>
        <v>0</v>
      </c>
      <c r="M443" s="400"/>
      <c r="N443" s="402"/>
    </row>
    <row r="444" spans="2:14" s="257" customFormat="1" ht="12.75">
      <c r="H444" s="272" t="s">
        <v>1240</v>
      </c>
      <c r="I444" s="398" t="s">
        <v>925</v>
      </c>
      <c r="J444" s="271">
        <v>1</v>
      </c>
      <c r="K444" s="274">
        <v>4500</v>
      </c>
      <c r="L444" s="274">
        <f>Tabla1[[#This Row],[Cantidad de Insumos]]*K444</f>
        <v>4500</v>
      </c>
      <c r="M444" s="400" t="s">
        <v>1247</v>
      </c>
      <c r="N444" s="402" t="s">
        <v>290</v>
      </c>
    </row>
    <row r="445" spans="2:14" s="257" customFormat="1" ht="12.75">
      <c r="H445" s="272" t="s">
        <v>1241</v>
      </c>
      <c r="I445" s="398" t="s">
        <v>925</v>
      </c>
      <c r="J445" s="271">
        <v>1</v>
      </c>
      <c r="K445" s="274">
        <v>230</v>
      </c>
      <c r="L445" s="274">
        <f>Tabla1[[#This Row],[Cantidad de Insumos]]*K445</f>
        <v>230</v>
      </c>
      <c r="M445" s="400" t="s">
        <v>1246</v>
      </c>
      <c r="N445" s="402" t="s">
        <v>290</v>
      </c>
    </row>
    <row r="446" spans="2:14" s="256" customFormat="1" ht="12.75">
      <c r="H446" s="272" t="s">
        <v>1242</v>
      </c>
      <c r="I446" s="398" t="s">
        <v>925</v>
      </c>
      <c r="J446" s="271">
        <v>1</v>
      </c>
      <c r="K446" s="274">
        <v>1260</v>
      </c>
      <c r="L446" s="274">
        <f>Tabla1[[#This Row],[Cantidad de Insumos]]*K446</f>
        <v>1260</v>
      </c>
      <c r="M446" s="400" t="s">
        <v>1246</v>
      </c>
      <c r="N446" s="402" t="s">
        <v>290</v>
      </c>
    </row>
    <row r="447" spans="2:14" s="257" customFormat="1" ht="12.75">
      <c r="H447" s="272" t="s">
        <v>1243</v>
      </c>
      <c r="I447" s="398" t="s">
        <v>925</v>
      </c>
      <c r="J447" s="271">
        <v>5</v>
      </c>
      <c r="K447" s="274">
        <v>65</v>
      </c>
      <c r="L447" s="274">
        <f>Tabla1[[#This Row],[Cantidad de Insumos]]*K447</f>
        <v>325</v>
      </c>
      <c r="M447" s="400" t="s">
        <v>1246</v>
      </c>
      <c r="N447" s="402" t="s">
        <v>290</v>
      </c>
    </row>
    <row r="448" spans="2:14" ht="12.75">
      <c r="B448" s="14" t="e">
        <f>IF(Tabla1[[#This Row],[Código_Actividad]]="","",CONCATENATE(Tabla1[[#This Row],[POA]],".",Tabla1[[#This Row],[SRS]],".",Tabla1[[#This Row],[AREA]],".",Tabla1[[#This Row],[TIPO]]))</f>
        <v>#REF!</v>
      </c>
      <c r="C448" s="14" t="e">
        <f>IF(Tabla1[[#This Row],[Código_Actividad]]="","",'[3]Formulario PPGR1'!#REF!)</f>
        <v>#REF!</v>
      </c>
      <c r="D448" s="14" t="e">
        <f>IF(Tabla1[[#This Row],[Código_Actividad]]="","",'[3]Formulario PPGR1'!#REF!)</f>
        <v>#REF!</v>
      </c>
      <c r="E448" s="14" t="e">
        <f>IF(Tabla1[[#This Row],[Código_Actividad]]="","",'[3]Formulario PPGR1'!#REF!)</f>
        <v>#REF!</v>
      </c>
      <c r="F448" s="14" t="e">
        <f>IF(Tabla1[[#This Row],[Código_Actividad]]="","",'[3]Formulario PPGR1'!#REF!)</f>
        <v>#REF!</v>
      </c>
      <c r="G448" s="257" t="s">
        <v>1154</v>
      </c>
      <c r="H448" s="272" t="s">
        <v>1234</v>
      </c>
      <c r="I448" s="272" t="s">
        <v>925</v>
      </c>
      <c r="J448" s="271">
        <v>1</v>
      </c>
      <c r="K448" s="273">
        <v>22000</v>
      </c>
      <c r="L448" s="274">
        <f>Tabla1[[#This Row],[Cantidad de Insumos]]*K448</f>
        <v>22000</v>
      </c>
      <c r="M448" s="400" t="s">
        <v>452</v>
      </c>
      <c r="N448" s="402" t="s">
        <v>40</v>
      </c>
    </row>
    <row r="449" spans="2:14" s="256" customFormat="1" ht="12.75">
      <c r="H449" s="272" t="s">
        <v>1235</v>
      </c>
      <c r="I449" s="398" t="s">
        <v>925</v>
      </c>
      <c r="J449" s="271">
        <v>1</v>
      </c>
      <c r="K449" s="274"/>
      <c r="L449" s="274"/>
      <c r="M449" s="400" t="s">
        <v>452</v>
      </c>
      <c r="N449" s="402" t="s">
        <v>40</v>
      </c>
    </row>
    <row r="450" spans="2:14" s="256" customFormat="1" ht="12.75">
      <c r="H450" s="272" t="s">
        <v>1236</v>
      </c>
      <c r="I450" s="398" t="s">
        <v>1244</v>
      </c>
      <c r="J450" s="271">
        <v>1</v>
      </c>
      <c r="K450" s="274">
        <v>195</v>
      </c>
      <c r="L450" s="274">
        <f>Tabla1[[#This Row],[Cantidad de Insumos]]*K450</f>
        <v>195</v>
      </c>
      <c r="M450" s="400" t="s">
        <v>1246</v>
      </c>
      <c r="N450" s="402" t="s">
        <v>290</v>
      </c>
    </row>
    <row r="451" spans="2:14" s="257" customFormat="1" ht="12.75">
      <c r="H451" s="272" t="s">
        <v>1237</v>
      </c>
      <c r="I451" s="398" t="s">
        <v>925</v>
      </c>
      <c r="J451" s="271">
        <v>1</v>
      </c>
      <c r="K451" s="274">
        <v>95</v>
      </c>
      <c r="L451" s="274">
        <f>Tabla1[[#This Row],[Cantidad de Insumos]]*K451</f>
        <v>95</v>
      </c>
      <c r="M451" s="400" t="s">
        <v>1246</v>
      </c>
      <c r="N451" s="402" t="s">
        <v>40</v>
      </c>
    </row>
    <row r="452" spans="2:14" s="256" customFormat="1" ht="12.75">
      <c r="H452" s="272" t="s">
        <v>1238</v>
      </c>
      <c r="I452" s="398" t="s">
        <v>1245</v>
      </c>
      <c r="J452" s="271">
        <v>1</v>
      </c>
      <c r="K452" s="274">
        <v>110</v>
      </c>
      <c r="L452" s="274">
        <f>Tabla1[[#This Row],[Cantidad de Insumos]]*K452</f>
        <v>110</v>
      </c>
      <c r="M452" s="400" t="s">
        <v>1246</v>
      </c>
      <c r="N452" s="402" t="s">
        <v>40</v>
      </c>
    </row>
    <row r="453" spans="2:14" s="257" customFormat="1" ht="12.75">
      <c r="H453" s="272" t="s">
        <v>1239</v>
      </c>
      <c r="I453" s="398" t="s">
        <v>925</v>
      </c>
      <c r="J453" s="271">
        <v>1</v>
      </c>
      <c r="K453" s="274"/>
      <c r="L453" s="274">
        <f>Tabla1[[#This Row],[Cantidad de Insumos]]*K453</f>
        <v>0</v>
      </c>
      <c r="M453" s="400"/>
      <c r="N453" s="402"/>
    </row>
    <row r="454" spans="2:14" s="257" customFormat="1" ht="12.75">
      <c r="H454" s="272" t="s">
        <v>1240</v>
      </c>
      <c r="I454" s="398" t="s">
        <v>925</v>
      </c>
      <c r="J454" s="271">
        <v>1</v>
      </c>
      <c r="K454" s="274">
        <v>4500</v>
      </c>
      <c r="L454" s="274">
        <f>Tabla1[[#This Row],[Cantidad de Insumos]]*K454</f>
        <v>4500</v>
      </c>
      <c r="M454" s="400" t="s">
        <v>1247</v>
      </c>
      <c r="N454" s="402" t="s">
        <v>290</v>
      </c>
    </row>
    <row r="455" spans="2:14" s="257" customFormat="1" ht="12.75">
      <c r="H455" s="272" t="s">
        <v>1241</v>
      </c>
      <c r="I455" s="398" t="s">
        <v>925</v>
      </c>
      <c r="J455" s="271">
        <v>1</v>
      </c>
      <c r="K455" s="274">
        <v>230</v>
      </c>
      <c r="L455" s="274">
        <f>Tabla1[[#This Row],[Cantidad de Insumos]]*K455</f>
        <v>230</v>
      </c>
      <c r="M455" s="400" t="s">
        <v>1246</v>
      </c>
      <c r="N455" s="402" t="s">
        <v>290</v>
      </c>
    </row>
    <row r="456" spans="2:14" s="256" customFormat="1" ht="12.75">
      <c r="H456" s="272" t="s">
        <v>1242</v>
      </c>
      <c r="I456" s="398" t="s">
        <v>925</v>
      </c>
      <c r="J456" s="271">
        <v>1</v>
      </c>
      <c r="K456" s="274">
        <v>1260</v>
      </c>
      <c r="L456" s="274">
        <f>Tabla1[[#This Row],[Cantidad de Insumos]]*K456</f>
        <v>1260</v>
      </c>
      <c r="M456" s="400" t="s">
        <v>1246</v>
      </c>
      <c r="N456" s="402" t="s">
        <v>290</v>
      </c>
    </row>
    <row r="457" spans="2:14" s="257" customFormat="1" ht="12.75">
      <c r="H457" s="272" t="s">
        <v>1243</v>
      </c>
      <c r="I457" s="398" t="s">
        <v>925</v>
      </c>
      <c r="J457" s="271">
        <v>5</v>
      </c>
      <c r="K457" s="274">
        <v>65</v>
      </c>
      <c r="L457" s="274">
        <f>Tabla1[[#This Row],[Cantidad de Insumos]]*K457</f>
        <v>325</v>
      </c>
      <c r="M457" s="400" t="s">
        <v>1246</v>
      </c>
      <c r="N457" s="402" t="s">
        <v>290</v>
      </c>
    </row>
    <row r="458" spans="2:14" ht="12.75">
      <c r="B458" s="14" t="e">
        <f>IF(Tabla1[[#This Row],[Código_Actividad]]="","",CONCATENATE(Tabla1[[#This Row],[POA]],".",Tabla1[[#This Row],[SRS]],".",Tabla1[[#This Row],[AREA]],".",Tabla1[[#This Row],[TIPO]]))</f>
        <v>#REF!</v>
      </c>
      <c r="C458" s="14" t="e">
        <f>IF(Tabla1[[#This Row],[Código_Actividad]]="","",'[3]Formulario PPGR1'!#REF!)</f>
        <v>#REF!</v>
      </c>
      <c r="D458" s="14" t="e">
        <f>IF(Tabla1[[#This Row],[Código_Actividad]]="","",'[3]Formulario PPGR1'!#REF!)</f>
        <v>#REF!</v>
      </c>
      <c r="E458" s="14" t="e">
        <f>IF(Tabla1[[#This Row],[Código_Actividad]]="","",'[3]Formulario PPGR1'!#REF!)</f>
        <v>#REF!</v>
      </c>
      <c r="F458" s="14" t="e">
        <f>IF(Tabla1[[#This Row],[Código_Actividad]]="","",'[3]Formulario PPGR1'!#REF!)</f>
        <v>#REF!</v>
      </c>
      <c r="G458" s="256" t="s">
        <v>1157</v>
      </c>
      <c r="H458" s="272" t="s">
        <v>1234</v>
      </c>
      <c r="I458" s="272" t="s">
        <v>925</v>
      </c>
      <c r="J458" s="271">
        <v>1</v>
      </c>
      <c r="K458" s="273">
        <v>22000</v>
      </c>
      <c r="L458" s="274">
        <f>Tabla1[[#This Row],[Cantidad de Insumos]]*K458</f>
        <v>22000</v>
      </c>
      <c r="M458" s="400" t="s">
        <v>452</v>
      </c>
      <c r="N458" s="402" t="s">
        <v>40</v>
      </c>
    </row>
    <row r="459" spans="2:14" s="256" customFormat="1" ht="12.75">
      <c r="H459" s="272" t="s">
        <v>1235</v>
      </c>
      <c r="I459" s="398" t="s">
        <v>925</v>
      </c>
      <c r="J459" s="271">
        <v>1</v>
      </c>
      <c r="K459" s="274"/>
      <c r="L459" s="274"/>
      <c r="M459" s="400" t="s">
        <v>452</v>
      </c>
      <c r="N459" s="402" t="s">
        <v>40</v>
      </c>
    </row>
    <row r="460" spans="2:14" s="256" customFormat="1" ht="12.75">
      <c r="H460" s="272" t="s">
        <v>1236</v>
      </c>
      <c r="I460" s="398" t="s">
        <v>1244</v>
      </c>
      <c r="J460" s="271">
        <v>1</v>
      </c>
      <c r="K460" s="274">
        <v>195</v>
      </c>
      <c r="L460" s="274">
        <f>Tabla1[[#This Row],[Cantidad de Insumos]]*K460</f>
        <v>195</v>
      </c>
      <c r="M460" s="400" t="s">
        <v>1246</v>
      </c>
      <c r="N460" s="402" t="s">
        <v>290</v>
      </c>
    </row>
    <row r="461" spans="2:14" s="257" customFormat="1" ht="12.75">
      <c r="H461" s="272" t="s">
        <v>1237</v>
      </c>
      <c r="I461" s="398" t="s">
        <v>925</v>
      </c>
      <c r="J461" s="271">
        <v>1</v>
      </c>
      <c r="K461" s="274">
        <v>95</v>
      </c>
      <c r="L461" s="274">
        <f>Tabla1[[#This Row],[Cantidad de Insumos]]*K461</f>
        <v>95</v>
      </c>
      <c r="M461" s="400" t="s">
        <v>1246</v>
      </c>
      <c r="N461" s="402" t="s">
        <v>40</v>
      </c>
    </row>
    <row r="462" spans="2:14" s="256" customFormat="1" ht="12.75">
      <c r="H462" s="272" t="s">
        <v>1238</v>
      </c>
      <c r="I462" s="398" t="s">
        <v>1245</v>
      </c>
      <c r="J462" s="271">
        <v>1</v>
      </c>
      <c r="K462" s="274">
        <v>110</v>
      </c>
      <c r="L462" s="274">
        <f>Tabla1[[#This Row],[Cantidad de Insumos]]*K462</f>
        <v>110</v>
      </c>
      <c r="M462" s="400" t="s">
        <v>1246</v>
      </c>
      <c r="N462" s="402" t="s">
        <v>40</v>
      </c>
    </row>
    <row r="463" spans="2:14" s="257" customFormat="1" ht="12.75">
      <c r="H463" s="272" t="s">
        <v>1239</v>
      </c>
      <c r="I463" s="398" t="s">
        <v>925</v>
      </c>
      <c r="J463" s="271">
        <v>1</v>
      </c>
      <c r="K463" s="274"/>
      <c r="L463" s="274">
        <f>Tabla1[[#This Row],[Cantidad de Insumos]]*K463</f>
        <v>0</v>
      </c>
      <c r="M463" s="400"/>
      <c r="N463" s="402"/>
    </row>
    <row r="464" spans="2:14" s="257" customFormat="1" ht="12.75">
      <c r="H464" s="272" t="s">
        <v>1240</v>
      </c>
      <c r="I464" s="398" t="s">
        <v>925</v>
      </c>
      <c r="J464" s="271">
        <v>1</v>
      </c>
      <c r="K464" s="274">
        <v>4500</v>
      </c>
      <c r="L464" s="274">
        <f>Tabla1[[#This Row],[Cantidad de Insumos]]*K464</f>
        <v>4500</v>
      </c>
      <c r="M464" s="400" t="s">
        <v>1247</v>
      </c>
      <c r="N464" s="402" t="s">
        <v>290</v>
      </c>
    </row>
    <row r="465" spans="2:14" s="257" customFormat="1" ht="12.75">
      <c r="H465" s="272" t="s">
        <v>1241</v>
      </c>
      <c r="I465" s="398" t="s">
        <v>925</v>
      </c>
      <c r="J465" s="271">
        <v>1</v>
      </c>
      <c r="K465" s="274">
        <v>230</v>
      </c>
      <c r="L465" s="274">
        <f>Tabla1[[#This Row],[Cantidad de Insumos]]*K465</f>
        <v>230</v>
      </c>
      <c r="M465" s="400" t="s">
        <v>1246</v>
      </c>
      <c r="N465" s="402" t="s">
        <v>290</v>
      </c>
    </row>
    <row r="466" spans="2:14" s="256" customFormat="1" ht="12.75">
      <c r="H466" s="272" t="s">
        <v>1242</v>
      </c>
      <c r="I466" s="398" t="s">
        <v>925</v>
      </c>
      <c r="J466" s="271">
        <v>1</v>
      </c>
      <c r="K466" s="274">
        <v>1260</v>
      </c>
      <c r="L466" s="274">
        <f>Tabla1[[#This Row],[Cantidad de Insumos]]*K466</f>
        <v>1260</v>
      </c>
      <c r="M466" s="400" t="s">
        <v>1246</v>
      </c>
      <c r="N466" s="402" t="s">
        <v>290</v>
      </c>
    </row>
    <row r="467" spans="2:14" s="257" customFormat="1" ht="12.75">
      <c r="H467" s="272" t="s">
        <v>1243</v>
      </c>
      <c r="I467" s="398" t="s">
        <v>925</v>
      </c>
      <c r="J467" s="271">
        <v>5</v>
      </c>
      <c r="K467" s="274">
        <v>65</v>
      </c>
      <c r="L467" s="274">
        <f>Tabla1[[#This Row],[Cantidad de Insumos]]*K467</f>
        <v>325</v>
      </c>
      <c r="M467" s="400" t="s">
        <v>1246</v>
      </c>
      <c r="N467" s="402" t="s">
        <v>290</v>
      </c>
    </row>
    <row r="468" spans="2:14" ht="12.75">
      <c r="B468" s="14" t="e">
        <f>IF(Tabla1[[#This Row],[Código_Actividad]]="","",CONCATENATE(Tabla1[[#This Row],[POA]],".",Tabla1[[#This Row],[SRS]],".",Tabla1[[#This Row],[AREA]],".",Tabla1[[#This Row],[TIPO]]))</f>
        <v>#REF!</v>
      </c>
      <c r="C468" s="14" t="e">
        <f>IF(Tabla1[[#This Row],[Código_Actividad]]="","",'[3]Formulario PPGR1'!#REF!)</f>
        <v>#REF!</v>
      </c>
      <c r="D468" s="14" t="e">
        <f>IF(Tabla1[[#This Row],[Código_Actividad]]="","",'[3]Formulario PPGR1'!#REF!)</f>
        <v>#REF!</v>
      </c>
      <c r="E468" s="14" t="e">
        <f>IF(Tabla1[[#This Row],[Código_Actividad]]="","",'[3]Formulario PPGR1'!#REF!)</f>
        <v>#REF!</v>
      </c>
      <c r="F468" s="14" t="e">
        <f>IF(Tabla1[[#This Row],[Código_Actividad]]="","",'[3]Formulario PPGR1'!#REF!)</f>
        <v>#REF!</v>
      </c>
      <c r="G468" s="257" t="s">
        <v>1159</v>
      </c>
      <c r="H468" s="272" t="s">
        <v>1234</v>
      </c>
      <c r="I468" s="272" t="s">
        <v>925</v>
      </c>
      <c r="J468" s="271">
        <v>1</v>
      </c>
      <c r="K468" s="273">
        <v>22000</v>
      </c>
      <c r="L468" s="274">
        <f>Tabla1[[#This Row],[Cantidad de Insumos]]*K468</f>
        <v>22000</v>
      </c>
      <c r="M468" s="400" t="s">
        <v>452</v>
      </c>
      <c r="N468" s="402" t="s">
        <v>40</v>
      </c>
    </row>
    <row r="469" spans="2:14" s="256" customFormat="1" ht="12.75">
      <c r="H469" s="272" t="s">
        <v>1235</v>
      </c>
      <c r="I469" s="398" t="s">
        <v>925</v>
      </c>
      <c r="J469" s="271">
        <v>1</v>
      </c>
      <c r="K469" s="274"/>
      <c r="L469" s="274"/>
      <c r="M469" s="400" t="s">
        <v>452</v>
      </c>
      <c r="N469" s="402" t="s">
        <v>40</v>
      </c>
    </row>
    <row r="470" spans="2:14" s="256" customFormat="1" ht="12.75">
      <c r="H470" s="272" t="s">
        <v>1236</v>
      </c>
      <c r="I470" s="398" t="s">
        <v>1244</v>
      </c>
      <c r="J470" s="271">
        <v>1</v>
      </c>
      <c r="K470" s="274">
        <v>195</v>
      </c>
      <c r="L470" s="274">
        <f>Tabla1[[#This Row],[Cantidad de Insumos]]*K470</f>
        <v>195</v>
      </c>
      <c r="M470" s="400" t="s">
        <v>1246</v>
      </c>
      <c r="N470" s="402" t="s">
        <v>290</v>
      </c>
    </row>
    <row r="471" spans="2:14" s="257" customFormat="1" ht="12.75">
      <c r="H471" s="272" t="s">
        <v>1237</v>
      </c>
      <c r="I471" s="398" t="s">
        <v>925</v>
      </c>
      <c r="J471" s="271">
        <v>1</v>
      </c>
      <c r="K471" s="274">
        <v>95</v>
      </c>
      <c r="L471" s="274">
        <f>Tabla1[[#This Row],[Cantidad de Insumos]]*K471</f>
        <v>95</v>
      </c>
      <c r="M471" s="400" t="s">
        <v>1246</v>
      </c>
      <c r="N471" s="402" t="s">
        <v>40</v>
      </c>
    </row>
    <row r="472" spans="2:14" s="256" customFormat="1" ht="12.75">
      <c r="H472" s="272" t="s">
        <v>1238</v>
      </c>
      <c r="I472" s="398" t="s">
        <v>1245</v>
      </c>
      <c r="J472" s="271">
        <v>1</v>
      </c>
      <c r="K472" s="274">
        <v>110</v>
      </c>
      <c r="L472" s="274">
        <f>Tabla1[[#This Row],[Cantidad de Insumos]]*K472</f>
        <v>110</v>
      </c>
      <c r="M472" s="400" t="s">
        <v>1246</v>
      </c>
      <c r="N472" s="402" t="s">
        <v>40</v>
      </c>
    </row>
    <row r="473" spans="2:14" s="257" customFormat="1" ht="12.75">
      <c r="H473" s="272" t="s">
        <v>1239</v>
      </c>
      <c r="I473" s="398" t="s">
        <v>925</v>
      </c>
      <c r="J473" s="271">
        <v>1</v>
      </c>
      <c r="K473" s="274"/>
      <c r="L473" s="274">
        <f>Tabla1[[#This Row],[Cantidad de Insumos]]*K473</f>
        <v>0</v>
      </c>
      <c r="M473" s="400"/>
      <c r="N473" s="402"/>
    </row>
    <row r="474" spans="2:14" s="257" customFormat="1" ht="12.75">
      <c r="H474" s="272" t="s">
        <v>1240</v>
      </c>
      <c r="I474" s="398" t="s">
        <v>925</v>
      </c>
      <c r="J474" s="271">
        <v>1</v>
      </c>
      <c r="K474" s="274">
        <v>4500</v>
      </c>
      <c r="L474" s="274">
        <f>Tabla1[[#This Row],[Cantidad de Insumos]]*K474</f>
        <v>4500</v>
      </c>
      <c r="M474" s="400" t="s">
        <v>1247</v>
      </c>
      <c r="N474" s="402" t="s">
        <v>290</v>
      </c>
    </row>
    <row r="475" spans="2:14" s="257" customFormat="1" ht="12.75">
      <c r="H475" s="272" t="s">
        <v>1241</v>
      </c>
      <c r="I475" s="398" t="s">
        <v>925</v>
      </c>
      <c r="J475" s="271">
        <v>1</v>
      </c>
      <c r="K475" s="274">
        <v>230</v>
      </c>
      <c r="L475" s="274">
        <f>Tabla1[[#This Row],[Cantidad de Insumos]]*K475</f>
        <v>230</v>
      </c>
      <c r="M475" s="400" t="s">
        <v>1246</v>
      </c>
      <c r="N475" s="402" t="s">
        <v>290</v>
      </c>
    </row>
    <row r="476" spans="2:14" s="256" customFormat="1" ht="12.75">
      <c r="H476" s="272" t="s">
        <v>1242</v>
      </c>
      <c r="I476" s="398" t="s">
        <v>925</v>
      </c>
      <c r="J476" s="271">
        <v>1</v>
      </c>
      <c r="K476" s="274">
        <v>1260</v>
      </c>
      <c r="L476" s="274">
        <f>Tabla1[[#This Row],[Cantidad de Insumos]]*K476</f>
        <v>1260</v>
      </c>
      <c r="M476" s="400" t="s">
        <v>1246</v>
      </c>
      <c r="N476" s="402" t="s">
        <v>290</v>
      </c>
    </row>
    <row r="477" spans="2:14" s="257" customFormat="1" ht="12.75">
      <c r="H477" s="272" t="s">
        <v>1243</v>
      </c>
      <c r="I477" s="398" t="s">
        <v>925</v>
      </c>
      <c r="J477" s="271">
        <v>5</v>
      </c>
      <c r="K477" s="274">
        <v>65</v>
      </c>
      <c r="L477" s="274">
        <f>Tabla1[[#This Row],[Cantidad de Insumos]]*K477</f>
        <v>325</v>
      </c>
      <c r="M477" s="400" t="s">
        <v>1246</v>
      </c>
      <c r="N477" s="402" t="s">
        <v>290</v>
      </c>
    </row>
    <row r="478" spans="2:14" ht="12.75">
      <c r="B478" s="14" t="e">
        <f>IF(Tabla1[[#This Row],[Código_Actividad]]="","",CONCATENATE(Tabla1[[#This Row],[POA]],".",Tabla1[[#This Row],[SRS]],".",Tabla1[[#This Row],[AREA]],".",Tabla1[[#This Row],[TIPO]]))</f>
        <v>#REF!</v>
      </c>
      <c r="C478" s="14" t="e">
        <f>IF(Tabla1[[#This Row],[Código_Actividad]]="","",'[3]Formulario PPGR1'!#REF!)</f>
        <v>#REF!</v>
      </c>
      <c r="D478" s="14" t="e">
        <f>IF(Tabla1[[#This Row],[Código_Actividad]]="","",'[3]Formulario PPGR1'!#REF!)</f>
        <v>#REF!</v>
      </c>
      <c r="E478" s="14" t="e">
        <f>IF(Tabla1[[#This Row],[Código_Actividad]]="","",'[3]Formulario PPGR1'!#REF!)</f>
        <v>#REF!</v>
      </c>
      <c r="F478" s="14" t="e">
        <f>IF(Tabla1[[#This Row],[Código_Actividad]]="","",'[3]Formulario PPGR1'!#REF!)</f>
        <v>#REF!</v>
      </c>
      <c r="G478" s="256" t="s">
        <v>1161</v>
      </c>
      <c r="H478" s="272" t="s">
        <v>1234</v>
      </c>
      <c r="I478" s="272" t="s">
        <v>925</v>
      </c>
      <c r="J478" s="271">
        <v>1</v>
      </c>
      <c r="K478" s="273">
        <v>22000</v>
      </c>
      <c r="L478" s="274">
        <f>Tabla1[[#This Row],[Cantidad de Insumos]]*K478</f>
        <v>22000</v>
      </c>
      <c r="M478" s="400" t="s">
        <v>452</v>
      </c>
      <c r="N478" s="402" t="s">
        <v>40</v>
      </c>
    </row>
    <row r="479" spans="2:14" s="256" customFormat="1" ht="12.75">
      <c r="H479" s="272" t="s">
        <v>1235</v>
      </c>
      <c r="I479" s="398" t="s">
        <v>925</v>
      </c>
      <c r="J479" s="271">
        <v>1</v>
      </c>
      <c r="K479" s="274"/>
      <c r="L479" s="274"/>
      <c r="M479" s="400" t="s">
        <v>452</v>
      </c>
      <c r="N479" s="402" t="s">
        <v>40</v>
      </c>
    </row>
    <row r="480" spans="2:14" s="256" customFormat="1" ht="12.75">
      <c r="H480" s="272" t="s">
        <v>1236</v>
      </c>
      <c r="I480" s="398" t="s">
        <v>1244</v>
      </c>
      <c r="J480" s="271">
        <v>1</v>
      </c>
      <c r="K480" s="274">
        <v>195</v>
      </c>
      <c r="L480" s="274">
        <f>Tabla1[[#This Row],[Cantidad de Insumos]]*K480</f>
        <v>195</v>
      </c>
      <c r="M480" s="400" t="s">
        <v>1246</v>
      </c>
      <c r="N480" s="402" t="s">
        <v>290</v>
      </c>
    </row>
    <row r="481" spans="2:14" s="257" customFormat="1" ht="12.75">
      <c r="H481" s="272" t="s">
        <v>1237</v>
      </c>
      <c r="I481" s="398" t="s">
        <v>925</v>
      </c>
      <c r="J481" s="271">
        <v>1</v>
      </c>
      <c r="K481" s="274">
        <v>95</v>
      </c>
      <c r="L481" s="274">
        <f>Tabla1[[#This Row],[Cantidad de Insumos]]*K481</f>
        <v>95</v>
      </c>
      <c r="M481" s="400" t="s">
        <v>1246</v>
      </c>
      <c r="N481" s="402" t="s">
        <v>40</v>
      </c>
    </row>
    <row r="482" spans="2:14" s="256" customFormat="1" ht="12.75">
      <c r="H482" s="272" t="s">
        <v>1238</v>
      </c>
      <c r="I482" s="398" t="s">
        <v>1245</v>
      </c>
      <c r="J482" s="271">
        <v>1</v>
      </c>
      <c r="K482" s="274">
        <v>110</v>
      </c>
      <c r="L482" s="274">
        <f>Tabla1[[#This Row],[Cantidad de Insumos]]*K482</f>
        <v>110</v>
      </c>
      <c r="M482" s="400" t="s">
        <v>1246</v>
      </c>
      <c r="N482" s="402" t="s">
        <v>40</v>
      </c>
    </row>
    <row r="483" spans="2:14" s="257" customFormat="1" ht="12.75">
      <c r="H483" s="272" t="s">
        <v>1239</v>
      </c>
      <c r="I483" s="398" t="s">
        <v>925</v>
      </c>
      <c r="J483" s="271">
        <v>1</v>
      </c>
      <c r="K483" s="274"/>
      <c r="L483" s="274">
        <f>Tabla1[[#This Row],[Cantidad de Insumos]]*K483</f>
        <v>0</v>
      </c>
      <c r="M483" s="400"/>
      <c r="N483" s="402"/>
    </row>
    <row r="484" spans="2:14" s="257" customFormat="1" ht="12.75">
      <c r="H484" s="272" t="s">
        <v>1240</v>
      </c>
      <c r="I484" s="398" t="s">
        <v>925</v>
      </c>
      <c r="J484" s="271">
        <v>1</v>
      </c>
      <c r="K484" s="274">
        <v>4500</v>
      </c>
      <c r="L484" s="274">
        <f>Tabla1[[#This Row],[Cantidad de Insumos]]*K484</f>
        <v>4500</v>
      </c>
      <c r="M484" s="400" t="s">
        <v>1247</v>
      </c>
      <c r="N484" s="402" t="s">
        <v>290</v>
      </c>
    </row>
    <row r="485" spans="2:14" s="257" customFormat="1" ht="12.75">
      <c r="H485" s="272" t="s">
        <v>1241</v>
      </c>
      <c r="I485" s="398" t="s">
        <v>925</v>
      </c>
      <c r="J485" s="271">
        <v>1</v>
      </c>
      <c r="K485" s="274">
        <v>230</v>
      </c>
      <c r="L485" s="274">
        <f>Tabla1[[#This Row],[Cantidad de Insumos]]*K485</f>
        <v>230</v>
      </c>
      <c r="M485" s="400" t="s">
        <v>1246</v>
      </c>
      <c r="N485" s="402" t="s">
        <v>290</v>
      </c>
    </row>
    <row r="486" spans="2:14" s="256" customFormat="1" ht="12.75">
      <c r="H486" s="272" t="s">
        <v>1242</v>
      </c>
      <c r="I486" s="398" t="s">
        <v>925</v>
      </c>
      <c r="J486" s="271">
        <v>1</v>
      </c>
      <c r="K486" s="274">
        <v>1260</v>
      </c>
      <c r="L486" s="274">
        <f>Tabla1[[#This Row],[Cantidad de Insumos]]*K486</f>
        <v>1260</v>
      </c>
      <c r="M486" s="400" t="s">
        <v>1246</v>
      </c>
      <c r="N486" s="402" t="s">
        <v>290</v>
      </c>
    </row>
    <row r="487" spans="2:14" s="257" customFormat="1" ht="12.75">
      <c r="H487" s="272" t="s">
        <v>1243</v>
      </c>
      <c r="I487" s="398" t="s">
        <v>925</v>
      </c>
      <c r="J487" s="271">
        <v>5</v>
      </c>
      <c r="K487" s="274">
        <v>65</v>
      </c>
      <c r="L487" s="274">
        <f>Tabla1[[#This Row],[Cantidad de Insumos]]*K487</f>
        <v>325</v>
      </c>
      <c r="M487" s="400" t="s">
        <v>1246</v>
      </c>
      <c r="N487" s="402" t="s">
        <v>290</v>
      </c>
    </row>
    <row r="488" spans="2:14" ht="12.75">
      <c r="B488" s="14" t="e">
        <f>IF(Tabla1[[#This Row],[Código_Actividad]]="","",CONCATENATE(Tabla1[[#This Row],[POA]],".",Tabla1[[#This Row],[SRS]],".",Tabla1[[#This Row],[AREA]],".",Tabla1[[#This Row],[TIPO]]))</f>
        <v>#REF!</v>
      </c>
      <c r="C488" s="14" t="e">
        <f>IF(Tabla1[[#This Row],[Código_Actividad]]="","",'[3]Formulario PPGR1'!#REF!)</f>
        <v>#REF!</v>
      </c>
      <c r="D488" s="14" t="e">
        <f>IF(Tabla1[[#This Row],[Código_Actividad]]="","",'[3]Formulario PPGR1'!#REF!)</f>
        <v>#REF!</v>
      </c>
      <c r="E488" s="14" t="e">
        <f>IF(Tabla1[[#This Row],[Código_Actividad]]="","",'[3]Formulario PPGR1'!#REF!)</f>
        <v>#REF!</v>
      </c>
      <c r="F488" s="14" t="e">
        <f>IF(Tabla1[[#This Row],[Código_Actividad]]="","",'[3]Formulario PPGR1'!#REF!)</f>
        <v>#REF!</v>
      </c>
      <c r="G488" s="257" t="s">
        <v>1163</v>
      </c>
      <c r="H488" s="272" t="s">
        <v>1234</v>
      </c>
      <c r="I488" s="272" t="s">
        <v>925</v>
      </c>
      <c r="J488" s="271">
        <v>1</v>
      </c>
      <c r="K488" s="273">
        <v>22000</v>
      </c>
      <c r="L488" s="274">
        <f>Tabla1[[#This Row],[Cantidad de Insumos]]*K488</f>
        <v>22000</v>
      </c>
      <c r="M488" s="400" t="s">
        <v>452</v>
      </c>
      <c r="N488" s="402" t="s">
        <v>40</v>
      </c>
    </row>
    <row r="489" spans="2:14" s="256" customFormat="1" ht="12.75">
      <c r="H489" s="272" t="s">
        <v>1235</v>
      </c>
      <c r="I489" s="398" t="s">
        <v>925</v>
      </c>
      <c r="J489" s="271">
        <v>1</v>
      </c>
      <c r="K489" s="274"/>
      <c r="L489" s="274"/>
      <c r="M489" s="400" t="s">
        <v>452</v>
      </c>
      <c r="N489" s="402" t="s">
        <v>40</v>
      </c>
    </row>
    <row r="490" spans="2:14" s="256" customFormat="1" ht="12.75">
      <c r="H490" s="272" t="s">
        <v>1236</v>
      </c>
      <c r="I490" s="398" t="s">
        <v>1244</v>
      </c>
      <c r="J490" s="271">
        <v>1</v>
      </c>
      <c r="K490" s="274">
        <v>195</v>
      </c>
      <c r="L490" s="274">
        <f>Tabla1[[#This Row],[Cantidad de Insumos]]*K490</f>
        <v>195</v>
      </c>
      <c r="M490" s="400" t="s">
        <v>1246</v>
      </c>
      <c r="N490" s="402" t="s">
        <v>290</v>
      </c>
    </row>
    <row r="491" spans="2:14" s="257" customFormat="1" ht="12.75">
      <c r="H491" s="272" t="s">
        <v>1237</v>
      </c>
      <c r="I491" s="398" t="s">
        <v>925</v>
      </c>
      <c r="J491" s="271">
        <v>1</v>
      </c>
      <c r="K491" s="274">
        <v>95</v>
      </c>
      <c r="L491" s="274">
        <f>Tabla1[[#This Row],[Cantidad de Insumos]]*K491</f>
        <v>95</v>
      </c>
      <c r="M491" s="400" t="s">
        <v>1246</v>
      </c>
      <c r="N491" s="402" t="s">
        <v>40</v>
      </c>
    </row>
    <row r="492" spans="2:14" s="256" customFormat="1" ht="12.75">
      <c r="H492" s="272" t="s">
        <v>1238</v>
      </c>
      <c r="I492" s="398" t="s">
        <v>1245</v>
      </c>
      <c r="J492" s="271">
        <v>1</v>
      </c>
      <c r="K492" s="274">
        <v>110</v>
      </c>
      <c r="L492" s="274">
        <f>Tabla1[[#This Row],[Cantidad de Insumos]]*K492</f>
        <v>110</v>
      </c>
      <c r="M492" s="400" t="s">
        <v>1246</v>
      </c>
      <c r="N492" s="402" t="s">
        <v>40</v>
      </c>
    </row>
    <row r="493" spans="2:14" s="257" customFormat="1" ht="12.75">
      <c r="H493" s="272" t="s">
        <v>1239</v>
      </c>
      <c r="I493" s="398" t="s">
        <v>925</v>
      </c>
      <c r="J493" s="271">
        <v>1</v>
      </c>
      <c r="K493" s="274"/>
      <c r="L493" s="274">
        <f>Tabla1[[#This Row],[Cantidad de Insumos]]*K493</f>
        <v>0</v>
      </c>
      <c r="M493" s="400"/>
      <c r="N493" s="402"/>
    </row>
    <row r="494" spans="2:14" s="257" customFormat="1" ht="12.75">
      <c r="H494" s="272" t="s">
        <v>1240</v>
      </c>
      <c r="I494" s="398" t="s">
        <v>925</v>
      </c>
      <c r="J494" s="271">
        <v>1</v>
      </c>
      <c r="K494" s="274">
        <v>4500</v>
      </c>
      <c r="L494" s="274">
        <f>Tabla1[[#This Row],[Cantidad de Insumos]]*K494</f>
        <v>4500</v>
      </c>
      <c r="M494" s="400" t="s">
        <v>1247</v>
      </c>
      <c r="N494" s="402" t="s">
        <v>290</v>
      </c>
    </row>
    <row r="495" spans="2:14" s="257" customFormat="1" ht="12.75">
      <c r="H495" s="272" t="s">
        <v>1241</v>
      </c>
      <c r="I495" s="398" t="s">
        <v>925</v>
      </c>
      <c r="J495" s="271">
        <v>1</v>
      </c>
      <c r="K495" s="274">
        <v>230</v>
      </c>
      <c r="L495" s="274">
        <f>Tabla1[[#This Row],[Cantidad de Insumos]]*K495</f>
        <v>230</v>
      </c>
      <c r="M495" s="400" t="s">
        <v>1246</v>
      </c>
      <c r="N495" s="402" t="s">
        <v>290</v>
      </c>
    </row>
    <row r="496" spans="2:14" s="256" customFormat="1" ht="12.75">
      <c r="H496" s="272" t="s">
        <v>1242</v>
      </c>
      <c r="I496" s="398" t="s">
        <v>925</v>
      </c>
      <c r="J496" s="271">
        <v>1</v>
      </c>
      <c r="K496" s="274">
        <v>1260</v>
      </c>
      <c r="L496" s="274">
        <f>Tabla1[[#This Row],[Cantidad de Insumos]]*K496</f>
        <v>1260</v>
      </c>
      <c r="M496" s="400" t="s">
        <v>1246</v>
      </c>
      <c r="N496" s="402" t="s">
        <v>290</v>
      </c>
    </row>
    <row r="497" spans="2:14" s="257" customFormat="1" ht="12.75">
      <c r="H497" s="272" t="s">
        <v>1243</v>
      </c>
      <c r="I497" s="398" t="s">
        <v>925</v>
      </c>
      <c r="J497" s="271">
        <v>5</v>
      </c>
      <c r="K497" s="274">
        <v>65</v>
      </c>
      <c r="L497" s="274">
        <f>Tabla1[[#This Row],[Cantidad de Insumos]]*K497</f>
        <v>325</v>
      </c>
      <c r="M497" s="400" t="s">
        <v>1246</v>
      </c>
      <c r="N497" s="402" t="s">
        <v>290</v>
      </c>
    </row>
    <row r="498" spans="2:14" ht="12.75">
      <c r="B498" s="14" t="e">
        <f>IF(Tabla1[[#This Row],[Código_Actividad]]="","",CONCATENATE(Tabla1[[#This Row],[POA]],".",Tabla1[[#This Row],[SRS]],".",Tabla1[[#This Row],[AREA]],".",Tabla1[[#This Row],[TIPO]]))</f>
        <v>#REF!</v>
      </c>
      <c r="C498" s="14" t="e">
        <f>IF(Tabla1[[#This Row],[Código_Actividad]]="","",'[3]Formulario PPGR1'!#REF!)</f>
        <v>#REF!</v>
      </c>
      <c r="D498" s="14" t="e">
        <f>IF(Tabla1[[#This Row],[Código_Actividad]]="","",'[3]Formulario PPGR1'!#REF!)</f>
        <v>#REF!</v>
      </c>
      <c r="E498" s="14" t="e">
        <f>IF(Tabla1[[#This Row],[Código_Actividad]]="","",'[3]Formulario PPGR1'!#REF!)</f>
        <v>#REF!</v>
      </c>
      <c r="F498" s="14" t="e">
        <f>IF(Tabla1[[#This Row],[Código_Actividad]]="","",'[3]Formulario PPGR1'!#REF!)</f>
        <v>#REF!</v>
      </c>
      <c r="G498" s="256" t="s">
        <v>1165</v>
      </c>
      <c r="H498" s="272" t="s">
        <v>1234</v>
      </c>
      <c r="I498" s="272" t="s">
        <v>925</v>
      </c>
      <c r="J498" s="271">
        <v>1</v>
      </c>
      <c r="K498" s="273">
        <v>22000</v>
      </c>
      <c r="L498" s="274">
        <f>Tabla1[[#This Row],[Cantidad de Insumos]]*K498</f>
        <v>22000</v>
      </c>
      <c r="M498" s="400" t="s">
        <v>452</v>
      </c>
      <c r="N498" s="402" t="s">
        <v>40</v>
      </c>
    </row>
    <row r="499" spans="2:14" s="256" customFormat="1" ht="12.75">
      <c r="H499" s="272" t="s">
        <v>1235</v>
      </c>
      <c r="I499" s="398" t="s">
        <v>925</v>
      </c>
      <c r="J499" s="271">
        <v>1</v>
      </c>
      <c r="K499" s="274"/>
      <c r="L499" s="274"/>
      <c r="M499" s="400" t="s">
        <v>452</v>
      </c>
      <c r="N499" s="402" t="s">
        <v>40</v>
      </c>
    </row>
    <row r="500" spans="2:14" s="256" customFormat="1" ht="12.75">
      <c r="H500" s="272" t="s">
        <v>1236</v>
      </c>
      <c r="I500" s="398" t="s">
        <v>1244</v>
      </c>
      <c r="J500" s="271">
        <v>1</v>
      </c>
      <c r="K500" s="274">
        <v>195</v>
      </c>
      <c r="L500" s="274">
        <f>Tabla1[[#This Row],[Cantidad de Insumos]]*K500</f>
        <v>195</v>
      </c>
      <c r="M500" s="400" t="s">
        <v>1246</v>
      </c>
      <c r="N500" s="402" t="s">
        <v>290</v>
      </c>
    </row>
    <row r="501" spans="2:14" s="257" customFormat="1" ht="12.75">
      <c r="H501" s="272" t="s">
        <v>1237</v>
      </c>
      <c r="I501" s="398" t="s">
        <v>925</v>
      </c>
      <c r="J501" s="271">
        <v>1</v>
      </c>
      <c r="K501" s="274">
        <v>95</v>
      </c>
      <c r="L501" s="274">
        <f>Tabla1[[#This Row],[Cantidad de Insumos]]*K501</f>
        <v>95</v>
      </c>
      <c r="M501" s="400" t="s">
        <v>1246</v>
      </c>
      <c r="N501" s="402" t="s">
        <v>40</v>
      </c>
    </row>
    <row r="502" spans="2:14" s="256" customFormat="1" ht="12.75">
      <c r="H502" s="272" t="s">
        <v>1238</v>
      </c>
      <c r="I502" s="398" t="s">
        <v>1245</v>
      </c>
      <c r="J502" s="271">
        <v>1</v>
      </c>
      <c r="K502" s="274">
        <v>110</v>
      </c>
      <c r="L502" s="274">
        <f>Tabla1[[#This Row],[Cantidad de Insumos]]*K502</f>
        <v>110</v>
      </c>
      <c r="M502" s="400" t="s">
        <v>1246</v>
      </c>
      <c r="N502" s="402" t="s">
        <v>40</v>
      </c>
    </row>
    <row r="503" spans="2:14" s="257" customFormat="1" ht="12.75">
      <c r="H503" s="272" t="s">
        <v>1239</v>
      </c>
      <c r="I503" s="398" t="s">
        <v>925</v>
      </c>
      <c r="J503" s="271">
        <v>1</v>
      </c>
      <c r="K503" s="274"/>
      <c r="L503" s="274">
        <f>Tabla1[[#This Row],[Cantidad de Insumos]]*K503</f>
        <v>0</v>
      </c>
      <c r="M503" s="400"/>
      <c r="N503" s="402"/>
    </row>
    <row r="504" spans="2:14" s="257" customFormat="1" ht="12.75">
      <c r="H504" s="272" t="s">
        <v>1240</v>
      </c>
      <c r="I504" s="398" t="s">
        <v>925</v>
      </c>
      <c r="J504" s="271">
        <v>1</v>
      </c>
      <c r="K504" s="274">
        <v>4500</v>
      </c>
      <c r="L504" s="274">
        <f>Tabla1[[#This Row],[Cantidad de Insumos]]*K504</f>
        <v>4500</v>
      </c>
      <c r="M504" s="400" t="s">
        <v>1247</v>
      </c>
      <c r="N504" s="402" t="s">
        <v>290</v>
      </c>
    </row>
    <row r="505" spans="2:14" s="257" customFormat="1" ht="12.75">
      <c r="H505" s="272" t="s">
        <v>1241</v>
      </c>
      <c r="I505" s="398" t="s">
        <v>925</v>
      </c>
      <c r="J505" s="271">
        <v>1</v>
      </c>
      <c r="K505" s="274">
        <v>230</v>
      </c>
      <c r="L505" s="274">
        <f>Tabla1[[#This Row],[Cantidad de Insumos]]*K505</f>
        <v>230</v>
      </c>
      <c r="M505" s="400" t="s">
        <v>1246</v>
      </c>
      <c r="N505" s="402" t="s">
        <v>290</v>
      </c>
    </row>
    <row r="506" spans="2:14" s="256" customFormat="1" ht="12.75">
      <c r="H506" s="272" t="s">
        <v>1242</v>
      </c>
      <c r="I506" s="398" t="s">
        <v>925</v>
      </c>
      <c r="J506" s="271">
        <v>1</v>
      </c>
      <c r="K506" s="274">
        <v>1260</v>
      </c>
      <c r="L506" s="274">
        <f>Tabla1[[#This Row],[Cantidad de Insumos]]*K506</f>
        <v>1260</v>
      </c>
      <c r="M506" s="400" t="s">
        <v>1246</v>
      </c>
      <c r="N506" s="402" t="s">
        <v>290</v>
      </c>
    </row>
    <row r="507" spans="2:14" s="257" customFormat="1" ht="12.75">
      <c r="H507" s="272" t="s">
        <v>1243</v>
      </c>
      <c r="I507" s="398" t="s">
        <v>925</v>
      </c>
      <c r="J507" s="271">
        <v>5</v>
      </c>
      <c r="K507" s="274">
        <v>65</v>
      </c>
      <c r="L507" s="274">
        <f>Tabla1[[#This Row],[Cantidad de Insumos]]*K507</f>
        <v>325</v>
      </c>
      <c r="M507" s="400" t="s">
        <v>1246</v>
      </c>
      <c r="N507" s="402" t="s">
        <v>290</v>
      </c>
    </row>
    <row r="508" spans="2:14" ht="12.75">
      <c r="B508" s="14" t="e">
        <f>IF(Tabla1[[#This Row],[Código_Actividad]]="","",CONCATENATE(Tabla1[[#This Row],[POA]],".",Tabla1[[#This Row],[SRS]],".",Tabla1[[#This Row],[AREA]],".",Tabla1[[#This Row],[TIPO]]))</f>
        <v>#REF!</v>
      </c>
      <c r="C508" s="14" t="e">
        <f>IF(Tabla1[[#This Row],[Código_Actividad]]="","",'[3]Formulario PPGR1'!#REF!)</f>
        <v>#REF!</v>
      </c>
      <c r="D508" s="14" t="e">
        <f>IF(Tabla1[[#This Row],[Código_Actividad]]="","",'[3]Formulario PPGR1'!#REF!)</f>
        <v>#REF!</v>
      </c>
      <c r="E508" s="14" t="e">
        <f>IF(Tabla1[[#This Row],[Código_Actividad]]="","",'[3]Formulario PPGR1'!#REF!)</f>
        <v>#REF!</v>
      </c>
      <c r="F508" s="14" t="e">
        <f>IF(Tabla1[[#This Row],[Código_Actividad]]="","",'[3]Formulario PPGR1'!#REF!)</f>
        <v>#REF!</v>
      </c>
      <c r="G508" s="257" t="s">
        <v>1167</v>
      </c>
      <c r="H508" s="272" t="s">
        <v>1234</v>
      </c>
      <c r="I508" s="272" t="s">
        <v>925</v>
      </c>
      <c r="J508" s="271">
        <v>1</v>
      </c>
      <c r="K508" s="273">
        <v>22000</v>
      </c>
      <c r="L508" s="274">
        <f>Tabla1[[#This Row],[Cantidad de Insumos]]*K508</f>
        <v>22000</v>
      </c>
      <c r="M508" s="400" t="s">
        <v>452</v>
      </c>
      <c r="N508" s="402" t="s">
        <v>40</v>
      </c>
    </row>
    <row r="509" spans="2:14" s="256" customFormat="1" ht="12.75">
      <c r="H509" s="272" t="s">
        <v>1235</v>
      </c>
      <c r="I509" s="398" t="s">
        <v>925</v>
      </c>
      <c r="J509" s="271">
        <v>1</v>
      </c>
      <c r="K509" s="274"/>
      <c r="L509" s="274"/>
      <c r="M509" s="400" t="s">
        <v>452</v>
      </c>
      <c r="N509" s="402" t="s">
        <v>40</v>
      </c>
    </row>
    <row r="510" spans="2:14" s="256" customFormat="1" ht="12.75">
      <c r="H510" s="272" t="s">
        <v>1236</v>
      </c>
      <c r="I510" s="398" t="s">
        <v>1244</v>
      </c>
      <c r="J510" s="271">
        <v>1</v>
      </c>
      <c r="K510" s="274">
        <v>195</v>
      </c>
      <c r="L510" s="274">
        <f>Tabla1[[#This Row],[Cantidad de Insumos]]*K510</f>
        <v>195</v>
      </c>
      <c r="M510" s="400" t="s">
        <v>1246</v>
      </c>
      <c r="N510" s="402" t="s">
        <v>290</v>
      </c>
    </row>
    <row r="511" spans="2:14" s="257" customFormat="1" ht="12.75">
      <c r="H511" s="272" t="s">
        <v>1237</v>
      </c>
      <c r="I511" s="398" t="s">
        <v>925</v>
      </c>
      <c r="J511" s="271">
        <v>1</v>
      </c>
      <c r="K511" s="274">
        <v>95</v>
      </c>
      <c r="L511" s="274">
        <f>Tabla1[[#This Row],[Cantidad de Insumos]]*K511</f>
        <v>95</v>
      </c>
      <c r="M511" s="400" t="s">
        <v>1246</v>
      </c>
      <c r="N511" s="402" t="s">
        <v>40</v>
      </c>
    </row>
    <row r="512" spans="2:14" s="256" customFormat="1" ht="12.75">
      <c r="H512" s="272" t="s">
        <v>1238</v>
      </c>
      <c r="I512" s="398" t="s">
        <v>1245</v>
      </c>
      <c r="J512" s="271">
        <v>1</v>
      </c>
      <c r="K512" s="274">
        <v>110</v>
      </c>
      <c r="L512" s="274">
        <f>Tabla1[[#This Row],[Cantidad de Insumos]]*K512</f>
        <v>110</v>
      </c>
      <c r="M512" s="400" t="s">
        <v>1246</v>
      </c>
      <c r="N512" s="402" t="s">
        <v>40</v>
      </c>
    </row>
    <row r="513" spans="2:14" s="257" customFormat="1" ht="12.75">
      <c r="H513" s="272" t="s">
        <v>1239</v>
      </c>
      <c r="I513" s="398" t="s">
        <v>925</v>
      </c>
      <c r="J513" s="271">
        <v>1</v>
      </c>
      <c r="K513" s="274"/>
      <c r="L513" s="274">
        <f>Tabla1[[#This Row],[Cantidad de Insumos]]*K513</f>
        <v>0</v>
      </c>
      <c r="M513" s="400"/>
      <c r="N513" s="402"/>
    </row>
    <row r="514" spans="2:14" s="257" customFormat="1" ht="12.75">
      <c r="H514" s="272" t="s">
        <v>1240</v>
      </c>
      <c r="I514" s="398" t="s">
        <v>925</v>
      </c>
      <c r="J514" s="271">
        <v>1</v>
      </c>
      <c r="K514" s="274">
        <v>4500</v>
      </c>
      <c r="L514" s="274">
        <f>Tabla1[[#This Row],[Cantidad de Insumos]]*K514</f>
        <v>4500</v>
      </c>
      <c r="M514" s="400" t="s">
        <v>1247</v>
      </c>
      <c r="N514" s="402" t="s">
        <v>290</v>
      </c>
    </row>
    <row r="515" spans="2:14" s="257" customFormat="1" ht="12.75">
      <c r="H515" s="272" t="s">
        <v>1241</v>
      </c>
      <c r="I515" s="398" t="s">
        <v>925</v>
      </c>
      <c r="J515" s="271">
        <v>1</v>
      </c>
      <c r="K515" s="274">
        <v>230</v>
      </c>
      <c r="L515" s="274">
        <f>Tabla1[[#This Row],[Cantidad de Insumos]]*K515</f>
        <v>230</v>
      </c>
      <c r="M515" s="400" t="s">
        <v>1246</v>
      </c>
      <c r="N515" s="402" t="s">
        <v>290</v>
      </c>
    </row>
    <row r="516" spans="2:14" s="256" customFormat="1" ht="12.75">
      <c r="H516" s="272" t="s">
        <v>1242</v>
      </c>
      <c r="I516" s="398" t="s">
        <v>925</v>
      </c>
      <c r="J516" s="271">
        <v>1</v>
      </c>
      <c r="K516" s="274">
        <v>1260</v>
      </c>
      <c r="L516" s="274">
        <f>Tabla1[[#This Row],[Cantidad de Insumos]]*K516</f>
        <v>1260</v>
      </c>
      <c r="M516" s="400" t="s">
        <v>1246</v>
      </c>
      <c r="N516" s="402" t="s">
        <v>290</v>
      </c>
    </row>
    <row r="517" spans="2:14" s="257" customFormat="1" ht="12.75">
      <c r="H517" s="272" t="s">
        <v>1243</v>
      </c>
      <c r="I517" s="398" t="s">
        <v>925</v>
      </c>
      <c r="J517" s="271">
        <v>5</v>
      </c>
      <c r="K517" s="274">
        <v>65</v>
      </c>
      <c r="L517" s="274">
        <f>Tabla1[[#This Row],[Cantidad de Insumos]]*K517</f>
        <v>325</v>
      </c>
      <c r="M517" s="400" t="s">
        <v>1246</v>
      </c>
      <c r="N517" s="402" t="s">
        <v>290</v>
      </c>
    </row>
    <row r="518" spans="2:14" ht="12.75">
      <c r="B518" s="14" t="e">
        <f>IF(Tabla1[[#This Row],[Código_Actividad]]="","",CONCATENATE(Tabla1[[#This Row],[POA]],".",Tabla1[[#This Row],[SRS]],".",Tabla1[[#This Row],[AREA]],".",Tabla1[[#This Row],[TIPO]]))</f>
        <v>#REF!</v>
      </c>
      <c r="C518" s="14" t="e">
        <f>IF(Tabla1[[#This Row],[Código_Actividad]]="","",'[3]Formulario PPGR1'!#REF!)</f>
        <v>#REF!</v>
      </c>
      <c r="D518" s="14" t="e">
        <f>IF(Tabla1[[#This Row],[Código_Actividad]]="","",'[3]Formulario PPGR1'!#REF!)</f>
        <v>#REF!</v>
      </c>
      <c r="E518" s="14" t="e">
        <f>IF(Tabla1[[#This Row],[Código_Actividad]]="","",'[3]Formulario PPGR1'!#REF!)</f>
        <v>#REF!</v>
      </c>
      <c r="F518" s="14" t="e">
        <f>IF(Tabla1[[#This Row],[Código_Actividad]]="","",'[3]Formulario PPGR1'!#REF!)</f>
        <v>#REF!</v>
      </c>
      <c r="G518" s="257" t="s">
        <v>1168</v>
      </c>
      <c r="H518" s="272" t="s">
        <v>1234</v>
      </c>
      <c r="I518" s="272" t="s">
        <v>925</v>
      </c>
      <c r="J518" s="271">
        <v>1</v>
      </c>
      <c r="K518" s="273">
        <v>22000</v>
      </c>
      <c r="L518" s="274">
        <f>Tabla1[[#This Row],[Cantidad de Insumos]]*K518</f>
        <v>22000</v>
      </c>
      <c r="M518" s="400" t="s">
        <v>452</v>
      </c>
      <c r="N518" s="402" t="s">
        <v>40</v>
      </c>
    </row>
    <row r="519" spans="2:14" s="256" customFormat="1" ht="12.75">
      <c r="H519" s="272" t="s">
        <v>1235</v>
      </c>
      <c r="I519" s="398" t="s">
        <v>925</v>
      </c>
      <c r="J519" s="271">
        <v>1</v>
      </c>
      <c r="K519" s="274"/>
      <c r="L519" s="274"/>
      <c r="M519" s="400" t="s">
        <v>452</v>
      </c>
      <c r="N519" s="402" t="s">
        <v>40</v>
      </c>
    </row>
    <row r="520" spans="2:14" s="256" customFormat="1" ht="12.75">
      <c r="H520" s="272" t="s">
        <v>1236</v>
      </c>
      <c r="I520" s="398" t="s">
        <v>1244</v>
      </c>
      <c r="J520" s="271">
        <v>1</v>
      </c>
      <c r="K520" s="274">
        <v>195</v>
      </c>
      <c r="L520" s="274">
        <f>Tabla1[[#This Row],[Cantidad de Insumos]]*K520</f>
        <v>195</v>
      </c>
      <c r="M520" s="400" t="s">
        <v>1246</v>
      </c>
      <c r="N520" s="402" t="s">
        <v>290</v>
      </c>
    </row>
    <row r="521" spans="2:14" s="257" customFormat="1" ht="12.75">
      <c r="H521" s="272" t="s">
        <v>1237</v>
      </c>
      <c r="I521" s="398" t="s">
        <v>925</v>
      </c>
      <c r="J521" s="271">
        <v>1</v>
      </c>
      <c r="K521" s="274">
        <v>95</v>
      </c>
      <c r="L521" s="274">
        <f>Tabla1[[#This Row],[Cantidad de Insumos]]*K521</f>
        <v>95</v>
      </c>
      <c r="M521" s="400" t="s">
        <v>1246</v>
      </c>
      <c r="N521" s="402" t="s">
        <v>40</v>
      </c>
    </row>
    <row r="522" spans="2:14" s="256" customFormat="1" ht="12.75">
      <c r="H522" s="272" t="s">
        <v>1238</v>
      </c>
      <c r="I522" s="398" t="s">
        <v>1245</v>
      </c>
      <c r="J522" s="271">
        <v>1</v>
      </c>
      <c r="K522" s="274">
        <v>110</v>
      </c>
      <c r="L522" s="274">
        <f>Tabla1[[#This Row],[Cantidad de Insumos]]*K522</f>
        <v>110</v>
      </c>
      <c r="M522" s="400" t="s">
        <v>1246</v>
      </c>
      <c r="N522" s="402" t="s">
        <v>40</v>
      </c>
    </row>
    <row r="523" spans="2:14" s="257" customFormat="1" ht="12.75">
      <c r="H523" s="272" t="s">
        <v>1239</v>
      </c>
      <c r="I523" s="398" t="s">
        <v>925</v>
      </c>
      <c r="J523" s="271">
        <v>1</v>
      </c>
      <c r="K523" s="274"/>
      <c r="L523" s="274">
        <f>Tabla1[[#This Row],[Cantidad de Insumos]]*K523</f>
        <v>0</v>
      </c>
      <c r="M523" s="400"/>
      <c r="N523" s="402"/>
    </row>
    <row r="524" spans="2:14" s="257" customFormat="1" ht="12.75">
      <c r="H524" s="272" t="s">
        <v>1240</v>
      </c>
      <c r="I524" s="398" t="s">
        <v>925</v>
      </c>
      <c r="J524" s="271">
        <v>1</v>
      </c>
      <c r="K524" s="274">
        <v>4500</v>
      </c>
      <c r="L524" s="274">
        <f>Tabla1[[#This Row],[Cantidad de Insumos]]*K524</f>
        <v>4500</v>
      </c>
      <c r="M524" s="400" t="s">
        <v>1247</v>
      </c>
      <c r="N524" s="402" t="s">
        <v>290</v>
      </c>
    </row>
    <row r="525" spans="2:14" s="257" customFormat="1" ht="12.75">
      <c r="H525" s="272" t="s">
        <v>1241</v>
      </c>
      <c r="I525" s="398" t="s">
        <v>925</v>
      </c>
      <c r="J525" s="271">
        <v>1</v>
      </c>
      <c r="K525" s="274">
        <v>230</v>
      </c>
      <c r="L525" s="274">
        <f>Tabla1[[#This Row],[Cantidad de Insumos]]*K525</f>
        <v>230</v>
      </c>
      <c r="M525" s="400" t="s">
        <v>1246</v>
      </c>
      <c r="N525" s="402" t="s">
        <v>290</v>
      </c>
    </row>
    <row r="526" spans="2:14" s="256" customFormat="1" ht="12.75">
      <c r="H526" s="272" t="s">
        <v>1242</v>
      </c>
      <c r="I526" s="398" t="s">
        <v>925</v>
      </c>
      <c r="J526" s="271">
        <v>1</v>
      </c>
      <c r="K526" s="274">
        <v>1260</v>
      </c>
      <c r="L526" s="274">
        <f>Tabla1[[#This Row],[Cantidad de Insumos]]*K526</f>
        <v>1260</v>
      </c>
      <c r="M526" s="400" t="s">
        <v>1246</v>
      </c>
      <c r="N526" s="402" t="s">
        <v>290</v>
      </c>
    </row>
    <row r="527" spans="2:14" s="257" customFormat="1" ht="12.75">
      <c r="H527" s="272" t="s">
        <v>1243</v>
      </c>
      <c r="I527" s="398" t="s">
        <v>925</v>
      </c>
      <c r="J527" s="271">
        <v>5</v>
      </c>
      <c r="K527" s="274">
        <v>65</v>
      </c>
      <c r="L527" s="274">
        <f>Tabla1[[#This Row],[Cantidad de Insumos]]*K527</f>
        <v>325</v>
      </c>
      <c r="M527" s="400" t="s">
        <v>1246</v>
      </c>
      <c r="N527" s="402" t="s">
        <v>290</v>
      </c>
    </row>
    <row r="528" spans="2:14" ht="12.75">
      <c r="B528" s="14" t="e">
        <f>IF(Tabla1[[#This Row],[Código_Actividad]]="","",CONCATENATE(Tabla1[[#This Row],[POA]],".",Tabla1[[#This Row],[SRS]],".",Tabla1[[#This Row],[AREA]],".",Tabla1[[#This Row],[TIPO]]))</f>
        <v>#REF!</v>
      </c>
      <c r="C528" s="14" t="e">
        <f>IF(Tabla1[[#This Row],[Código_Actividad]]="","",'[3]Formulario PPGR1'!#REF!)</f>
        <v>#REF!</v>
      </c>
      <c r="D528" s="14" t="e">
        <f>IF(Tabla1[[#This Row],[Código_Actividad]]="","",'[3]Formulario PPGR1'!#REF!)</f>
        <v>#REF!</v>
      </c>
      <c r="E528" s="14" t="e">
        <f>IF(Tabla1[[#This Row],[Código_Actividad]]="","",'[3]Formulario PPGR1'!#REF!)</f>
        <v>#REF!</v>
      </c>
      <c r="F528" s="14" t="e">
        <f>IF(Tabla1[[#This Row],[Código_Actividad]]="","",'[3]Formulario PPGR1'!#REF!)</f>
        <v>#REF!</v>
      </c>
      <c r="G528" s="256" t="s">
        <v>1169</v>
      </c>
      <c r="H528" s="272" t="s">
        <v>1234</v>
      </c>
      <c r="I528" s="272" t="s">
        <v>925</v>
      </c>
      <c r="J528" s="271">
        <v>1</v>
      </c>
      <c r="K528" s="273">
        <v>22000</v>
      </c>
      <c r="L528" s="274">
        <f>Tabla1[[#This Row],[Cantidad de Insumos]]*K528</f>
        <v>22000</v>
      </c>
      <c r="M528" s="400" t="s">
        <v>452</v>
      </c>
      <c r="N528" s="402" t="s">
        <v>40</v>
      </c>
    </row>
    <row r="529" spans="2:14" s="256" customFormat="1" ht="12.75">
      <c r="H529" s="272" t="s">
        <v>1235</v>
      </c>
      <c r="I529" s="398" t="s">
        <v>925</v>
      </c>
      <c r="J529" s="271">
        <v>1</v>
      </c>
      <c r="K529" s="274"/>
      <c r="L529" s="274"/>
      <c r="M529" s="400" t="s">
        <v>452</v>
      </c>
      <c r="N529" s="402" t="s">
        <v>40</v>
      </c>
    </row>
    <row r="530" spans="2:14" s="256" customFormat="1" ht="12.75">
      <c r="H530" s="272" t="s">
        <v>1236</v>
      </c>
      <c r="I530" s="398" t="s">
        <v>1244</v>
      </c>
      <c r="J530" s="271">
        <v>1</v>
      </c>
      <c r="K530" s="274">
        <v>195</v>
      </c>
      <c r="L530" s="274">
        <f>Tabla1[[#This Row],[Cantidad de Insumos]]*K530</f>
        <v>195</v>
      </c>
      <c r="M530" s="400" t="s">
        <v>1246</v>
      </c>
      <c r="N530" s="402" t="s">
        <v>290</v>
      </c>
    </row>
    <row r="531" spans="2:14" s="257" customFormat="1" ht="12.75">
      <c r="H531" s="272" t="s">
        <v>1237</v>
      </c>
      <c r="I531" s="398" t="s">
        <v>925</v>
      </c>
      <c r="J531" s="271">
        <v>1</v>
      </c>
      <c r="K531" s="274">
        <v>95</v>
      </c>
      <c r="L531" s="274">
        <f>Tabla1[[#This Row],[Cantidad de Insumos]]*K531</f>
        <v>95</v>
      </c>
      <c r="M531" s="400" t="s">
        <v>1246</v>
      </c>
      <c r="N531" s="402" t="s">
        <v>40</v>
      </c>
    </row>
    <row r="532" spans="2:14" s="256" customFormat="1" ht="12.75">
      <c r="H532" s="272" t="s">
        <v>1238</v>
      </c>
      <c r="I532" s="398" t="s">
        <v>1245</v>
      </c>
      <c r="J532" s="271">
        <v>1</v>
      </c>
      <c r="K532" s="274">
        <v>110</v>
      </c>
      <c r="L532" s="274">
        <f>Tabla1[[#This Row],[Cantidad de Insumos]]*K532</f>
        <v>110</v>
      </c>
      <c r="M532" s="400" t="s">
        <v>1246</v>
      </c>
      <c r="N532" s="402" t="s">
        <v>40</v>
      </c>
    </row>
    <row r="533" spans="2:14" s="257" customFormat="1" ht="12.75">
      <c r="H533" s="272" t="s">
        <v>1239</v>
      </c>
      <c r="I533" s="398" t="s">
        <v>925</v>
      </c>
      <c r="J533" s="271">
        <v>1</v>
      </c>
      <c r="K533" s="274"/>
      <c r="L533" s="274">
        <f>Tabla1[[#This Row],[Cantidad de Insumos]]*K533</f>
        <v>0</v>
      </c>
      <c r="M533" s="400"/>
      <c r="N533" s="402"/>
    </row>
    <row r="534" spans="2:14" s="257" customFormat="1" ht="12.75">
      <c r="H534" s="272" t="s">
        <v>1240</v>
      </c>
      <c r="I534" s="398" t="s">
        <v>925</v>
      </c>
      <c r="J534" s="271">
        <v>1</v>
      </c>
      <c r="K534" s="274">
        <v>4500</v>
      </c>
      <c r="L534" s="274">
        <f>Tabla1[[#This Row],[Cantidad de Insumos]]*K534</f>
        <v>4500</v>
      </c>
      <c r="M534" s="400" t="s">
        <v>1247</v>
      </c>
      <c r="N534" s="402" t="s">
        <v>290</v>
      </c>
    </row>
    <row r="535" spans="2:14" s="257" customFormat="1" ht="12.75">
      <c r="H535" s="272" t="s">
        <v>1241</v>
      </c>
      <c r="I535" s="398" t="s">
        <v>925</v>
      </c>
      <c r="J535" s="271">
        <v>1</v>
      </c>
      <c r="K535" s="274">
        <v>230</v>
      </c>
      <c r="L535" s="274">
        <f>Tabla1[[#This Row],[Cantidad de Insumos]]*K535</f>
        <v>230</v>
      </c>
      <c r="M535" s="400" t="s">
        <v>1246</v>
      </c>
      <c r="N535" s="402" t="s">
        <v>290</v>
      </c>
    </row>
    <row r="536" spans="2:14" s="256" customFormat="1" ht="12.75">
      <c r="H536" s="272" t="s">
        <v>1242</v>
      </c>
      <c r="I536" s="398" t="s">
        <v>925</v>
      </c>
      <c r="J536" s="271">
        <v>1</v>
      </c>
      <c r="K536" s="274">
        <v>1260</v>
      </c>
      <c r="L536" s="274">
        <f>Tabla1[[#This Row],[Cantidad de Insumos]]*K536</f>
        <v>1260</v>
      </c>
      <c r="M536" s="400" t="s">
        <v>1246</v>
      </c>
      <c r="N536" s="402" t="s">
        <v>290</v>
      </c>
    </row>
    <row r="537" spans="2:14" s="257" customFormat="1" ht="12.75">
      <c r="H537" s="272" t="s">
        <v>1243</v>
      </c>
      <c r="I537" s="398" t="s">
        <v>925</v>
      </c>
      <c r="J537" s="271">
        <v>5</v>
      </c>
      <c r="K537" s="274">
        <v>65</v>
      </c>
      <c r="L537" s="274">
        <f>Tabla1[[#This Row],[Cantidad de Insumos]]*K537</f>
        <v>325</v>
      </c>
      <c r="M537" s="400" t="s">
        <v>1246</v>
      </c>
      <c r="N537" s="402" t="s">
        <v>290</v>
      </c>
    </row>
    <row r="538" spans="2:14" ht="12.75">
      <c r="B538" s="14" t="e">
        <f>IF(Tabla1[[#This Row],[Código_Actividad]]="","",CONCATENATE(Tabla1[[#This Row],[POA]],".",Tabla1[[#This Row],[SRS]],".",Tabla1[[#This Row],[AREA]],".",Tabla1[[#This Row],[TIPO]]))</f>
        <v>#REF!</v>
      </c>
      <c r="C538" s="14" t="e">
        <f>IF(Tabla1[[#This Row],[Código_Actividad]]="","",'[3]Formulario PPGR1'!#REF!)</f>
        <v>#REF!</v>
      </c>
      <c r="D538" s="14" t="e">
        <f>IF(Tabla1[[#This Row],[Código_Actividad]]="","",'[3]Formulario PPGR1'!#REF!)</f>
        <v>#REF!</v>
      </c>
      <c r="E538" s="14" t="e">
        <f>IF(Tabla1[[#This Row],[Código_Actividad]]="","",'[3]Formulario PPGR1'!#REF!)</f>
        <v>#REF!</v>
      </c>
      <c r="F538" s="14" t="e">
        <f>IF(Tabla1[[#This Row],[Código_Actividad]]="","",'[3]Formulario PPGR1'!#REF!)</f>
        <v>#REF!</v>
      </c>
      <c r="G538" s="257" t="s">
        <v>1170</v>
      </c>
      <c r="H538" s="272" t="s">
        <v>1234</v>
      </c>
      <c r="I538" s="272" t="s">
        <v>925</v>
      </c>
      <c r="J538" s="271">
        <v>1</v>
      </c>
      <c r="K538" s="273">
        <v>22000</v>
      </c>
      <c r="L538" s="274">
        <f>Tabla1[[#This Row],[Cantidad de Insumos]]*K538</f>
        <v>22000</v>
      </c>
      <c r="M538" s="400" t="s">
        <v>452</v>
      </c>
      <c r="N538" s="402" t="s">
        <v>40</v>
      </c>
    </row>
    <row r="539" spans="2:14" s="256" customFormat="1" ht="12.75">
      <c r="H539" s="272" t="s">
        <v>1235</v>
      </c>
      <c r="I539" s="398" t="s">
        <v>925</v>
      </c>
      <c r="J539" s="271">
        <v>1</v>
      </c>
      <c r="K539" s="274"/>
      <c r="L539" s="274"/>
      <c r="M539" s="400" t="s">
        <v>452</v>
      </c>
      <c r="N539" s="402" t="s">
        <v>40</v>
      </c>
    </row>
    <row r="540" spans="2:14" s="256" customFormat="1" ht="12.75">
      <c r="H540" s="272" t="s">
        <v>1236</v>
      </c>
      <c r="I540" s="398" t="s">
        <v>1244</v>
      </c>
      <c r="J540" s="271">
        <v>1</v>
      </c>
      <c r="K540" s="274">
        <v>195</v>
      </c>
      <c r="L540" s="274">
        <f>Tabla1[[#This Row],[Cantidad de Insumos]]*K540</f>
        <v>195</v>
      </c>
      <c r="M540" s="400" t="s">
        <v>1246</v>
      </c>
      <c r="N540" s="402" t="s">
        <v>290</v>
      </c>
    </row>
    <row r="541" spans="2:14" s="257" customFormat="1" ht="12.75">
      <c r="H541" s="272" t="s">
        <v>1237</v>
      </c>
      <c r="I541" s="398" t="s">
        <v>925</v>
      </c>
      <c r="J541" s="271">
        <v>1</v>
      </c>
      <c r="K541" s="274">
        <v>95</v>
      </c>
      <c r="L541" s="274">
        <f>Tabla1[[#This Row],[Cantidad de Insumos]]*K541</f>
        <v>95</v>
      </c>
      <c r="M541" s="400" t="s">
        <v>1246</v>
      </c>
      <c r="N541" s="402" t="s">
        <v>40</v>
      </c>
    </row>
    <row r="542" spans="2:14" s="256" customFormat="1" ht="12.75">
      <c r="H542" s="272" t="s">
        <v>1238</v>
      </c>
      <c r="I542" s="398" t="s">
        <v>1245</v>
      </c>
      <c r="J542" s="271">
        <v>1</v>
      </c>
      <c r="K542" s="274">
        <v>110</v>
      </c>
      <c r="L542" s="274">
        <f>Tabla1[[#This Row],[Cantidad de Insumos]]*K542</f>
        <v>110</v>
      </c>
      <c r="M542" s="400" t="s">
        <v>1246</v>
      </c>
      <c r="N542" s="402" t="s">
        <v>40</v>
      </c>
    </row>
    <row r="543" spans="2:14" s="257" customFormat="1" ht="12.75">
      <c r="H543" s="272" t="s">
        <v>1239</v>
      </c>
      <c r="I543" s="398" t="s">
        <v>925</v>
      </c>
      <c r="J543" s="271">
        <v>1</v>
      </c>
      <c r="K543" s="274"/>
      <c r="L543" s="274">
        <f>Tabla1[[#This Row],[Cantidad de Insumos]]*K543</f>
        <v>0</v>
      </c>
      <c r="M543" s="400"/>
      <c r="N543" s="402"/>
    </row>
    <row r="544" spans="2:14" s="257" customFormat="1" ht="12.75">
      <c r="H544" s="272" t="s">
        <v>1240</v>
      </c>
      <c r="I544" s="398" t="s">
        <v>925</v>
      </c>
      <c r="J544" s="271">
        <v>1</v>
      </c>
      <c r="K544" s="274">
        <v>4500</v>
      </c>
      <c r="L544" s="274">
        <f>Tabla1[[#This Row],[Cantidad de Insumos]]*K544</f>
        <v>4500</v>
      </c>
      <c r="M544" s="400" t="s">
        <v>1247</v>
      </c>
      <c r="N544" s="402" t="s">
        <v>290</v>
      </c>
    </row>
    <row r="545" spans="2:14" s="257" customFormat="1" ht="12.75">
      <c r="H545" s="272" t="s">
        <v>1241</v>
      </c>
      <c r="I545" s="398" t="s">
        <v>925</v>
      </c>
      <c r="J545" s="271">
        <v>1</v>
      </c>
      <c r="K545" s="274">
        <v>230</v>
      </c>
      <c r="L545" s="274">
        <f>Tabla1[[#This Row],[Cantidad de Insumos]]*K545</f>
        <v>230</v>
      </c>
      <c r="M545" s="400" t="s">
        <v>1246</v>
      </c>
      <c r="N545" s="402" t="s">
        <v>290</v>
      </c>
    </row>
    <row r="546" spans="2:14" s="256" customFormat="1" ht="12.75">
      <c r="H546" s="272" t="s">
        <v>1242</v>
      </c>
      <c r="I546" s="398" t="s">
        <v>925</v>
      </c>
      <c r="J546" s="271">
        <v>1</v>
      </c>
      <c r="K546" s="274">
        <v>1260</v>
      </c>
      <c r="L546" s="274">
        <f>Tabla1[[#This Row],[Cantidad de Insumos]]*K546</f>
        <v>1260</v>
      </c>
      <c r="M546" s="400" t="s">
        <v>1246</v>
      </c>
      <c r="N546" s="402" t="s">
        <v>290</v>
      </c>
    </row>
    <row r="547" spans="2:14" s="257" customFormat="1" ht="12.75">
      <c r="H547" s="272" t="s">
        <v>1243</v>
      </c>
      <c r="I547" s="398" t="s">
        <v>925</v>
      </c>
      <c r="J547" s="271">
        <v>5</v>
      </c>
      <c r="K547" s="274">
        <v>65</v>
      </c>
      <c r="L547" s="274">
        <f>Tabla1[[#This Row],[Cantidad de Insumos]]*K547</f>
        <v>325</v>
      </c>
      <c r="M547" s="400" t="s">
        <v>1246</v>
      </c>
      <c r="N547" s="402" t="s">
        <v>290</v>
      </c>
    </row>
    <row r="548" spans="2:14" ht="12.75">
      <c r="B548" s="14" t="e">
        <f>IF(Tabla1[[#This Row],[Código_Actividad]]="","",CONCATENATE(Tabla1[[#This Row],[POA]],".",Tabla1[[#This Row],[SRS]],".",Tabla1[[#This Row],[AREA]],".",Tabla1[[#This Row],[TIPO]]))</f>
        <v>#REF!</v>
      </c>
      <c r="C548" s="14" t="e">
        <f>IF(Tabla1[[#This Row],[Código_Actividad]]="","",'[3]Formulario PPGR1'!#REF!)</f>
        <v>#REF!</v>
      </c>
      <c r="D548" s="14" t="e">
        <f>IF(Tabla1[[#This Row],[Código_Actividad]]="","",'[3]Formulario PPGR1'!#REF!)</f>
        <v>#REF!</v>
      </c>
      <c r="E548" s="14" t="e">
        <f>IF(Tabla1[[#This Row],[Código_Actividad]]="","",'[3]Formulario PPGR1'!#REF!)</f>
        <v>#REF!</v>
      </c>
      <c r="F548" s="14" t="e">
        <f>IF(Tabla1[[#This Row],[Código_Actividad]]="","",'[3]Formulario PPGR1'!#REF!)</f>
        <v>#REF!</v>
      </c>
      <c r="G548" s="257" t="s">
        <v>1171</v>
      </c>
      <c r="H548" s="272" t="s">
        <v>1234</v>
      </c>
      <c r="I548" s="272" t="s">
        <v>925</v>
      </c>
      <c r="J548" s="271">
        <v>1</v>
      </c>
      <c r="K548" s="273">
        <v>22000</v>
      </c>
      <c r="L548" s="274">
        <f>Tabla1[[#This Row],[Cantidad de Insumos]]*K548</f>
        <v>22000</v>
      </c>
      <c r="M548" s="400" t="s">
        <v>452</v>
      </c>
      <c r="N548" s="402" t="s">
        <v>40</v>
      </c>
    </row>
    <row r="549" spans="2:14" s="256" customFormat="1" ht="12.75">
      <c r="H549" s="272" t="s">
        <v>1235</v>
      </c>
      <c r="I549" s="398" t="s">
        <v>925</v>
      </c>
      <c r="J549" s="271">
        <v>1</v>
      </c>
      <c r="K549" s="274"/>
      <c r="L549" s="274"/>
      <c r="M549" s="400" t="s">
        <v>452</v>
      </c>
      <c r="N549" s="402" t="s">
        <v>40</v>
      </c>
    </row>
    <row r="550" spans="2:14" s="256" customFormat="1" ht="12.75">
      <c r="H550" s="272" t="s">
        <v>1236</v>
      </c>
      <c r="I550" s="398" t="s">
        <v>1244</v>
      </c>
      <c r="J550" s="271">
        <v>1</v>
      </c>
      <c r="K550" s="274">
        <v>195</v>
      </c>
      <c r="L550" s="274">
        <f>Tabla1[[#This Row],[Cantidad de Insumos]]*K550</f>
        <v>195</v>
      </c>
      <c r="M550" s="400" t="s">
        <v>1246</v>
      </c>
      <c r="N550" s="402" t="s">
        <v>290</v>
      </c>
    </row>
    <row r="551" spans="2:14" s="257" customFormat="1" ht="12.75">
      <c r="H551" s="272" t="s">
        <v>1237</v>
      </c>
      <c r="I551" s="398" t="s">
        <v>925</v>
      </c>
      <c r="J551" s="271">
        <v>1</v>
      </c>
      <c r="K551" s="274">
        <v>95</v>
      </c>
      <c r="L551" s="274">
        <f>Tabla1[[#This Row],[Cantidad de Insumos]]*K551</f>
        <v>95</v>
      </c>
      <c r="M551" s="400" t="s">
        <v>1246</v>
      </c>
      <c r="N551" s="402" t="s">
        <v>40</v>
      </c>
    </row>
    <row r="552" spans="2:14" s="256" customFormat="1" ht="12.75">
      <c r="H552" s="272" t="s">
        <v>1238</v>
      </c>
      <c r="I552" s="398" t="s">
        <v>1245</v>
      </c>
      <c r="J552" s="271">
        <v>1</v>
      </c>
      <c r="K552" s="274">
        <v>110</v>
      </c>
      <c r="L552" s="274">
        <f>Tabla1[[#This Row],[Cantidad de Insumos]]*K552</f>
        <v>110</v>
      </c>
      <c r="M552" s="400" t="s">
        <v>1246</v>
      </c>
      <c r="N552" s="402" t="s">
        <v>40</v>
      </c>
    </row>
    <row r="553" spans="2:14" s="257" customFormat="1" ht="12.75">
      <c r="H553" s="272" t="s">
        <v>1239</v>
      </c>
      <c r="I553" s="398" t="s">
        <v>925</v>
      </c>
      <c r="J553" s="271">
        <v>1</v>
      </c>
      <c r="K553" s="274"/>
      <c r="L553" s="274">
        <f>Tabla1[[#This Row],[Cantidad de Insumos]]*K553</f>
        <v>0</v>
      </c>
      <c r="M553" s="400"/>
      <c r="N553" s="402"/>
    </row>
    <row r="554" spans="2:14" s="257" customFormat="1" ht="12.75">
      <c r="H554" s="272" t="s">
        <v>1240</v>
      </c>
      <c r="I554" s="398" t="s">
        <v>925</v>
      </c>
      <c r="J554" s="271">
        <v>1</v>
      </c>
      <c r="K554" s="274">
        <v>4500</v>
      </c>
      <c r="L554" s="274">
        <f>Tabla1[[#This Row],[Cantidad de Insumos]]*K554</f>
        <v>4500</v>
      </c>
      <c r="M554" s="400" t="s">
        <v>1247</v>
      </c>
      <c r="N554" s="402" t="s">
        <v>290</v>
      </c>
    </row>
    <row r="555" spans="2:14" s="257" customFormat="1" ht="12.75">
      <c r="H555" s="272" t="s">
        <v>1241</v>
      </c>
      <c r="I555" s="398" t="s">
        <v>925</v>
      </c>
      <c r="J555" s="271">
        <v>1</v>
      </c>
      <c r="K555" s="274">
        <v>230</v>
      </c>
      <c r="L555" s="274">
        <f>Tabla1[[#This Row],[Cantidad de Insumos]]*K555</f>
        <v>230</v>
      </c>
      <c r="M555" s="400" t="s">
        <v>1246</v>
      </c>
      <c r="N555" s="402" t="s">
        <v>290</v>
      </c>
    </row>
    <row r="556" spans="2:14" s="256" customFormat="1" ht="12.75">
      <c r="H556" s="272" t="s">
        <v>1242</v>
      </c>
      <c r="I556" s="398" t="s">
        <v>925</v>
      </c>
      <c r="J556" s="271">
        <v>1</v>
      </c>
      <c r="K556" s="274">
        <v>1260</v>
      </c>
      <c r="L556" s="274">
        <f>Tabla1[[#This Row],[Cantidad de Insumos]]*K556</f>
        <v>1260</v>
      </c>
      <c r="M556" s="400" t="s">
        <v>1246</v>
      </c>
      <c r="N556" s="402" t="s">
        <v>290</v>
      </c>
    </row>
    <row r="557" spans="2:14" s="257" customFormat="1" ht="12.75">
      <c r="H557" s="272" t="s">
        <v>1243</v>
      </c>
      <c r="I557" s="398" t="s">
        <v>925</v>
      </c>
      <c r="J557" s="271">
        <v>5</v>
      </c>
      <c r="K557" s="274">
        <v>65</v>
      </c>
      <c r="L557" s="274">
        <f>Tabla1[[#This Row],[Cantidad de Insumos]]*K557</f>
        <v>325</v>
      </c>
      <c r="M557" s="400" t="s">
        <v>1246</v>
      </c>
      <c r="N557" s="402" t="s">
        <v>290</v>
      </c>
    </row>
    <row r="558" spans="2:14" ht="12.75">
      <c r="B558" s="14" t="e">
        <f>IF(Tabla1[[#This Row],[Código_Actividad]]="","",CONCATENATE(Tabla1[[#This Row],[POA]],".",Tabla1[[#This Row],[SRS]],".",Tabla1[[#This Row],[AREA]],".",Tabla1[[#This Row],[TIPO]]))</f>
        <v>#REF!</v>
      </c>
      <c r="C558" s="14" t="e">
        <f>IF(Tabla1[[#This Row],[Código_Actividad]]="","",'[3]Formulario PPGR1'!#REF!)</f>
        <v>#REF!</v>
      </c>
      <c r="D558" s="14" t="e">
        <f>IF(Tabla1[[#This Row],[Código_Actividad]]="","",'[3]Formulario PPGR1'!#REF!)</f>
        <v>#REF!</v>
      </c>
      <c r="E558" s="14" t="e">
        <f>IF(Tabla1[[#This Row],[Código_Actividad]]="","",'[3]Formulario PPGR1'!#REF!)</f>
        <v>#REF!</v>
      </c>
      <c r="F558" s="14" t="e">
        <f>IF(Tabla1[[#This Row],[Código_Actividad]]="","",'[3]Formulario PPGR1'!#REF!)</f>
        <v>#REF!</v>
      </c>
      <c r="G558" s="256" t="s">
        <v>1172</v>
      </c>
      <c r="H558" s="272" t="s">
        <v>1234</v>
      </c>
      <c r="I558" s="272" t="s">
        <v>925</v>
      </c>
      <c r="J558" s="271">
        <v>1</v>
      </c>
      <c r="K558" s="273">
        <v>22000</v>
      </c>
      <c r="L558" s="274">
        <f>Tabla1[[#This Row],[Cantidad de Insumos]]*K558</f>
        <v>22000</v>
      </c>
      <c r="M558" s="400" t="s">
        <v>452</v>
      </c>
      <c r="N558" s="402" t="s">
        <v>40</v>
      </c>
    </row>
    <row r="559" spans="2:14" s="256" customFormat="1" ht="12.75">
      <c r="H559" s="272" t="s">
        <v>1235</v>
      </c>
      <c r="I559" s="398" t="s">
        <v>925</v>
      </c>
      <c r="J559" s="271">
        <v>1</v>
      </c>
      <c r="K559" s="274"/>
      <c r="L559" s="274"/>
      <c r="M559" s="400" t="s">
        <v>452</v>
      </c>
      <c r="N559" s="402" t="s">
        <v>40</v>
      </c>
    </row>
    <row r="560" spans="2:14" s="256" customFormat="1" ht="12.75">
      <c r="H560" s="272" t="s">
        <v>1236</v>
      </c>
      <c r="I560" s="398" t="s">
        <v>1244</v>
      </c>
      <c r="J560" s="271">
        <v>1</v>
      </c>
      <c r="K560" s="274">
        <v>195</v>
      </c>
      <c r="L560" s="274">
        <f>Tabla1[[#This Row],[Cantidad de Insumos]]*K560</f>
        <v>195</v>
      </c>
      <c r="M560" s="400" t="s">
        <v>1246</v>
      </c>
      <c r="N560" s="402" t="s">
        <v>290</v>
      </c>
    </row>
    <row r="561" spans="2:14" s="257" customFormat="1" ht="12.75">
      <c r="H561" s="272" t="s">
        <v>1237</v>
      </c>
      <c r="I561" s="398" t="s">
        <v>925</v>
      </c>
      <c r="J561" s="271">
        <v>1</v>
      </c>
      <c r="K561" s="274">
        <v>95</v>
      </c>
      <c r="L561" s="274">
        <f>Tabla1[[#This Row],[Cantidad de Insumos]]*K561</f>
        <v>95</v>
      </c>
      <c r="M561" s="400" t="s">
        <v>1246</v>
      </c>
      <c r="N561" s="402" t="s">
        <v>40</v>
      </c>
    </row>
    <row r="562" spans="2:14" s="256" customFormat="1" ht="12.75">
      <c r="H562" s="272" t="s">
        <v>1238</v>
      </c>
      <c r="I562" s="398" t="s">
        <v>1245</v>
      </c>
      <c r="J562" s="271">
        <v>1</v>
      </c>
      <c r="K562" s="274">
        <v>110</v>
      </c>
      <c r="L562" s="274">
        <f>Tabla1[[#This Row],[Cantidad de Insumos]]*K562</f>
        <v>110</v>
      </c>
      <c r="M562" s="400" t="s">
        <v>1246</v>
      </c>
      <c r="N562" s="402" t="s">
        <v>40</v>
      </c>
    </row>
    <row r="563" spans="2:14" s="257" customFormat="1" ht="12.75">
      <c r="H563" s="272" t="s">
        <v>1239</v>
      </c>
      <c r="I563" s="398" t="s">
        <v>925</v>
      </c>
      <c r="J563" s="271">
        <v>1</v>
      </c>
      <c r="K563" s="274"/>
      <c r="L563" s="274">
        <f>Tabla1[[#This Row],[Cantidad de Insumos]]*K563</f>
        <v>0</v>
      </c>
      <c r="M563" s="400"/>
      <c r="N563" s="402"/>
    </row>
    <row r="564" spans="2:14" s="257" customFormat="1" ht="12.75">
      <c r="H564" s="272" t="s">
        <v>1240</v>
      </c>
      <c r="I564" s="398" t="s">
        <v>925</v>
      </c>
      <c r="J564" s="271">
        <v>1</v>
      </c>
      <c r="K564" s="274">
        <v>4500</v>
      </c>
      <c r="L564" s="274">
        <f>Tabla1[[#This Row],[Cantidad de Insumos]]*K564</f>
        <v>4500</v>
      </c>
      <c r="M564" s="400" t="s">
        <v>1247</v>
      </c>
      <c r="N564" s="402" t="s">
        <v>290</v>
      </c>
    </row>
    <row r="565" spans="2:14" s="257" customFormat="1" ht="12.75">
      <c r="H565" s="272" t="s">
        <v>1241</v>
      </c>
      <c r="I565" s="398" t="s">
        <v>925</v>
      </c>
      <c r="J565" s="271">
        <v>1</v>
      </c>
      <c r="K565" s="274">
        <v>230</v>
      </c>
      <c r="L565" s="274">
        <f>Tabla1[[#This Row],[Cantidad de Insumos]]*K565</f>
        <v>230</v>
      </c>
      <c r="M565" s="400" t="s">
        <v>1246</v>
      </c>
      <c r="N565" s="402" t="s">
        <v>290</v>
      </c>
    </row>
    <row r="566" spans="2:14" s="256" customFormat="1" ht="12.75">
      <c r="H566" s="272" t="s">
        <v>1242</v>
      </c>
      <c r="I566" s="398" t="s">
        <v>925</v>
      </c>
      <c r="J566" s="271">
        <v>1</v>
      </c>
      <c r="K566" s="274">
        <v>1260</v>
      </c>
      <c r="L566" s="274">
        <f>Tabla1[[#This Row],[Cantidad de Insumos]]*K566</f>
        <v>1260</v>
      </c>
      <c r="M566" s="400" t="s">
        <v>1246</v>
      </c>
      <c r="N566" s="402" t="s">
        <v>290</v>
      </c>
    </row>
    <row r="567" spans="2:14" s="257" customFormat="1" ht="12.75">
      <c r="H567" s="272" t="s">
        <v>1243</v>
      </c>
      <c r="I567" s="398" t="s">
        <v>925</v>
      </c>
      <c r="J567" s="271">
        <v>5</v>
      </c>
      <c r="K567" s="274">
        <v>65</v>
      </c>
      <c r="L567" s="274">
        <f>Tabla1[[#This Row],[Cantidad de Insumos]]*K567</f>
        <v>325</v>
      </c>
      <c r="M567" s="400" t="s">
        <v>1246</v>
      </c>
      <c r="N567" s="402" t="s">
        <v>290</v>
      </c>
    </row>
    <row r="568" spans="2:14" ht="12.75">
      <c r="B568" s="14" t="e">
        <f>IF(Tabla1[[#This Row],[Código_Actividad]]="","",CONCATENATE(Tabla1[[#This Row],[POA]],".",Tabla1[[#This Row],[SRS]],".",Tabla1[[#This Row],[AREA]],".",Tabla1[[#This Row],[TIPO]]))</f>
        <v>#REF!</v>
      </c>
      <c r="C568" s="14" t="e">
        <f>IF(Tabla1[[#This Row],[Código_Actividad]]="","",'[3]Formulario PPGR1'!#REF!)</f>
        <v>#REF!</v>
      </c>
      <c r="D568" s="14" t="e">
        <f>IF(Tabla1[[#This Row],[Código_Actividad]]="","",'[3]Formulario PPGR1'!#REF!)</f>
        <v>#REF!</v>
      </c>
      <c r="E568" s="14" t="e">
        <f>IF(Tabla1[[#This Row],[Código_Actividad]]="","",'[3]Formulario PPGR1'!#REF!)</f>
        <v>#REF!</v>
      </c>
      <c r="F568" s="14" t="e">
        <f>IF(Tabla1[[#This Row],[Código_Actividad]]="","",'[3]Formulario PPGR1'!#REF!)</f>
        <v>#REF!</v>
      </c>
      <c r="G568" s="256" t="s">
        <v>1173</v>
      </c>
      <c r="H568" s="272" t="s">
        <v>1234</v>
      </c>
      <c r="I568" s="272" t="s">
        <v>925</v>
      </c>
      <c r="J568" s="271">
        <v>1</v>
      </c>
      <c r="K568" s="273">
        <v>22000</v>
      </c>
      <c r="L568" s="274">
        <f>Tabla1[[#This Row],[Cantidad de Insumos]]*K568</f>
        <v>22000</v>
      </c>
      <c r="M568" s="400" t="s">
        <v>452</v>
      </c>
      <c r="N568" s="402" t="s">
        <v>40</v>
      </c>
    </row>
    <row r="569" spans="2:14" s="256" customFormat="1" ht="12.75">
      <c r="H569" s="272" t="s">
        <v>1235</v>
      </c>
      <c r="I569" s="398" t="s">
        <v>925</v>
      </c>
      <c r="J569" s="271">
        <v>1</v>
      </c>
      <c r="K569" s="274"/>
      <c r="L569" s="274"/>
      <c r="M569" s="400" t="s">
        <v>452</v>
      </c>
      <c r="N569" s="402" t="s">
        <v>40</v>
      </c>
    </row>
    <row r="570" spans="2:14" s="256" customFormat="1" ht="12.75">
      <c r="H570" s="272" t="s">
        <v>1236</v>
      </c>
      <c r="I570" s="398" t="s">
        <v>1244</v>
      </c>
      <c r="J570" s="271">
        <v>1</v>
      </c>
      <c r="K570" s="274">
        <v>195</v>
      </c>
      <c r="L570" s="274">
        <f>Tabla1[[#This Row],[Cantidad de Insumos]]*K570</f>
        <v>195</v>
      </c>
      <c r="M570" s="400" t="s">
        <v>1246</v>
      </c>
      <c r="N570" s="402" t="s">
        <v>290</v>
      </c>
    </row>
    <row r="571" spans="2:14" s="257" customFormat="1" ht="12.75">
      <c r="H571" s="272" t="s">
        <v>1237</v>
      </c>
      <c r="I571" s="398" t="s">
        <v>925</v>
      </c>
      <c r="J571" s="271">
        <v>1</v>
      </c>
      <c r="K571" s="274">
        <v>95</v>
      </c>
      <c r="L571" s="274">
        <f>Tabla1[[#This Row],[Cantidad de Insumos]]*K571</f>
        <v>95</v>
      </c>
      <c r="M571" s="400" t="s">
        <v>1246</v>
      </c>
      <c r="N571" s="402" t="s">
        <v>40</v>
      </c>
    </row>
    <row r="572" spans="2:14" s="256" customFormat="1" ht="12.75">
      <c r="H572" s="272" t="s">
        <v>1238</v>
      </c>
      <c r="I572" s="398" t="s">
        <v>1245</v>
      </c>
      <c r="J572" s="271">
        <v>1</v>
      </c>
      <c r="K572" s="274">
        <v>110</v>
      </c>
      <c r="L572" s="274">
        <f>Tabla1[[#This Row],[Cantidad de Insumos]]*K572</f>
        <v>110</v>
      </c>
      <c r="M572" s="400" t="s">
        <v>1246</v>
      </c>
      <c r="N572" s="402" t="s">
        <v>40</v>
      </c>
    </row>
    <row r="573" spans="2:14" s="257" customFormat="1" ht="12.75">
      <c r="H573" s="272" t="s">
        <v>1239</v>
      </c>
      <c r="I573" s="398" t="s">
        <v>925</v>
      </c>
      <c r="J573" s="271">
        <v>1</v>
      </c>
      <c r="K573" s="274"/>
      <c r="L573" s="274">
        <f>Tabla1[[#This Row],[Cantidad de Insumos]]*K573</f>
        <v>0</v>
      </c>
      <c r="M573" s="400"/>
      <c r="N573" s="402"/>
    </row>
    <row r="574" spans="2:14" s="257" customFormat="1" ht="12.75">
      <c r="H574" s="272" t="s">
        <v>1240</v>
      </c>
      <c r="I574" s="398" t="s">
        <v>925</v>
      </c>
      <c r="J574" s="271">
        <v>1</v>
      </c>
      <c r="K574" s="274">
        <v>4500</v>
      </c>
      <c r="L574" s="274">
        <f>Tabla1[[#This Row],[Cantidad de Insumos]]*K574</f>
        <v>4500</v>
      </c>
      <c r="M574" s="400" t="s">
        <v>1247</v>
      </c>
      <c r="N574" s="402" t="s">
        <v>290</v>
      </c>
    </row>
    <row r="575" spans="2:14" s="257" customFormat="1" ht="12.75">
      <c r="H575" s="272" t="s">
        <v>1241</v>
      </c>
      <c r="I575" s="398" t="s">
        <v>925</v>
      </c>
      <c r="J575" s="271">
        <v>1</v>
      </c>
      <c r="K575" s="274">
        <v>230</v>
      </c>
      <c r="L575" s="274">
        <f>Tabla1[[#This Row],[Cantidad de Insumos]]*K575</f>
        <v>230</v>
      </c>
      <c r="M575" s="400" t="s">
        <v>1246</v>
      </c>
      <c r="N575" s="402" t="s">
        <v>290</v>
      </c>
    </row>
    <row r="576" spans="2:14" s="256" customFormat="1" ht="12.75">
      <c r="H576" s="272" t="s">
        <v>1242</v>
      </c>
      <c r="I576" s="398" t="s">
        <v>925</v>
      </c>
      <c r="J576" s="271">
        <v>1</v>
      </c>
      <c r="K576" s="274">
        <v>1260</v>
      </c>
      <c r="L576" s="274">
        <f>Tabla1[[#This Row],[Cantidad de Insumos]]*K576</f>
        <v>1260</v>
      </c>
      <c r="M576" s="400" t="s">
        <v>1246</v>
      </c>
      <c r="N576" s="402" t="s">
        <v>290</v>
      </c>
    </row>
    <row r="577" spans="2:14" s="257" customFormat="1" ht="12.75">
      <c r="H577" s="272" t="s">
        <v>1243</v>
      </c>
      <c r="I577" s="398" t="s">
        <v>925</v>
      </c>
      <c r="J577" s="271">
        <v>5</v>
      </c>
      <c r="K577" s="274">
        <v>65</v>
      </c>
      <c r="L577" s="274">
        <f>Tabla1[[#This Row],[Cantidad de Insumos]]*K577</f>
        <v>325</v>
      </c>
      <c r="M577" s="400" t="s">
        <v>1246</v>
      </c>
      <c r="N577" s="402" t="s">
        <v>290</v>
      </c>
    </row>
    <row r="578" spans="2:14" ht="12.75">
      <c r="B578" s="14" t="e">
        <f>IF(Tabla1[[#This Row],[Código_Actividad]]="","",CONCATENATE(Tabla1[[#This Row],[POA]],".",Tabla1[[#This Row],[SRS]],".",Tabla1[[#This Row],[AREA]],".",Tabla1[[#This Row],[TIPO]]))</f>
        <v>#REF!</v>
      </c>
      <c r="C578" s="14" t="e">
        <f>IF(Tabla1[[#This Row],[Código_Actividad]]="","",'[3]Formulario PPGR1'!#REF!)</f>
        <v>#REF!</v>
      </c>
      <c r="D578" s="14" t="e">
        <f>IF(Tabla1[[#This Row],[Código_Actividad]]="","",'[3]Formulario PPGR1'!#REF!)</f>
        <v>#REF!</v>
      </c>
      <c r="E578" s="14" t="e">
        <f>IF(Tabla1[[#This Row],[Código_Actividad]]="","",'[3]Formulario PPGR1'!#REF!)</f>
        <v>#REF!</v>
      </c>
      <c r="F578" s="14" t="e">
        <f>IF(Tabla1[[#This Row],[Código_Actividad]]="","",'[3]Formulario PPGR1'!#REF!)</f>
        <v>#REF!</v>
      </c>
      <c r="G578" s="257" t="s">
        <v>1175</v>
      </c>
      <c r="H578" s="272" t="s">
        <v>1234</v>
      </c>
      <c r="I578" s="272" t="s">
        <v>925</v>
      </c>
      <c r="J578" s="271">
        <v>1</v>
      </c>
      <c r="K578" s="273">
        <v>22000</v>
      </c>
      <c r="L578" s="274">
        <f>Tabla1[[#This Row],[Cantidad de Insumos]]*K578</f>
        <v>22000</v>
      </c>
      <c r="M578" s="400" t="s">
        <v>452</v>
      </c>
      <c r="N578" s="402" t="s">
        <v>40</v>
      </c>
    </row>
    <row r="579" spans="2:14" s="256" customFormat="1" ht="12.75">
      <c r="G579" s="271"/>
      <c r="H579" s="272" t="s">
        <v>1235</v>
      </c>
      <c r="I579" s="398" t="s">
        <v>925</v>
      </c>
      <c r="J579" s="271">
        <v>1</v>
      </c>
      <c r="K579" s="274"/>
      <c r="L579" s="274"/>
      <c r="M579" s="400" t="s">
        <v>452</v>
      </c>
      <c r="N579" s="402" t="s">
        <v>40</v>
      </c>
    </row>
    <row r="580" spans="2:14" s="256" customFormat="1" ht="12.75">
      <c r="H580" s="272" t="s">
        <v>1236</v>
      </c>
      <c r="I580" s="398" t="s">
        <v>1244</v>
      </c>
      <c r="J580" s="271">
        <v>1</v>
      </c>
      <c r="K580" s="274">
        <v>195</v>
      </c>
      <c r="L580" s="274">
        <f>Tabla1[[#This Row],[Cantidad de Insumos]]*K580</f>
        <v>195</v>
      </c>
      <c r="M580" s="400" t="s">
        <v>1246</v>
      </c>
      <c r="N580" s="402" t="s">
        <v>290</v>
      </c>
    </row>
    <row r="581" spans="2:14" s="257" customFormat="1" ht="12.75">
      <c r="H581" s="272" t="s">
        <v>1237</v>
      </c>
      <c r="I581" s="398" t="s">
        <v>925</v>
      </c>
      <c r="J581" s="271">
        <v>1</v>
      </c>
      <c r="K581" s="274">
        <v>95</v>
      </c>
      <c r="L581" s="274">
        <f>Tabla1[[#This Row],[Cantidad de Insumos]]*K581</f>
        <v>95</v>
      </c>
      <c r="M581" s="400" t="s">
        <v>1246</v>
      </c>
      <c r="N581" s="402" t="s">
        <v>40</v>
      </c>
    </row>
    <row r="582" spans="2:14" s="256" customFormat="1" ht="12.75">
      <c r="H582" s="272" t="s">
        <v>1238</v>
      </c>
      <c r="I582" s="398" t="s">
        <v>1245</v>
      </c>
      <c r="J582" s="271">
        <v>1</v>
      </c>
      <c r="K582" s="274">
        <v>110</v>
      </c>
      <c r="L582" s="274">
        <f>Tabla1[[#This Row],[Cantidad de Insumos]]*K582</f>
        <v>110</v>
      </c>
      <c r="M582" s="400" t="s">
        <v>1246</v>
      </c>
      <c r="N582" s="402" t="s">
        <v>40</v>
      </c>
    </row>
    <row r="583" spans="2:14" s="257" customFormat="1" ht="12.75">
      <c r="H583" s="272" t="s">
        <v>1239</v>
      </c>
      <c r="I583" s="398" t="s">
        <v>925</v>
      </c>
      <c r="J583" s="271">
        <v>1</v>
      </c>
      <c r="K583" s="274"/>
      <c r="L583" s="274">
        <f>Tabla1[[#This Row],[Cantidad de Insumos]]*K583</f>
        <v>0</v>
      </c>
      <c r="M583" s="400"/>
      <c r="N583" s="402"/>
    </row>
    <row r="584" spans="2:14" s="257" customFormat="1" ht="12.75">
      <c r="G584" s="256"/>
      <c r="H584" s="272" t="s">
        <v>1240</v>
      </c>
      <c r="I584" s="398" t="s">
        <v>925</v>
      </c>
      <c r="J584" s="271">
        <v>1</v>
      </c>
      <c r="K584" s="274">
        <v>4500</v>
      </c>
      <c r="L584" s="274">
        <f>Tabla1[[#This Row],[Cantidad de Insumos]]*K584</f>
        <v>4500</v>
      </c>
      <c r="M584" s="400" t="s">
        <v>1247</v>
      </c>
      <c r="N584" s="402" t="s">
        <v>290</v>
      </c>
    </row>
    <row r="585" spans="2:14" s="257" customFormat="1" ht="12.75">
      <c r="H585" s="272" t="s">
        <v>1241</v>
      </c>
      <c r="I585" s="398" t="s">
        <v>925</v>
      </c>
      <c r="J585" s="271">
        <v>1</v>
      </c>
      <c r="K585" s="274">
        <v>230</v>
      </c>
      <c r="L585" s="274">
        <f>Tabla1[[#This Row],[Cantidad de Insumos]]*K585</f>
        <v>230</v>
      </c>
      <c r="M585" s="400" t="s">
        <v>1246</v>
      </c>
      <c r="N585" s="402" t="s">
        <v>290</v>
      </c>
    </row>
    <row r="586" spans="2:14" s="256" customFormat="1" ht="12.75">
      <c r="H586" s="272" t="s">
        <v>1242</v>
      </c>
      <c r="I586" s="398" t="s">
        <v>925</v>
      </c>
      <c r="J586" s="271">
        <v>1</v>
      </c>
      <c r="K586" s="274">
        <v>1260</v>
      </c>
      <c r="L586" s="274">
        <f>Tabla1[[#This Row],[Cantidad de Insumos]]*K586</f>
        <v>1260</v>
      </c>
      <c r="M586" s="400" t="s">
        <v>1246</v>
      </c>
      <c r="N586" s="402" t="s">
        <v>290</v>
      </c>
    </row>
    <row r="587" spans="2:14" s="257" customFormat="1" ht="12.75">
      <c r="H587" s="272" t="s">
        <v>1243</v>
      </c>
      <c r="I587" s="398" t="s">
        <v>925</v>
      </c>
      <c r="J587" s="271">
        <v>5</v>
      </c>
      <c r="K587" s="274">
        <v>65</v>
      </c>
      <c r="L587" s="274">
        <f>Tabla1[[#This Row],[Cantidad de Insumos]]*K587</f>
        <v>325</v>
      </c>
      <c r="M587" s="400" t="s">
        <v>1246</v>
      </c>
      <c r="N587" s="402" t="s">
        <v>290</v>
      </c>
    </row>
    <row r="588" spans="2:14" ht="12.75">
      <c r="B588" s="14" t="e">
        <f>IF(Tabla1[[#This Row],[Código_Actividad]]="","",CONCATENATE(Tabla1[[#This Row],[POA]],".",Tabla1[[#This Row],[SRS]],".",Tabla1[[#This Row],[AREA]],".",Tabla1[[#This Row],[TIPO]]))</f>
        <v>#REF!</v>
      </c>
      <c r="C588" s="14" t="e">
        <f>IF(Tabla1[[#This Row],[Código_Actividad]]="","",'[3]Formulario PPGR1'!#REF!)</f>
        <v>#REF!</v>
      </c>
      <c r="D588" s="14" t="e">
        <f>IF(Tabla1[[#This Row],[Código_Actividad]]="","",'[3]Formulario PPGR1'!#REF!)</f>
        <v>#REF!</v>
      </c>
      <c r="E588" s="14" t="e">
        <f>IF(Tabla1[[#This Row],[Código_Actividad]]="","",'[3]Formulario PPGR1'!#REF!)</f>
        <v>#REF!</v>
      </c>
      <c r="F588" s="14" t="e">
        <f>IF(Tabla1[[#This Row],[Código_Actividad]]="","",'[3]Formulario PPGR1'!#REF!)</f>
        <v>#REF!</v>
      </c>
      <c r="G588" s="257" t="s">
        <v>1177</v>
      </c>
      <c r="H588" s="272" t="s">
        <v>1234</v>
      </c>
      <c r="I588" s="272" t="s">
        <v>925</v>
      </c>
      <c r="J588" s="271">
        <v>1</v>
      </c>
      <c r="K588" s="273">
        <v>22000</v>
      </c>
      <c r="L588" s="274">
        <f>Tabla1[[#This Row],[Cantidad de Insumos]]*K588</f>
        <v>22000</v>
      </c>
      <c r="M588" s="400" t="s">
        <v>452</v>
      </c>
      <c r="N588" s="402" t="s">
        <v>40</v>
      </c>
    </row>
    <row r="589" spans="2:14" s="256" customFormat="1" ht="12.75">
      <c r="H589" s="272" t="s">
        <v>1235</v>
      </c>
      <c r="I589" s="398" t="s">
        <v>925</v>
      </c>
      <c r="J589" s="271">
        <v>1</v>
      </c>
      <c r="K589" s="274"/>
      <c r="L589" s="274"/>
      <c r="M589" s="400" t="s">
        <v>452</v>
      </c>
      <c r="N589" s="402" t="s">
        <v>40</v>
      </c>
    </row>
    <row r="590" spans="2:14" s="256" customFormat="1" ht="12.75">
      <c r="H590" s="272" t="s">
        <v>1236</v>
      </c>
      <c r="I590" s="398" t="s">
        <v>1244</v>
      </c>
      <c r="J590" s="271">
        <v>1</v>
      </c>
      <c r="K590" s="274">
        <v>195</v>
      </c>
      <c r="L590" s="274">
        <f>Tabla1[[#This Row],[Cantidad de Insumos]]*K590</f>
        <v>195</v>
      </c>
      <c r="M590" s="400" t="s">
        <v>1246</v>
      </c>
      <c r="N590" s="402" t="s">
        <v>290</v>
      </c>
    </row>
    <row r="591" spans="2:14" s="257" customFormat="1" ht="12.75">
      <c r="H591" s="272" t="s">
        <v>1237</v>
      </c>
      <c r="I591" s="398" t="s">
        <v>925</v>
      </c>
      <c r="J591" s="271">
        <v>1</v>
      </c>
      <c r="K591" s="274">
        <v>95</v>
      </c>
      <c r="L591" s="274">
        <f>Tabla1[[#This Row],[Cantidad de Insumos]]*K591</f>
        <v>95</v>
      </c>
      <c r="M591" s="400" t="s">
        <v>1246</v>
      </c>
      <c r="N591" s="402" t="s">
        <v>40</v>
      </c>
    </row>
    <row r="592" spans="2:14" s="256" customFormat="1" ht="12.75">
      <c r="H592" s="272" t="s">
        <v>1238</v>
      </c>
      <c r="I592" s="398" t="s">
        <v>1245</v>
      </c>
      <c r="J592" s="271">
        <v>1</v>
      </c>
      <c r="K592" s="274">
        <v>110</v>
      </c>
      <c r="L592" s="274">
        <f>Tabla1[[#This Row],[Cantidad de Insumos]]*K592</f>
        <v>110</v>
      </c>
      <c r="M592" s="400" t="s">
        <v>1246</v>
      </c>
      <c r="N592" s="402" t="s">
        <v>40</v>
      </c>
    </row>
    <row r="593" spans="2:14" s="257" customFormat="1" ht="12.75">
      <c r="H593" s="272" t="s">
        <v>1239</v>
      </c>
      <c r="I593" s="398" t="s">
        <v>925</v>
      </c>
      <c r="J593" s="271">
        <v>1</v>
      </c>
      <c r="K593" s="274"/>
      <c r="L593" s="274">
        <f>Tabla1[[#This Row],[Cantidad de Insumos]]*K593</f>
        <v>0</v>
      </c>
      <c r="M593" s="400"/>
      <c r="N593" s="402"/>
    </row>
    <row r="594" spans="2:14" s="257" customFormat="1" ht="12.75">
      <c r="H594" s="272" t="s">
        <v>1240</v>
      </c>
      <c r="I594" s="398" t="s">
        <v>925</v>
      </c>
      <c r="J594" s="271">
        <v>1</v>
      </c>
      <c r="K594" s="274">
        <v>4500</v>
      </c>
      <c r="L594" s="274">
        <f>Tabla1[[#This Row],[Cantidad de Insumos]]*K594</f>
        <v>4500</v>
      </c>
      <c r="M594" s="400" t="s">
        <v>1247</v>
      </c>
      <c r="N594" s="402" t="s">
        <v>290</v>
      </c>
    </row>
    <row r="595" spans="2:14" s="257" customFormat="1" ht="12.75">
      <c r="H595" s="272" t="s">
        <v>1241</v>
      </c>
      <c r="I595" s="398" t="s">
        <v>925</v>
      </c>
      <c r="J595" s="271">
        <v>1</v>
      </c>
      <c r="K595" s="274">
        <v>230</v>
      </c>
      <c r="L595" s="274">
        <f>Tabla1[[#This Row],[Cantidad de Insumos]]*K595</f>
        <v>230</v>
      </c>
      <c r="M595" s="400" t="s">
        <v>1246</v>
      </c>
      <c r="N595" s="402" t="s">
        <v>290</v>
      </c>
    </row>
    <row r="596" spans="2:14" s="256" customFormat="1" ht="12.75">
      <c r="H596" s="272" t="s">
        <v>1242</v>
      </c>
      <c r="I596" s="398" t="s">
        <v>925</v>
      </c>
      <c r="J596" s="271">
        <v>1</v>
      </c>
      <c r="K596" s="274">
        <v>1260</v>
      </c>
      <c r="L596" s="274">
        <f>Tabla1[[#This Row],[Cantidad de Insumos]]*K596</f>
        <v>1260</v>
      </c>
      <c r="M596" s="400" t="s">
        <v>1246</v>
      </c>
      <c r="N596" s="402" t="s">
        <v>290</v>
      </c>
    </row>
    <row r="597" spans="2:14" s="257" customFormat="1" ht="12.75">
      <c r="H597" s="272" t="s">
        <v>1243</v>
      </c>
      <c r="I597" s="398" t="s">
        <v>925</v>
      </c>
      <c r="J597" s="271">
        <v>5</v>
      </c>
      <c r="K597" s="274">
        <v>65</v>
      </c>
      <c r="L597" s="274">
        <f>Tabla1[[#This Row],[Cantidad de Insumos]]*K597</f>
        <v>325</v>
      </c>
      <c r="M597" s="400" t="s">
        <v>1246</v>
      </c>
      <c r="N597" s="402" t="s">
        <v>290</v>
      </c>
    </row>
    <row r="598" spans="2:14" ht="12.75">
      <c r="B598" s="14" t="e">
        <f>IF(Tabla1[[#This Row],[Código_Actividad]]="","",CONCATENATE(Tabla1[[#This Row],[POA]],".",Tabla1[[#This Row],[SRS]],".",Tabla1[[#This Row],[AREA]],".",Tabla1[[#This Row],[TIPO]]))</f>
        <v>#REF!</v>
      </c>
      <c r="C598" s="14" t="e">
        <f>IF(Tabla1[[#This Row],[Código_Actividad]]="","",'[3]Formulario PPGR1'!#REF!)</f>
        <v>#REF!</v>
      </c>
      <c r="D598" s="14" t="e">
        <f>IF(Tabla1[[#This Row],[Código_Actividad]]="","",'[3]Formulario PPGR1'!#REF!)</f>
        <v>#REF!</v>
      </c>
      <c r="E598" s="14" t="e">
        <f>IF(Tabla1[[#This Row],[Código_Actividad]]="","",'[3]Formulario PPGR1'!#REF!)</f>
        <v>#REF!</v>
      </c>
      <c r="F598" s="14" t="e">
        <f>IF(Tabla1[[#This Row],[Código_Actividad]]="","",'[3]Formulario PPGR1'!#REF!)</f>
        <v>#REF!</v>
      </c>
      <c r="G598" s="257" t="s">
        <v>1179</v>
      </c>
      <c r="H598" s="272" t="s">
        <v>1234</v>
      </c>
      <c r="I598" s="272" t="s">
        <v>925</v>
      </c>
      <c r="J598" s="271">
        <v>1</v>
      </c>
      <c r="K598" s="273">
        <v>22000</v>
      </c>
      <c r="L598" s="274">
        <f>Tabla1[[#This Row],[Cantidad de Insumos]]*K598</f>
        <v>22000</v>
      </c>
      <c r="M598" s="400" t="s">
        <v>452</v>
      </c>
      <c r="N598" s="402" t="s">
        <v>40</v>
      </c>
    </row>
    <row r="599" spans="2:14" s="271" customFormat="1" ht="12.75">
      <c r="H599" s="272" t="s">
        <v>1235</v>
      </c>
      <c r="I599" s="398" t="s">
        <v>925</v>
      </c>
      <c r="J599" s="271">
        <v>1</v>
      </c>
      <c r="K599" s="274"/>
      <c r="L599" s="274"/>
      <c r="M599" s="400" t="s">
        <v>452</v>
      </c>
      <c r="N599" s="402" t="s">
        <v>40</v>
      </c>
    </row>
    <row r="600" spans="2:14" s="256" customFormat="1" ht="12.75">
      <c r="H600" s="272" t="s">
        <v>1236</v>
      </c>
      <c r="I600" s="398" t="s">
        <v>1244</v>
      </c>
      <c r="J600" s="271">
        <v>1</v>
      </c>
      <c r="K600" s="274">
        <v>195</v>
      </c>
      <c r="L600" s="274">
        <f>Tabla1[[#This Row],[Cantidad de Insumos]]*K600</f>
        <v>195</v>
      </c>
      <c r="M600" s="400" t="s">
        <v>1246</v>
      </c>
      <c r="N600" s="402" t="s">
        <v>290</v>
      </c>
    </row>
    <row r="601" spans="2:14" s="257" customFormat="1" ht="12.75">
      <c r="H601" s="272" t="s">
        <v>1237</v>
      </c>
      <c r="I601" s="398" t="s">
        <v>925</v>
      </c>
      <c r="J601" s="271">
        <v>1</v>
      </c>
      <c r="K601" s="274">
        <v>95</v>
      </c>
      <c r="L601" s="274">
        <f>Tabla1[[#This Row],[Cantidad de Insumos]]*K601</f>
        <v>95</v>
      </c>
      <c r="M601" s="400" t="s">
        <v>1246</v>
      </c>
      <c r="N601" s="402" t="s">
        <v>40</v>
      </c>
    </row>
    <row r="602" spans="2:14" s="256" customFormat="1" ht="12.75">
      <c r="H602" s="272" t="s">
        <v>1238</v>
      </c>
      <c r="I602" s="398" t="s">
        <v>1245</v>
      </c>
      <c r="J602" s="271">
        <v>1</v>
      </c>
      <c r="K602" s="274">
        <v>110</v>
      </c>
      <c r="L602" s="274">
        <f>Tabla1[[#This Row],[Cantidad de Insumos]]*K602</f>
        <v>110</v>
      </c>
      <c r="M602" s="400" t="s">
        <v>1246</v>
      </c>
      <c r="N602" s="402" t="s">
        <v>40</v>
      </c>
    </row>
    <row r="603" spans="2:14" s="257" customFormat="1" ht="12.75">
      <c r="H603" s="272" t="s">
        <v>1239</v>
      </c>
      <c r="I603" s="398" t="s">
        <v>925</v>
      </c>
      <c r="J603" s="271">
        <v>1</v>
      </c>
      <c r="K603" s="274"/>
      <c r="L603" s="274">
        <f>Tabla1[[#This Row],[Cantidad de Insumos]]*K603</f>
        <v>0</v>
      </c>
      <c r="M603" s="400"/>
      <c r="N603" s="402"/>
    </row>
    <row r="604" spans="2:14" s="256" customFormat="1" ht="12.75">
      <c r="H604" s="272" t="s">
        <v>1240</v>
      </c>
      <c r="I604" s="398" t="s">
        <v>925</v>
      </c>
      <c r="J604" s="271">
        <v>1</v>
      </c>
      <c r="K604" s="274">
        <v>4500</v>
      </c>
      <c r="L604" s="274">
        <f>Tabla1[[#This Row],[Cantidad de Insumos]]*K604</f>
        <v>4500</v>
      </c>
      <c r="M604" s="400" t="s">
        <v>1247</v>
      </c>
      <c r="N604" s="402" t="s">
        <v>290</v>
      </c>
    </row>
    <row r="605" spans="2:14" s="257" customFormat="1" ht="12.75">
      <c r="H605" s="272" t="s">
        <v>1241</v>
      </c>
      <c r="I605" s="398" t="s">
        <v>925</v>
      </c>
      <c r="J605" s="271">
        <v>1</v>
      </c>
      <c r="K605" s="274">
        <v>230</v>
      </c>
      <c r="L605" s="274">
        <f>Tabla1[[#This Row],[Cantidad de Insumos]]*K605</f>
        <v>230</v>
      </c>
      <c r="M605" s="400" t="s">
        <v>1246</v>
      </c>
      <c r="N605" s="402" t="s">
        <v>290</v>
      </c>
    </row>
    <row r="606" spans="2:14" s="256" customFormat="1" ht="12.75">
      <c r="H606" s="272" t="s">
        <v>1242</v>
      </c>
      <c r="I606" s="398" t="s">
        <v>925</v>
      </c>
      <c r="J606" s="271">
        <v>1</v>
      </c>
      <c r="K606" s="274">
        <v>1260</v>
      </c>
      <c r="L606" s="274">
        <f>Tabla1[[#This Row],[Cantidad de Insumos]]*K606</f>
        <v>1260</v>
      </c>
      <c r="M606" s="400" t="s">
        <v>1246</v>
      </c>
      <c r="N606" s="402" t="s">
        <v>290</v>
      </c>
    </row>
    <row r="607" spans="2:14" s="257" customFormat="1" ht="12.75">
      <c r="H607" s="272" t="s">
        <v>1243</v>
      </c>
      <c r="I607" s="398" t="s">
        <v>925</v>
      </c>
      <c r="J607" s="271">
        <v>5</v>
      </c>
      <c r="K607" s="274">
        <v>65</v>
      </c>
      <c r="L607" s="274">
        <f>Tabla1[[#This Row],[Cantidad de Insumos]]*K607</f>
        <v>325</v>
      </c>
      <c r="M607" s="400" t="s">
        <v>1246</v>
      </c>
      <c r="N607" s="402" t="s">
        <v>290</v>
      </c>
    </row>
    <row r="608" spans="2:14" ht="12.75">
      <c r="B608" s="14" t="e">
        <f>IF(Tabla1[[#This Row],[Código_Actividad]]="","",CONCATENATE(Tabla1[[#This Row],[POA]],".",Tabla1[[#This Row],[SRS]],".",Tabla1[[#This Row],[AREA]],".",Tabla1[[#This Row],[TIPO]]))</f>
        <v>#REF!</v>
      </c>
      <c r="C608" s="14" t="e">
        <f>IF(Tabla1[[#This Row],[Código_Actividad]]="","",'[3]Formulario PPGR1'!#REF!)</f>
        <v>#REF!</v>
      </c>
      <c r="D608" s="14" t="e">
        <f>IF(Tabla1[[#This Row],[Código_Actividad]]="","",'[3]Formulario PPGR1'!#REF!)</f>
        <v>#REF!</v>
      </c>
      <c r="E608" s="14" t="e">
        <f>IF(Tabla1[[#This Row],[Código_Actividad]]="","",'[3]Formulario PPGR1'!#REF!)</f>
        <v>#REF!</v>
      </c>
      <c r="F608" s="14" t="e">
        <f>IF(Tabla1[[#This Row],[Código_Actividad]]="","",'[3]Formulario PPGR1'!#REF!)</f>
        <v>#REF!</v>
      </c>
      <c r="G608" s="256" t="s">
        <v>1181</v>
      </c>
      <c r="H608" s="272" t="s">
        <v>1234</v>
      </c>
      <c r="I608" s="272" t="s">
        <v>925</v>
      </c>
      <c r="J608" s="271">
        <v>1</v>
      </c>
      <c r="K608" s="273">
        <v>22000</v>
      </c>
      <c r="L608" s="274">
        <f>Tabla1[[#This Row],[Cantidad de Insumos]]*K608</f>
        <v>22000</v>
      </c>
      <c r="M608" s="400" t="s">
        <v>452</v>
      </c>
      <c r="N608" s="402" t="s">
        <v>40</v>
      </c>
    </row>
    <row r="609" spans="2:14" s="256" customFormat="1" ht="12.75">
      <c r="H609" s="272" t="s">
        <v>1235</v>
      </c>
      <c r="I609" s="398" t="s">
        <v>925</v>
      </c>
      <c r="J609" s="271">
        <v>1</v>
      </c>
      <c r="K609" s="274"/>
      <c r="L609" s="274"/>
      <c r="M609" s="400" t="s">
        <v>452</v>
      </c>
      <c r="N609" s="402" t="s">
        <v>40</v>
      </c>
    </row>
    <row r="610" spans="2:14" s="256" customFormat="1" ht="12.75">
      <c r="H610" s="272" t="s">
        <v>1236</v>
      </c>
      <c r="I610" s="398" t="s">
        <v>1244</v>
      </c>
      <c r="J610" s="271">
        <v>1</v>
      </c>
      <c r="K610" s="274">
        <v>195</v>
      </c>
      <c r="L610" s="274">
        <f>Tabla1[[#This Row],[Cantidad de Insumos]]*K610</f>
        <v>195</v>
      </c>
      <c r="M610" s="400" t="s">
        <v>1246</v>
      </c>
      <c r="N610" s="402" t="s">
        <v>290</v>
      </c>
    </row>
    <row r="611" spans="2:14" s="257" customFormat="1" ht="12.75">
      <c r="H611" s="272" t="s">
        <v>1237</v>
      </c>
      <c r="I611" s="398" t="s">
        <v>925</v>
      </c>
      <c r="J611" s="271">
        <v>1</v>
      </c>
      <c r="K611" s="274">
        <v>95</v>
      </c>
      <c r="L611" s="274">
        <f>Tabla1[[#This Row],[Cantidad de Insumos]]*K611</f>
        <v>95</v>
      </c>
      <c r="M611" s="400" t="s">
        <v>1246</v>
      </c>
      <c r="N611" s="402" t="s">
        <v>40</v>
      </c>
    </row>
    <row r="612" spans="2:14" s="256" customFormat="1" ht="12.75">
      <c r="H612" s="272" t="s">
        <v>1238</v>
      </c>
      <c r="I612" s="398" t="s">
        <v>1245</v>
      </c>
      <c r="J612" s="271">
        <v>1</v>
      </c>
      <c r="K612" s="274">
        <v>110</v>
      </c>
      <c r="L612" s="274">
        <f>Tabla1[[#This Row],[Cantidad de Insumos]]*K612</f>
        <v>110</v>
      </c>
      <c r="M612" s="400" t="s">
        <v>1246</v>
      </c>
      <c r="N612" s="402" t="s">
        <v>40</v>
      </c>
    </row>
    <row r="613" spans="2:14" s="257" customFormat="1" ht="12.75">
      <c r="H613" s="272" t="s">
        <v>1239</v>
      </c>
      <c r="I613" s="398" t="s">
        <v>925</v>
      </c>
      <c r="J613" s="271">
        <v>1</v>
      </c>
      <c r="K613" s="274"/>
      <c r="L613" s="274">
        <f>Tabla1[[#This Row],[Cantidad de Insumos]]*K613</f>
        <v>0</v>
      </c>
      <c r="M613" s="400"/>
      <c r="N613" s="402"/>
    </row>
    <row r="614" spans="2:14" s="257" customFormat="1" ht="12.75">
      <c r="H614" s="272" t="s">
        <v>1240</v>
      </c>
      <c r="I614" s="398" t="s">
        <v>925</v>
      </c>
      <c r="J614" s="271">
        <v>1</v>
      </c>
      <c r="K614" s="274">
        <v>4500</v>
      </c>
      <c r="L614" s="274">
        <f>Tabla1[[#This Row],[Cantidad de Insumos]]*K614</f>
        <v>4500</v>
      </c>
      <c r="M614" s="400" t="s">
        <v>1247</v>
      </c>
      <c r="N614" s="402" t="s">
        <v>290</v>
      </c>
    </row>
    <row r="615" spans="2:14" s="257" customFormat="1" ht="12.75">
      <c r="H615" s="272" t="s">
        <v>1241</v>
      </c>
      <c r="I615" s="398" t="s">
        <v>925</v>
      </c>
      <c r="J615" s="271">
        <v>1</v>
      </c>
      <c r="K615" s="274">
        <v>230</v>
      </c>
      <c r="L615" s="274">
        <f>Tabla1[[#This Row],[Cantidad de Insumos]]*K615</f>
        <v>230</v>
      </c>
      <c r="M615" s="400" t="s">
        <v>1246</v>
      </c>
      <c r="N615" s="402" t="s">
        <v>290</v>
      </c>
    </row>
    <row r="616" spans="2:14" s="256" customFormat="1" ht="12.75">
      <c r="H616" s="272" t="s">
        <v>1242</v>
      </c>
      <c r="I616" s="398" t="s">
        <v>925</v>
      </c>
      <c r="J616" s="271">
        <v>1</v>
      </c>
      <c r="K616" s="274">
        <v>1260</v>
      </c>
      <c r="L616" s="274">
        <f>Tabla1[[#This Row],[Cantidad de Insumos]]*K616</f>
        <v>1260</v>
      </c>
      <c r="M616" s="400" t="s">
        <v>1246</v>
      </c>
      <c r="N616" s="402" t="s">
        <v>290</v>
      </c>
    </row>
    <row r="617" spans="2:14" s="257" customFormat="1" ht="12.75">
      <c r="H617" s="272" t="s">
        <v>1243</v>
      </c>
      <c r="I617" s="398" t="s">
        <v>925</v>
      </c>
      <c r="J617" s="271">
        <v>5</v>
      </c>
      <c r="K617" s="274">
        <v>65</v>
      </c>
      <c r="L617" s="274">
        <f>Tabla1[[#This Row],[Cantidad de Insumos]]*K617</f>
        <v>325</v>
      </c>
      <c r="M617" s="400" t="s">
        <v>1246</v>
      </c>
      <c r="N617" s="402" t="s">
        <v>290</v>
      </c>
    </row>
    <row r="618" spans="2:14" ht="12.75">
      <c r="B618" s="14" t="e">
        <f>IF(Tabla1[[#This Row],[Código_Actividad]]="","",CONCATENATE(Tabla1[[#This Row],[POA]],".",Tabla1[[#This Row],[SRS]],".",Tabla1[[#This Row],[AREA]],".",Tabla1[[#This Row],[TIPO]]))</f>
        <v>#REF!</v>
      </c>
      <c r="C618" s="14" t="e">
        <f>IF(Tabla1[[#This Row],[Código_Actividad]]="","",'[3]Formulario PPGR1'!#REF!)</f>
        <v>#REF!</v>
      </c>
      <c r="D618" s="14" t="e">
        <f>IF(Tabla1[[#This Row],[Código_Actividad]]="","",'[3]Formulario PPGR1'!#REF!)</f>
        <v>#REF!</v>
      </c>
      <c r="E618" s="14" t="e">
        <f>IF(Tabla1[[#This Row],[Código_Actividad]]="","",'[3]Formulario PPGR1'!#REF!)</f>
        <v>#REF!</v>
      </c>
      <c r="F618" s="14" t="e">
        <f>IF(Tabla1[[#This Row],[Código_Actividad]]="","",'[3]Formulario PPGR1'!#REF!)</f>
        <v>#REF!</v>
      </c>
      <c r="G618" s="256" t="s">
        <v>1183</v>
      </c>
      <c r="H618" s="272" t="s">
        <v>1234</v>
      </c>
      <c r="I618" s="272" t="s">
        <v>925</v>
      </c>
      <c r="J618" s="271">
        <v>1</v>
      </c>
      <c r="K618" s="273">
        <v>22000</v>
      </c>
      <c r="L618" s="274">
        <f>Tabla1[[#This Row],[Cantidad de Insumos]]*K618</f>
        <v>22000</v>
      </c>
      <c r="M618" s="400" t="s">
        <v>452</v>
      </c>
      <c r="N618" s="402" t="s">
        <v>40</v>
      </c>
    </row>
    <row r="619" spans="2:14" s="271" customFormat="1" ht="12.75">
      <c r="H619" s="272" t="s">
        <v>1235</v>
      </c>
      <c r="I619" s="398" t="s">
        <v>925</v>
      </c>
      <c r="J619" s="271">
        <v>1</v>
      </c>
      <c r="K619" s="274"/>
      <c r="L619" s="274"/>
      <c r="M619" s="400" t="s">
        <v>452</v>
      </c>
      <c r="N619" s="402" t="s">
        <v>40</v>
      </c>
    </row>
    <row r="620" spans="2:14" s="256" customFormat="1" ht="12.75">
      <c r="H620" s="272" t="s">
        <v>1236</v>
      </c>
      <c r="I620" s="398" t="s">
        <v>1244</v>
      </c>
      <c r="J620" s="271">
        <v>1</v>
      </c>
      <c r="K620" s="274">
        <v>195</v>
      </c>
      <c r="L620" s="274">
        <f>Tabla1[[#This Row],[Cantidad de Insumos]]*K620</f>
        <v>195</v>
      </c>
      <c r="M620" s="400" t="s">
        <v>1246</v>
      </c>
      <c r="N620" s="402" t="s">
        <v>290</v>
      </c>
    </row>
    <row r="621" spans="2:14" s="257" customFormat="1" ht="12.75">
      <c r="H621" s="272" t="s">
        <v>1237</v>
      </c>
      <c r="I621" s="398" t="s">
        <v>925</v>
      </c>
      <c r="J621" s="271">
        <v>1</v>
      </c>
      <c r="K621" s="274">
        <v>95</v>
      </c>
      <c r="L621" s="274">
        <f>Tabla1[[#This Row],[Cantidad de Insumos]]*K621</f>
        <v>95</v>
      </c>
      <c r="M621" s="400" t="s">
        <v>1246</v>
      </c>
      <c r="N621" s="402" t="s">
        <v>40</v>
      </c>
    </row>
    <row r="622" spans="2:14" s="256" customFormat="1" ht="12.75">
      <c r="H622" s="272" t="s">
        <v>1238</v>
      </c>
      <c r="I622" s="398" t="s">
        <v>1245</v>
      </c>
      <c r="J622" s="271">
        <v>1</v>
      </c>
      <c r="K622" s="274">
        <v>110</v>
      </c>
      <c r="L622" s="274">
        <f>Tabla1[[#This Row],[Cantidad de Insumos]]*K622</f>
        <v>110</v>
      </c>
      <c r="M622" s="400" t="s">
        <v>1246</v>
      </c>
      <c r="N622" s="402" t="s">
        <v>40</v>
      </c>
    </row>
    <row r="623" spans="2:14" s="257" customFormat="1" ht="12.75">
      <c r="H623" s="272" t="s">
        <v>1239</v>
      </c>
      <c r="I623" s="398" t="s">
        <v>925</v>
      </c>
      <c r="J623" s="271">
        <v>1</v>
      </c>
      <c r="K623" s="274"/>
      <c r="L623" s="274">
        <f>Tabla1[[#This Row],[Cantidad de Insumos]]*K623</f>
        <v>0</v>
      </c>
      <c r="M623" s="400"/>
      <c r="N623" s="402"/>
    </row>
    <row r="624" spans="2:14" s="256" customFormat="1" ht="12.75">
      <c r="H624" s="272" t="s">
        <v>1240</v>
      </c>
      <c r="I624" s="398" t="s">
        <v>925</v>
      </c>
      <c r="J624" s="271">
        <v>1</v>
      </c>
      <c r="K624" s="274">
        <v>4500</v>
      </c>
      <c r="L624" s="274">
        <f>Tabla1[[#This Row],[Cantidad de Insumos]]*K624</f>
        <v>4500</v>
      </c>
      <c r="M624" s="400" t="s">
        <v>1247</v>
      </c>
      <c r="N624" s="402" t="s">
        <v>290</v>
      </c>
    </row>
    <row r="625" spans="2:14" s="257" customFormat="1" ht="12.75">
      <c r="H625" s="272" t="s">
        <v>1241</v>
      </c>
      <c r="I625" s="398" t="s">
        <v>925</v>
      </c>
      <c r="J625" s="271">
        <v>1</v>
      </c>
      <c r="K625" s="274">
        <v>230</v>
      </c>
      <c r="L625" s="274">
        <f>Tabla1[[#This Row],[Cantidad de Insumos]]*K625</f>
        <v>230</v>
      </c>
      <c r="M625" s="400" t="s">
        <v>1246</v>
      </c>
      <c r="N625" s="402" t="s">
        <v>290</v>
      </c>
    </row>
    <row r="626" spans="2:14" s="256" customFormat="1" ht="12.75">
      <c r="H626" s="272" t="s">
        <v>1242</v>
      </c>
      <c r="I626" s="398" t="s">
        <v>925</v>
      </c>
      <c r="J626" s="271">
        <v>1</v>
      </c>
      <c r="K626" s="274">
        <v>1260</v>
      </c>
      <c r="L626" s="274">
        <f>Tabla1[[#This Row],[Cantidad de Insumos]]*K626</f>
        <v>1260</v>
      </c>
      <c r="M626" s="400" t="s">
        <v>1246</v>
      </c>
      <c r="N626" s="402" t="s">
        <v>290</v>
      </c>
    </row>
    <row r="627" spans="2:14" s="257" customFormat="1" ht="12.75">
      <c r="H627" s="272" t="s">
        <v>1243</v>
      </c>
      <c r="I627" s="398" t="s">
        <v>925</v>
      </c>
      <c r="J627" s="271">
        <v>5</v>
      </c>
      <c r="K627" s="274">
        <v>65</v>
      </c>
      <c r="L627" s="274">
        <f>Tabla1[[#This Row],[Cantidad de Insumos]]*K627</f>
        <v>325</v>
      </c>
      <c r="M627" s="400" t="s">
        <v>1246</v>
      </c>
      <c r="N627" s="402" t="s">
        <v>290</v>
      </c>
    </row>
    <row r="628" spans="2:14" ht="12.75">
      <c r="B628" s="14" t="e">
        <f>IF(Tabla1[[#This Row],[Código_Actividad]]="","",CONCATENATE(Tabla1[[#This Row],[POA]],".",Tabla1[[#This Row],[SRS]],".",Tabla1[[#This Row],[AREA]],".",Tabla1[[#This Row],[TIPO]]))</f>
        <v>#REF!</v>
      </c>
      <c r="C628" s="14" t="e">
        <f>IF(Tabla1[[#This Row],[Código_Actividad]]="","",'[3]Formulario PPGR1'!#REF!)</f>
        <v>#REF!</v>
      </c>
      <c r="D628" s="14" t="e">
        <f>IF(Tabla1[[#This Row],[Código_Actividad]]="","",'[3]Formulario PPGR1'!#REF!)</f>
        <v>#REF!</v>
      </c>
      <c r="E628" s="14" t="e">
        <f>IF(Tabla1[[#This Row],[Código_Actividad]]="","",'[3]Formulario PPGR1'!#REF!)</f>
        <v>#REF!</v>
      </c>
      <c r="F628" s="14" t="e">
        <f>IF(Tabla1[[#This Row],[Código_Actividad]]="","",'[3]Formulario PPGR1'!#REF!)</f>
        <v>#REF!</v>
      </c>
      <c r="G628" s="257" t="s">
        <v>1184</v>
      </c>
      <c r="H628" s="272" t="s">
        <v>1234</v>
      </c>
      <c r="I628" s="272" t="s">
        <v>925</v>
      </c>
      <c r="J628" s="271">
        <v>1</v>
      </c>
      <c r="K628" s="273">
        <v>22000</v>
      </c>
      <c r="L628" s="274">
        <f>Tabla1[[#This Row],[Cantidad de Insumos]]*K628</f>
        <v>22000</v>
      </c>
      <c r="M628" s="400" t="s">
        <v>452</v>
      </c>
      <c r="N628" s="402" t="s">
        <v>40</v>
      </c>
    </row>
    <row r="629" spans="2:14" s="256" customFormat="1" ht="12.75">
      <c r="H629" s="272" t="s">
        <v>1235</v>
      </c>
      <c r="I629" s="398" t="s">
        <v>925</v>
      </c>
      <c r="J629" s="271">
        <v>1</v>
      </c>
      <c r="K629" s="274"/>
      <c r="L629" s="274"/>
      <c r="M629" s="400" t="s">
        <v>452</v>
      </c>
      <c r="N629" s="402" t="s">
        <v>40</v>
      </c>
    </row>
    <row r="630" spans="2:14" s="256" customFormat="1" ht="12.75">
      <c r="H630" s="272" t="s">
        <v>1236</v>
      </c>
      <c r="I630" s="398" t="s">
        <v>1244</v>
      </c>
      <c r="J630" s="271">
        <v>1</v>
      </c>
      <c r="K630" s="274">
        <v>195</v>
      </c>
      <c r="L630" s="274">
        <f>Tabla1[[#This Row],[Cantidad de Insumos]]*K630</f>
        <v>195</v>
      </c>
      <c r="M630" s="400" t="s">
        <v>1246</v>
      </c>
      <c r="N630" s="402" t="s">
        <v>290</v>
      </c>
    </row>
    <row r="631" spans="2:14" s="257" customFormat="1" ht="12.75">
      <c r="H631" s="272" t="s">
        <v>1237</v>
      </c>
      <c r="I631" s="398" t="s">
        <v>925</v>
      </c>
      <c r="J631" s="271">
        <v>1</v>
      </c>
      <c r="K631" s="274">
        <v>95</v>
      </c>
      <c r="L631" s="274">
        <f>Tabla1[[#This Row],[Cantidad de Insumos]]*K631</f>
        <v>95</v>
      </c>
      <c r="M631" s="400" t="s">
        <v>1246</v>
      </c>
      <c r="N631" s="402" t="s">
        <v>40</v>
      </c>
    </row>
    <row r="632" spans="2:14" s="256" customFormat="1" ht="12.75">
      <c r="H632" s="272" t="s">
        <v>1238</v>
      </c>
      <c r="I632" s="398" t="s">
        <v>1245</v>
      </c>
      <c r="J632" s="271">
        <v>1</v>
      </c>
      <c r="K632" s="274">
        <v>110</v>
      </c>
      <c r="L632" s="274">
        <f>Tabla1[[#This Row],[Cantidad de Insumos]]*K632</f>
        <v>110</v>
      </c>
      <c r="M632" s="400" t="s">
        <v>1246</v>
      </c>
      <c r="N632" s="402" t="s">
        <v>40</v>
      </c>
    </row>
    <row r="633" spans="2:14" s="257" customFormat="1" ht="12.75">
      <c r="H633" s="272" t="s">
        <v>1239</v>
      </c>
      <c r="I633" s="398" t="s">
        <v>925</v>
      </c>
      <c r="J633" s="271">
        <v>1</v>
      </c>
      <c r="K633" s="274"/>
      <c r="L633" s="274">
        <f>Tabla1[[#This Row],[Cantidad de Insumos]]*K633</f>
        <v>0</v>
      </c>
      <c r="M633" s="400"/>
      <c r="N633" s="402"/>
    </row>
    <row r="634" spans="2:14" s="257" customFormat="1" ht="12.75">
      <c r="H634" s="272" t="s">
        <v>1240</v>
      </c>
      <c r="I634" s="398" t="s">
        <v>925</v>
      </c>
      <c r="J634" s="271">
        <v>1</v>
      </c>
      <c r="K634" s="274">
        <v>4500</v>
      </c>
      <c r="L634" s="274">
        <f>Tabla1[[#This Row],[Cantidad de Insumos]]*K634</f>
        <v>4500</v>
      </c>
      <c r="M634" s="400" t="s">
        <v>1247</v>
      </c>
      <c r="N634" s="402" t="s">
        <v>290</v>
      </c>
    </row>
    <row r="635" spans="2:14" s="257" customFormat="1" ht="12.75">
      <c r="H635" s="272" t="s">
        <v>1241</v>
      </c>
      <c r="I635" s="398" t="s">
        <v>925</v>
      </c>
      <c r="J635" s="271">
        <v>1</v>
      </c>
      <c r="K635" s="274">
        <v>230</v>
      </c>
      <c r="L635" s="274">
        <f>Tabla1[[#This Row],[Cantidad de Insumos]]*K635</f>
        <v>230</v>
      </c>
      <c r="M635" s="400" t="s">
        <v>1246</v>
      </c>
      <c r="N635" s="402" t="s">
        <v>290</v>
      </c>
    </row>
    <row r="636" spans="2:14" s="256" customFormat="1" ht="12.75">
      <c r="H636" s="272" t="s">
        <v>1242</v>
      </c>
      <c r="I636" s="398" t="s">
        <v>925</v>
      </c>
      <c r="J636" s="271">
        <v>1</v>
      </c>
      <c r="K636" s="274">
        <v>1260</v>
      </c>
      <c r="L636" s="274">
        <f>Tabla1[[#This Row],[Cantidad de Insumos]]*K636</f>
        <v>1260</v>
      </c>
      <c r="M636" s="400" t="s">
        <v>1246</v>
      </c>
      <c r="N636" s="402" t="s">
        <v>290</v>
      </c>
    </row>
    <row r="637" spans="2:14" s="257" customFormat="1" ht="12.75">
      <c r="H637" s="272" t="s">
        <v>1243</v>
      </c>
      <c r="I637" s="398" t="s">
        <v>925</v>
      </c>
      <c r="J637" s="271">
        <v>5</v>
      </c>
      <c r="K637" s="274">
        <v>65</v>
      </c>
      <c r="L637" s="274">
        <f>Tabla1[[#This Row],[Cantidad de Insumos]]*K637</f>
        <v>325</v>
      </c>
      <c r="M637" s="400" t="s">
        <v>1246</v>
      </c>
      <c r="N637" s="402" t="s">
        <v>290</v>
      </c>
    </row>
    <row r="638" spans="2:14" ht="12.75">
      <c r="B638" s="14" t="e">
        <f>IF(Tabla1[[#This Row],[Código_Actividad]]="","",CONCATENATE(Tabla1[[#This Row],[POA]],".",Tabla1[[#This Row],[SRS]],".",Tabla1[[#This Row],[AREA]],".",Tabla1[[#This Row],[TIPO]]))</f>
        <v>#REF!</v>
      </c>
      <c r="C638" s="14" t="e">
        <f>IF(Tabla1[[#This Row],[Código_Actividad]]="","",'[3]Formulario PPGR1'!#REF!)</f>
        <v>#REF!</v>
      </c>
      <c r="D638" s="14" t="e">
        <f>IF(Tabla1[[#This Row],[Código_Actividad]]="","",'[3]Formulario PPGR1'!#REF!)</f>
        <v>#REF!</v>
      </c>
      <c r="E638" s="14" t="e">
        <f>IF(Tabla1[[#This Row],[Código_Actividad]]="","",'[3]Formulario PPGR1'!#REF!)</f>
        <v>#REF!</v>
      </c>
      <c r="F638" s="14" t="e">
        <f>IF(Tabla1[[#This Row],[Código_Actividad]]="","",'[3]Formulario PPGR1'!#REF!)</f>
        <v>#REF!</v>
      </c>
      <c r="G638" s="257" t="s">
        <v>1185</v>
      </c>
      <c r="H638" s="272" t="s">
        <v>1234</v>
      </c>
      <c r="I638" s="272" t="s">
        <v>925</v>
      </c>
      <c r="J638" s="271">
        <v>1</v>
      </c>
      <c r="K638" s="273">
        <v>22000</v>
      </c>
      <c r="L638" s="274">
        <f>Tabla1[[#This Row],[Cantidad de Insumos]]*K638</f>
        <v>22000</v>
      </c>
      <c r="M638" s="400" t="s">
        <v>452</v>
      </c>
      <c r="N638" s="402" t="s">
        <v>40</v>
      </c>
    </row>
    <row r="639" spans="2:14" s="271" customFormat="1" ht="12.75">
      <c r="H639" s="272" t="s">
        <v>1235</v>
      </c>
      <c r="I639" s="398" t="s">
        <v>925</v>
      </c>
      <c r="J639" s="271">
        <v>1</v>
      </c>
      <c r="K639" s="274"/>
      <c r="L639" s="274"/>
      <c r="M639" s="400" t="s">
        <v>452</v>
      </c>
      <c r="N639" s="402" t="s">
        <v>40</v>
      </c>
    </row>
    <row r="640" spans="2:14" s="256" customFormat="1" ht="12.75">
      <c r="H640" s="272" t="s">
        <v>1236</v>
      </c>
      <c r="I640" s="398" t="s">
        <v>1244</v>
      </c>
      <c r="J640" s="271">
        <v>1</v>
      </c>
      <c r="K640" s="274">
        <v>195</v>
      </c>
      <c r="L640" s="274">
        <f>Tabla1[[#This Row],[Cantidad de Insumos]]*K640</f>
        <v>195</v>
      </c>
      <c r="M640" s="400" t="s">
        <v>1246</v>
      </c>
      <c r="N640" s="402" t="s">
        <v>290</v>
      </c>
    </row>
    <row r="641" spans="2:14" s="257" customFormat="1" ht="12.75">
      <c r="H641" s="272" t="s">
        <v>1237</v>
      </c>
      <c r="I641" s="398" t="s">
        <v>925</v>
      </c>
      <c r="J641" s="271">
        <v>1</v>
      </c>
      <c r="K641" s="274">
        <v>95</v>
      </c>
      <c r="L641" s="274">
        <f>Tabla1[[#This Row],[Cantidad de Insumos]]*K641</f>
        <v>95</v>
      </c>
      <c r="M641" s="400" t="s">
        <v>1246</v>
      </c>
      <c r="N641" s="402" t="s">
        <v>40</v>
      </c>
    </row>
    <row r="642" spans="2:14" s="256" customFormat="1" ht="12.75">
      <c r="H642" s="272" t="s">
        <v>1238</v>
      </c>
      <c r="I642" s="398" t="s">
        <v>1245</v>
      </c>
      <c r="J642" s="271">
        <v>1</v>
      </c>
      <c r="K642" s="274">
        <v>110</v>
      </c>
      <c r="L642" s="274">
        <f>Tabla1[[#This Row],[Cantidad de Insumos]]*K642</f>
        <v>110</v>
      </c>
      <c r="M642" s="400" t="s">
        <v>1246</v>
      </c>
      <c r="N642" s="402" t="s">
        <v>40</v>
      </c>
    </row>
    <row r="643" spans="2:14" s="257" customFormat="1" ht="12.75">
      <c r="H643" s="272" t="s">
        <v>1239</v>
      </c>
      <c r="I643" s="398" t="s">
        <v>925</v>
      </c>
      <c r="J643" s="271">
        <v>1</v>
      </c>
      <c r="K643" s="274"/>
      <c r="L643" s="274">
        <f>Tabla1[[#This Row],[Cantidad de Insumos]]*K643</f>
        <v>0</v>
      </c>
      <c r="M643" s="400"/>
      <c r="N643" s="402"/>
    </row>
    <row r="644" spans="2:14" s="256" customFormat="1" ht="12.75">
      <c r="H644" s="272" t="s">
        <v>1240</v>
      </c>
      <c r="I644" s="398" t="s">
        <v>925</v>
      </c>
      <c r="J644" s="271">
        <v>1</v>
      </c>
      <c r="K644" s="274">
        <v>4500</v>
      </c>
      <c r="L644" s="274">
        <f>Tabla1[[#This Row],[Cantidad de Insumos]]*K644</f>
        <v>4500</v>
      </c>
      <c r="M644" s="400" t="s">
        <v>1247</v>
      </c>
      <c r="N644" s="402" t="s">
        <v>290</v>
      </c>
    </row>
    <row r="645" spans="2:14" s="257" customFormat="1" ht="12.75">
      <c r="H645" s="272" t="s">
        <v>1241</v>
      </c>
      <c r="I645" s="398" t="s">
        <v>925</v>
      </c>
      <c r="J645" s="271">
        <v>1</v>
      </c>
      <c r="K645" s="274">
        <v>230</v>
      </c>
      <c r="L645" s="274">
        <f>Tabla1[[#This Row],[Cantidad de Insumos]]*K645</f>
        <v>230</v>
      </c>
      <c r="M645" s="400" t="s">
        <v>1246</v>
      </c>
      <c r="N645" s="402" t="s">
        <v>290</v>
      </c>
    </row>
    <row r="646" spans="2:14" s="256" customFormat="1" ht="12.75">
      <c r="H646" s="272" t="s">
        <v>1242</v>
      </c>
      <c r="I646" s="398" t="s">
        <v>925</v>
      </c>
      <c r="J646" s="271">
        <v>1</v>
      </c>
      <c r="K646" s="274">
        <v>1260</v>
      </c>
      <c r="L646" s="274">
        <f>Tabla1[[#This Row],[Cantidad de Insumos]]*K646</f>
        <v>1260</v>
      </c>
      <c r="M646" s="400" t="s">
        <v>1246</v>
      </c>
      <c r="N646" s="402" t="s">
        <v>290</v>
      </c>
    </row>
    <row r="647" spans="2:14" s="257" customFormat="1" ht="12.75">
      <c r="H647" s="272" t="s">
        <v>1243</v>
      </c>
      <c r="I647" s="398" t="s">
        <v>925</v>
      </c>
      <c r="J647" s="271">
        <v>5</v>
      </c>
      <c r="K647" s="274">
        <v>65</v>
      </c>
      <c r="L647" s="274">
        <f>Tabla1[[#This Row],[Cantidad de Insumos]]*K647</f>
        <v>325</v>
      </c>
      <c r="M647" s="400" t="s">
        <v>1246</v>
      </c>
      <c r="N647" s="402" t="s">
        <v>290</v>
      </c>
    </row>
    <row r="648" spans="2:14" ht="12.75">
      <c r="B648" s="14" t="e">
        <f>IF(Tabla1[[#This Row],[Código_Actividad]]="","",CONCATENATE(Tabla1[[#This Row],[POA]],".",Tabla1[[#This Row],[SRS]],".",Tabla1[[#This Row],[AREA]],".",Tabla1[[#This Row],[TIPO]]))</f>
        <v>#REF!</v>
      </c>
      <c r="C648" s="14" t="e">
        <f>IF(Tabla1[[#This Row],[Código_Actividad]]="","",'[3]Formulario PPGR1'!#REF!)</f>
        <v>#REF!</v>
      </c>
      <c r="D648" s="14" t="e">
        <f>IF(Tabla1[[#This Row],[Código_Actividad]]="","",'[3]Formulario PPGR1'!#REF!)</f>
        <v>#REF!</v>
      </c>
      <c r="E648" s="14" t="e">
        <f>IF(Tabla1[[#This Row],[Código_Actividad]]="","",'[3]Formulario PPGR1'!#REF!)</f>
        <v>#REF!</v>
      </c>
      <c r="F648" s="14" t="e">
        <f>IF(Tabla1[[#This Row],[Código_Actividad]]="","",'[3]Formulario PPGR1'!#REF!)</f>
        <v>#REF!</v>
      </c>
      <c r="G648" s="256" t="s">
        <v>1186</v>
      </c>
      <c r="H648" s="272" t="s">
        <v>1234</v>
      </c>
      <c r="I648" s="272" t="s">
        <v>925</v>
      </c>
      <c r="J648" s="271">
        <v>1</v>
      </c>
      <c r="K648" s="273">
        <v>22000</v>
      </c>
      <c r="L648" s="274">
        <f>Tabla1[[#This Row],[Cantidad de Insumos]]*K648</f>
        <v>22000</v>
      </c>
      <c r="M648" s="400" t="s">
        <v>452</v>
      </c>
      <c r="N648" s="402" t="s">
        <v>40</v>
      </c>
    </row>
    <row r="649" spans="2:14" s="256" customFormat="1" ht="12.75">
      <c r="H649" s="272" t="s">
        <v>1235</v>
      </c>
      <c r="I649" s="398" t="s">
        <v>925</v>
      </c>
      <c r="J649" s="271">
        <v>1</v>
      </c>
      <c r="K649" s="274"/>
      <c r="L649" s="274"/>
      <c r="M649" s="400" t="s">
        <v>452</v>
      </c>
      <c r="N649" s="402" t="s">
        <v>40</v>
      </c>
    </row>
    <row r="650" spans="2:14" s="256" customFormat="1" ht="12.75">
      <c r="H650" s="272" t="s">
        <v>1236</v>
      </c>
      <c r="I650" s="398" t="s">
        <v>1244</v>
      </c>
      <c r="J650" s="271">
        <v>1</v>
      </c>
      <c r="K650" s="274">
        <v>195</v>
      </c>
      <c r="L650" s="274">
        <f>Tabla1[[#This Row],[Cantidad de Insumos]]*K650</f>
        <v>195</v>
      </c>
      <c r="M650" s="400" t="s">
        <v>1246</v>
      </c>
      <c r="N650" s="402" t="s">
        <v>290</v>
      </c>
    </row>
    <row r="651" spans="2:14" s="257" customFormat="1" ht="12.75">
      <c r="H651" s="272" t="s">
        <v>1237</v>
      </c>
      <c r="I651" s="398" t="s">
        <v>925</v>
      </c>
      <c r="J651" s="271">
        <v>1</v>
      </c>
      <c r="K651" s="274">
        <v>95</v>
      </c>
      <c r="L651" s="274">
        <f>Tabla1[[#This Row],[Cantidad de Insumos]]*K651</f>
        <v>95</v>
      </c>
      <c r="M651" s="400" t="s">
        <v>1246</v>
      </c>
      <c r="N651" s="402" t="s">
        <v>40</v>
      </c>
    </row>
    <row r="652" spans="2:14" s="256" customFormat="1" ht="12.75">
      <c r="H652" s="272" t="s">
        <v>1238</v>
      </c>
      <c r="I652" s="398" t="s">
        <v>1245</v>
      </c>
      <c r="J652" s="271">
        <v>1</v>
      </c>
      <c r="K652" s="274">
        <v>110</v>
      </c>
      <c r="L652" s="274">
        <f>Tabla1[[#This Row],[Cantidad de Insumos]]*K652</f>
        <v>110</v>
      </c>
      <c r="M652" s="400" t="s">
        <v>1246</v>
      </c>
      <c r="N652" s="402" t="s">
        <v>40</v>
      </c>
    </row>
    <row r="653" spans="2:14" s="257" customFormat="1" ht="12.75">
      <c r="H653" s="272" t="s">
        <v>1239</v>
      </c>
      <c r="I653" s="398" t="s">
        <v>925</v>
      </c>
      <c r="J653" s="271">
        <v>1</v>
      </c>
      <c r="K653" s="274"/>
      <c r="L653" s="274">
        <f>Tabla1[[#This Row],[Cantidad de Insumos]]*K653</f>
        <v>0</v>
      </c>
      <c r="M653" s="400"/>
      <c r="N653" s="402"/>
    </row>
    <row r="654" spans="2:14" s="257" customFormat="1" ht="12.75">
      <c r="H654" s="272" t="s">
        <v>1240</v>
      </c>
      <c r="I654" s="398" t="s">
        <v>925</v>
      </c>
      <c r="J654" s="271">
        <v>1</v>
      </c>
      <c r="K654" s="274">
        <v>4500</v>
      </c>
      <c r="L654" s="274">
        <f>Tabla1[[#This Row],[Cantidad de Insumos]]*K654</f>
        <v>4500</v>
      </c>
      <c r="M654" s="400" t="s">
        <v>1247</v>
      </c>
      <c r="N654" s="402" t="s">
        <v>290</v>
      </c>
    </row>
    <row r="655" spans="2:14" s="257" customFormat="1" ht="12.75">
      <c r="H655" s="272" t="s">
        <v>1241</v>
      </c>
      <c r="I655" s="398" t="s">
        <v>925</v>
      </c>
      <c r="J655" s="271">
        <v>1</v>
      </c>
      <c r="K655" s="274">
        <v>230</v>
      </c>
      <c r="L655" s="274">
        <f>Tabla1[[#This Row],[Cantidad de Insumos]]*K655</f>
        <v>230</v>
      </c>
      <c r="M655" s="400" t="s">
        <v>1246</v>
      </c>
      <c r="N655" s="402" t="s">
        <v>290</v>
      </c>
    </row>
    <row r="656" spans="2:14" s="256" customFormat="1" ht="12.75">
      <c r="H656" s="272" t="s">
        <v>1242</v>
      </c>
      <c r="I656" s="398" t="s">
        <v>925</v>
      </c>
      <c r="J656" s="271">
        <v>1</v>
      </c>
      <c r="K656" s="274">
        <v>1260</v>
      </c>
      <c r="L656" s="274">
        <f>Tabla1[[#This Row],[Cantidad de Insumos]]*K656</f>
        <v>1260</v>
      </c>
      <c r="M656" s="400" t="s">
        <v>1246</v>
      </c>
      <c r="N656" s="402" t="s">
        <v>290</v>
      </c>
    </row>
    <row r="657" spans="2:14" s="257" customFormat="1" ht="12.75">
      <c r="H657" s="272" t="s">
        <v>1243</v>
      </c>
      <c r="I657" s="398" t="s">
        <v>925</v>
      </c>
      <c r="J657" s="271">
        <v>5</v>
      </c>
      <c r="K657" s="274">
        <v>65</v>
      </c>
      <c r="L657" s="274">
        <f>Tabla1[[#This Row],[Cantidad de Insumos]]*K657</f>
        <v>325</v>
      </c>
      <c r="M657" s="400" t="s">
        <v>1246</v>
      </c>
      <c r="N657" s="402" t="s">
        <v>290</v>
      </c>
    </row>
    <row r="658" spans="2:14" ht="12.75">
      <c r="B658" s="14" t="e">
        <f>IF(Tabla1[[#This Row],[Código_Actividad]]="","",CONCATENATE(Tabla1[[#This Row],[POA]],".",Tabla1[[#This Row],[SRS]],".",Tabla1[[#This Row],[AREA]],".",Tabla1[[#This Row],[TIPO]]))</f>
        <v>#REF!</v>
      </c>
      <c r="C658" s="14" t="e">
        <f>IF(Tabla1[[#This Row],[Código_Actividad]]="","",'[3]Formulario PPGR1'!#REF!)</f>
        <v>#REF!</v>
      </c>
      <c r="D658" s="14" t="e">
        <f>IF(Tabla1[[#This Row],[Código_Actividad]]="","",'[3]Formulario PPGR1'!#REF!)</f>
        <v>#REF!</v>
      </c>
      <c r="E658" s="14" t="e">
        <f>IF(Tabla1[[#This Row],[Código_Actividad]]="","",'[3]Formulario PPGR1'!#REF!)</f>
        <v>#REF!</v>
      </c>
      <c r="F658" s="14" t="e">
        <f>IF(Tabla1[[#This Row],[Código_Actividad]]="","",'[3]Formulario PPGR1'!#REF!)</f>
        <v>#REF!</v>
      </c>
      <c r="G658" s="257" t="s">
        <v>1188</v>
      </c>
      <c r="H658" s="272" t="s">
        <v>1234</v>
      </c>
      <c r="I658" s="272" t="s">
        <v>925</v>
      </c>
      <c r="J658" s="271">
        <v>1</v>
      </c>
      <c r="K658" s="273">
        <v>22000</v>
      </c>
      <c r="L658" s="274">
        <f>Tabla1[[#This Row],[Cantidad de Insumos]]*K658</f>
        <v>22000</v>
      </c>
      <c r="M658" s="400" t="s">
        <v>452</v>
      </c>
      <c r="N658" s="402" t="s">
        <v>40</v>
      </c>
    </row>
    <row r="659" spans="2:14" s="271" customFormat="1" ht="12.75">
      <c r="H659" s="272" t="s">
        <v>1235</v>
      </c>
      <c r="I659" s="398" t="s">
        <v>925</v>
      </c>
      <c r="J659" s="271">
        <v>1</v>
      </c>
      <c r="K659" s="274"/>
      <c r="L659" s="274"/>
      <c r="M659" s="400" t="s">
        <v>452</v>
      </c>
      <c r="N659" s="402" t="s">
        <v>40</v>
      </c>
    </row>
    <row r="660" spans="2:14" s="256" customFormat="1" ht="12.75">
      <c r="H660" s="272" t="s">
        <v>1236</v>
      </c>
      <c r="I660" s="398" t="s">
        <v>1244</v>
      </c>
      <c r="J660" s="271">
        <v>1</v>
      </c>
      <c r="K660" s="274">
        <v>195</v>
      </c>
      <c r="L660" s="274">
        <f>Tabla1[[#This Row],[Cantidad de Insumos]]*K660</f>
        <v>195</v>
      </c>
      <c r="M660" s="400" t="s">
        <v>1246</v>
      </c>
      <c r="N660" s="402" t="s">
        <v>290</v>
      </c>
    </row>
    <row r="661" spans="2:14" s="257" customFormat="1" ht="12.75">
      <c r="H661" s="272" t="s">
        <v>1237</v>
      </c>
      <c r="I661" s="398" t="s">
        <v>925</v>
      </c>
      <c r="J661" s="271">
        <v>1</v>
      </c>
      <c r="K661" s="274">
        <v>95</v>
      </c>
      <c r="L661" s="274">
        <f>Tabla1[[#This Row],[Cantidad de Insumos]]*K661</f>
        <v>95</v>
      </c>
      <c r="M661" s="400" t="s">
        <v>1246</v>
      </c>
      <c r="N661" s="402" t="s">
        <v>40</v>
      </c>
    </row>
    <row r="662" spans="2:14" s="256" customFormat="1" ht="12.75">
      <c r="H662" s="272" t="s">
        <v>1238</v>
      </c>
      <c r="I662" s="398" t="s">
        <v>1245</v>
      </c>
      <c r="J662" s="271">
        <v>1</v>
      </c>
      <c r="K662" s="274">
        <v>110</v>
      </c>
      <c r="L662" s="274">
        <f>Tabla1[[#This Row],[Cantidad de Insumos]]*K662</f>
        <v>110</v>
      </c>
      <c r="M662" s="400" t="s">
        <v>1246</v>
      </c>
      <c r="N662" s="402" t="s">
        <v>40</v>
      </c>
    </row>
    <row r="663" spans="2:14" s="257" customFormat="1" ht="12.75">
      <c r="H663" s="272" t="s">
        <v>1239</v>
      </c>
      <c r="I663" s="398" t="s">
        <v>925</v>
      </c>
      <c r="J663" s="271">
        <v>1</v>
      </c>
      <c r="K663" s="274"/>
      <c r="L663" s="274">
        <f>Tabla1[[#This Row],[Cantidad de Insumos]]*K663</f>
        <v>0</v>
      </c>
      <c r="M663" s="400"/>
      <c r="N663" s="402"/>
    </row>
    <row r="664" spans="2:14" s="256" customFormat="1" ht="12.75">
      <c r="H664" s="272" t="s">
        <v>1240</v>
      </c>
      <c r="I664" s="398" t="s">
        <v>925</v>
      </c>
      <c r="J664" s="271">
        <v>1</v>
      </c>
      <c r="K664" s="274">
        <v>4500</v>
      </c>
      <c r="L664" s="274">
        <f>Tabla1[[#This Row],[Cantidad de Insumos]]*K664</f>
        <v>4500</v>
      </c>
      <c r="M664" s="400" t="s">
        <v>1247</v>
      </c>
      <c r="N664" s="402" t="s">
        <v>290</v>
      </c>
    </row>
    <row r="665" spans="2:14" s="257" customFormat="1" ht="12.75">
      <c r="H665" s="272" t="s">
        <v>1241</v>
      </c>
      <c r="I665" s="398" t="s">
        <v>925</v>
      </c>
      <c r="J665" s="271">
        <v>1</v>
      </c>
      <c r="K665" s="274">
        <v>230</v>
      </c>
      <c r="L665" s="274">
        <f>Tabla1[[#This Row],[Cantidad de Insumos]]*K665</f>
        <v>230</v>
      </c>
      <c r="M665" s="400" t="s">
        <v>1246</v>
      </c>
      <c r="N665" s="402" t="s">
        <v>290</v>
      </c>
    </row>
    <row r="666" spans="2:14" s="256" customFormat="1" ht="12.75">
      <c r="H666" s="272" t="s">
        <v>1242</v>
      </c>
      <c r="I666" s="398" t="s">
        <v>925</v>
      </c>
      <c r="J666" s="271">
        <v>1</v>
      </c>
      <c r="K666" s="274">
        <v>1260</v>
      </c>
      <c r="L666" s="274">
        <f>Tabla1[[#This Row],[Cantidad de Insumos]]*K666</f>
        <v>1260</v>
      </c>
      <c r="M666" s="400" t="s">
        <v>1246</v>
      </c>
      <c r="N666" s="402" t="s">
        <v>290</v>
      </c>
    </row>
    <row r="667" spans="2:14" s="257" customFormat="1" ht="12.75">
      <c r="H667" s="272" t="s">
        <v>1243</v>
      </c>
      <c r="I667" s="398" t="s">
        <v>925</v>
      </c>
      <c r="J667" s="271">
        <v>5</v>
      </c>
      <c r="K667" s="274">
        <v>65</v>
      </c>
      <c r="L667" s="274">
        <f>Tabla1[[#This Row],[Cantidad de Insumos]]*K667</f>
        <v>325</v>
      </c>
      <c r="M667" s="400" t="s">
        <v>1246</v>
      </c>
      <c r="N667" s="402" t="s">
        <v>290</v>
      </c>
    </row>
    <row r="668" spans="2:14" ht="12.75">
      <c r="B668" s="14" t="e">
        <f>IF(Tabla1[[#This Row],[Código_Actividad]]="","",CONCATENATE(Tabla1[[#This Row],[POA]],".",Tabla1[[#This Row],[SRS]],".",Tabla1[[#This Row],[AREA]],".",Tabla1[[#This Row],[TIPO]]))</f>
        <v>#REF!</v>
      </c>
      <c r="C668" s="14" t="e">
        <f>IF(Tabla1[[#This Row],[Código_Actividad]]="","",'[3]Formulario PPGR1'!#REF!)</f>
        <v>#REF!</v>
      </c>
      <c r="D668" s="14" t="e">
        <f>IF(Tabla1[[#This Row],[Código_Actividad]]="","",'[3]Formulario PPGR1'!#REF!)</f>
        <v>#REF!</v>
      </c>
      <c r="E668" s="14" t="e">
        <f>IF(Tabla1[[#This Row],[Código_Actividad]]="","",'[3]Formulario PPGR1'!#REF!)</f>
        <v>#REF!</v>
      </c>
      <c r="F668" s="14" t="e">
        <f>IF(Tabla1[[#This Row],[Código_Actividad]]="","",'[3]Formulario PPGR1'!#REF!)</f>
        <v>#REF!</v>
      </c>
      <c r="G668" s="256" t="s">
        <v>1190</v>
      </c>
      <c r="H668" s="272" t="s">
        <v>1234</v>
      </c>
      <c r="I668" s="272" t="s">
        <v>925</v>
      </c>
      <c r="J668" s="271">
        <v>1</v>
      </c>
      <c r="K668" s="273">
        <v>22000</v>
      </c>
      <c r="L668" s="274">
        <f>Tabla1[[#This Row],[Cantidad de Insumos]]*K668</f>
        <v>22000</v>
      </c>
      <c r="M668" s="400" t="s">
        <v>452</v>
      </c>
      <c r="N668" s="402" t="s">
        <v>40</v>
      </c>
    </row>
    <row r="669" spans="2:14" s="256" customFormat="1" ht="12.75">
      <c r="H669" s="272" t="s">
        <v>1235</v>
      </c>
      <c r="I669" s="398" t="s">
        <v>925</v>
      </c>
      <c r="J669" s="271">
        <v>1</v>
      </c>
      <c r="K669" s="274"/>
      <c r="L669" s="274"/>
      <c r="M669" s="400" t="s">
        <v>452</v>
      </c>
      <c r="N669" s="402" t="s">
        <v>40</v>
      </c>
    </row>
    <row r="670" spans="2:14" s="256" customFormat="1" ht="12.75">
      <c r="H670" s="272" t="s">
        <v>1236</v>
      </c>
      <c r="I670" s="398" t="s">
        <v>1244</v>
      </c>
      <c r="J670" s="271">
        <v>1</v>
      </c>
      <c r="K670" s="274">
        <v>195</v>
      </c>
      <c r="L670" s="274">
        <f>Tabla1[[#This Row],[Cantidad de Insumos]]*K670</f>
        <v>195</v>
      </c>
      <c r="M670" s="400" t="s">
        <v>1246</v>
      </c>
      <c r="N670" s="402" t="s">
        <v>290</v>
      </c>
    </row>
    <row r="671" spans="2:14" s="257" customFormat="1" ht="12.75">
      <c r="H671" s="272" t="s">
        <v>1237</v>
      </c>
      <c r="I671" s="398" t="s">
        <v>925</v>
      </c>
      <c r="J671" s="271">
        <v>1</v>
      </c>
      <c r="K671" s="274">
        <v>95</v>
      </c>
      <c r="L671" s="274">
        <f>Tabla1[[#This Row],[Cantidad de Insumos]]*K671</f>
        <v>95</v>
      </c>
      <c r="M671" s="400" t="s">
        <v>1246</v>
      </c>
      <c r="N671" s="402" t="s">
        <v>40</v>
      </c>
    </row>
    <row r="672" spans="2:14" s="256" customFormat="1" ht="12.75">
      <c r="H672" s="272" t="s">
        <v>1238</v>
      </c>
      <c r="I672" s="398" t="s">
        <v>1245</v>
      </c>
      <c r="J672" s="271">
        <v>1</v>
      </c>
      <c r="K672" s="274">
        <v>110</v>
      </c>
      <c r="L672" s="274">
        <f>Tabla1[[#This Row],[Cantidad de Insumos]]*K672</f>
        <v>110</v>
      </c>
      <c r="M672" s="400" t="s">
        <v>1246</v>
      </c>
      <c r="N672" s="402" t="s">
        <v>40</v>
      </c>
    </row>
    <row r="673" spans="2:14" s="257" customFormat="1" ht="12.75">
      <c r="H673" s="272" t="s">
        <v>1239</v>
      </c>
      <c r="I673" s="398" t="s">
        <v>925</v>
      </c>
      <c r="J673" s="271">
        <v>1</v>
      </c>
      <c r="K673" s="274"/>
      <c r="L673" s="274">
        <f>Tabla1[[#This Row],[Cantidad de Insumos]]*K673</f>
        <v>0</v>
      </c>
      <c r="M673" s="400"/>
      <c r="N673" s="402"/>
    </row>
    <row r="674" spans="2:14" s="257" customFormat="1" ht="12.75">
      <c r="H674" s="272" t="s">
        <v>1240</v>
      </c>
      <c r="I674" s="398" t="s">
        <v>925</v>
      </c>
      <c r="J674" s="271">
        <v>1</v>
      </c>
      <c r="K674" s="274">
        <v>4500</v>
      </c>
      <c r="L674" s="274">
        <f>Tabla1[[#This Row],[Cantidad de Insumos]]*K674</f>
        <v>4500</v>
      </c>
      <c r="M674" s="400" t="s">
        <v>1247</v>
      </c>
      <c r="N674" s="402" t="s">
        <v>290</v>
      </c>
    </row>
    <row r="675" spans="2:14" s="257" customFormat="1" ht="12.75">
      <c r="H675" s="272" t="s">
        <v>1241</v>
      </c>
      <c r="I675" s="398" t="s">
        <v>925</v>
      </c>
      <c r="J675" s="271">
        <v>1</v>
      </c>
      <c r="K675" s="274">
        <v>230</v>
      </c>
      <c r="L675" s="274">
        <f>Tabla1[[#This Row],[Cantidad de Insumos]]*K675</f>
        <v>230</v>
      </c>
      <c r="M675" s="400" t="s">
        <v>1246</v>
      </c>
      <c r="N675" s="402" t="s">
        <v>290</v>
      </c>
    </row>
    <row r="676" spans="2:14" s="256" customFormat="1" ht="12.75">
      <c r="H676" s="272" t="s">
        <v>1242</v>
      </c>
      <c r="I676" s="398" t="s">
        <v>925</v>
      </c>
      <c r="J676" s="271">
        <v>1</v>
      </c>
      <c r="K676" s="274">
        <v>1260</v>
      </c>
      <c r="L676" s="274">
        <f>Tabla1[[#This Row],[Cantidad de Insumos]]*K676</f>
        <v>1260</v>
      </c>
      <c r="M676" s="400" t="s">
        <v>1246</v>
      </c>
      <c r="N676" s="402" t="s">
        <v>290</v>
      </c>
    </row>
    <row r="677" spans="2:14" s="257" customFormat="1" ht="12.75">
      <c r="H677" s="272" t="s">
        <v>1243</v>
      </c>
      <c r="I677" s="398" t="s">
        <v>925</v>
      </c>
      <c r="J677" s="271">
        <v>5</v>
      </c>
      <c r="K677" s="274">
        <v>65</v>
      </c>
      <c r="L677" s="274">
        <f>Tabla1[[#This Row],[Cantidad de Insumos]]*K677</f>
        <v>325</v>
      </c>
      <c r="M677" s="400" t="s">
        <v>1246</v>
      </c>
      <c r="N677" s="402" t="s">
        <v>290</v>
      </c>
    </row>
    <row r="678" spans="2:14" ht="12.75">
      <c r="B678" s="14" t="e">
        <f>IF(Tabla1[[#This Row],[Código_Actividad]]="","",CONCATENATE(Tabla1[[#This Row],[POA]],".",Tabla1[[#This Row],[SRS]],".",Tabla1[[#This Row],[AREA]],".",Tabla1[[#This Row],[TIPO]]))</f>
        <v>#REF!</v>
      </c>
      <c r="C678" s="14" t="e">
        <f>IF(Tabla1[[#This Row],[Código_Actividad]]="","",'[3]Formulario PPGR1'!#REF!)</f>
        <v>#REF!</v>
      </c>
      <c r="D678" s="14" t="e">
        <f>IF(Tabla1[[#This Row],[Código_Actividad]]="","",'[3]Formulario PPGR1'!#REF!)</f>
        <v>#REF!</v>
      </c>
      <c r="E678" s="14" t="e">
        <f>IF(Tabla1[[#This Row],[Código_Actividad]]="","",'[3]Formulario PPGR1'!#REF!)</f>
        <v>#REF!</v>
      </c>
      <c r="F678" s="14" t="e">
        <f>IF(Tabla1[[#This Row],[Código_Actividad]]="","",'[3]Formulario PPGR1'!#REF!)</f>
        <v>#REF!</v>
      </c>
      <c r="G678" s="256" t="s">
        <v>1192</v>
      </c>
      <c r="H678" s="272" t="s">
        <v>1234</v>
      </c>
      <c r="I678" s="272" t="s">
        <v>925</v>
      </c>
      <c r="J678" s="271">
        <v>1</v>
      </c>
      <c r="K678" s="273">
        <v>22000</v>
      </c>
      <c r="L678" s="274">
        <f>Tabla1[[#This Row],[Cantidad de Insumos]]*K678</f>
        <v>22000</v>
      </c>
      <c r="M678" s="400" t="s">
        <v>452</v>
      </c>
      <c r="N678" s="402" t="s">
        <v>40</v>
      </c>
    </row>
    <row r="679" spans="2:14" s="271" customFormat="1" ht="12.75">
      <c r="H679" s="272" t="s">
        <v>1235</v>
      </c>
      <c r="I679" s="398" t="s">
        <v>925</v>
      </c>
      <c r="J679" s="271">
        <v>1</v>
      </c>
      <c r="K679" s="274"/>
      <c r="L679" s="274"/>
      <c r="M679" s="400" t="s">
        <v>452</v>
      </c>
      <c r="N679" s="402" t="s">
        <v>40</v>
      </c>
    </row>
    <row r="680" spans="2:14" s="256" customFormat="1" ht="12.75">
      <c r="H680" s="272" t="s">
        <v>1236</v>
      </c>
      <c r="I680" s="398" t="s">
        <v>1244</v>
      </c>
      <c r="J680" s="271">
        <v>1</v>
      </c>
      <c r="K680" s="274">
        <v>195</v>
      </c>
      <c r="L680" s="274">
        <f>Tabla1[[#This Row],[Cantidad de Insumos]]*K680</f>
        <v>195</v>
      </c>
      <c r="M680" s="400" t="s">
        <v>1246</v>
      </c>
      <c r="N680" s="402" t="s">
        <v>290</v>
      </c>
    </row>
    <row r="681" spans="2:14" s="257" customFormat="1" ht="12.75">
      <c r="H681" s="272" t="s">
        <v>1237</v>
      </c>
      <c r="I681" s="398" t="s">
        <v>925</v>
      </c>
      <c r="J681" s="271">
        <v>1</v>
      </c>
      <c r="K681" s="274">
        <v>95</v>
      </c>
      <c r="L681" s="274">
        <f>Tabla1[[#This Row],[Cantidad de Insumos]]*K681</f>
        <v>95</v>
      </c>
      <c r="M681" s="400" t="s">
        <v>1246</v>
      </c>
      <c r="N681" s="402" t="s">
        <v>40</v>
      </c>
    </row>
    <row r="682" spans="2:14" s="256" customFormat="1" ht="12.75">
      <c r="H682" s="272" t="s">
        <v>1238</v>
      </c>
      <c r="I682" s="398" t="s">
        <v>1245</v>
      </c>
      <c r="J682" s="271">
        <v>1</v>
      </c>
      <c r="K682" s="274">
        <v>110</v>
      </c>
      <c r="L682" s="274">
        <f>Tabla1[[#This Row],[Cantidad de Insumos]]*K682</f>
        <v>110</v>
      </c>
      <c r="M682" s="400" t="s">
        <v>1246</v>
      </c>
      <c r="N682" s="402" t="s">
        <v>40</v>
      </c>
    </row>
    <row r="683" spans="2:14" s="257" customFormat="1" ht="12.75">
      <c r="H683" s="272" t="s">
        <v>1239</v>
      </c>
      <c r="I683" s="398" t="s">
        <v>925</v>
      </c>
      <c r="J683" s="271">
        <v>1</v>
      </c>
      <c r="K683" s="274"/>
      <c r="L683" s="274">
        <f>Tabla1[[#This Row],[Cantidad de Insumos]]*K683</f>
        <v>0</v>
      </c>
      <c r="M683" s="400"/>
      <c r="N683" s="402"/>
    </row>
    <row r="684" spans="2:14" s="256" customFormat="1" ht="12.75">
      <c r="H684" s="272" t="s">
        <v>1240</v>
      </c>
      <c r="I684" s="398" t="s">
        <v>925</v>
      </c>
      <c r="J684" s="271">
        <v>1</v>
      </c>
      <c r="K684" s="274">
        <v>4500</v>
      </c>
      <c r="L684" s="274">
        <f>Tabla1[[#This Row],[Cantidad de Insumos]]*K684</f>
        <v>4500</v>
      </c>
      <c r="M684" s="400" t="s">
        <v>1247</v>
      </c>
      <c r="N684" s="402" t="s">
        <v>290</v>
      </c>
    </row>
    <row r="685" spans="2:14" s="257" customFormat="1" ht="12.75">
      <c r="H685" s="272" t="s">
        <v>1241</v>
      </c>
      <c r="I685" s="398" t="s">
        <v>925</v>
      </c>
      <c r="J685" s="271">
        <v>1</v>
      </c>
      <c r="K685" s="274">
        <v>230</v>
      </c>
      <c r="L685" s="274">
        <f>Tabla1[[#This Row],[Cantidad de Insumos]]*K685</f>
        <v>230</v>
      </c>
      <c r="M685" s="400" t="s">
        <v>1246</v>
      </c>
      <c r="N685" s="402" t="s">
        <v>290</v>
      </c>
    </row>
    <row r="686" spans="2:14" s="256" customFormat="1" ht="12.75">
      <c r="H686" s="272" t="s">
        <v>1242</v>
      </c>
      <c r="I686" s="398" t="s">
        <v>925</v>
      </c>
      <c r="J686" s="271">
        <v>1</v>
      </c>
      <c r="K686" s="274">
        <v>1260</v>
      </c>
      <c r="L686" s="274">
        <f>Tabla1[[#This Row],[Cantidad de Insumos]]*K686</f>
        <v>1260</v>
      </c>
      <c r="M686" s="400" t="s">
        <v>1246</v>
      </c>
      <c r="N686" s="402" t="s">
        <v>290</v>
      </c>
    </row>
    <row r="687" spans="2:14" s="257" customFormat="1" ht="12.75">
      <c r="H687" s="272" t="s">
        <v>1243</v>
      </c>
      <c r="I687" s="398" t="s">
        <v>925</v>
      </c>
      <c r="J687" s="271">
        <v>5</v>
      </c>
      <c r="K687" s="274">
        <v>65</v>
      </c>
      <c r="L687" s="274">
        <f>Tabla1[[#This Row],[Cantidad de Insumos]]*K687</f>
        <v>325</v>
      </c>
      <c r="M687" s="400" t="s">
        <v>1246</v>
      </c>
      <c r="N687" s="402" t="s">
        <v>290</v>
      </c>
    </row>
    <row r="688" spans="2:14" ht="12.75">
      <c r="B688" s="14" t="e">
        <f>IF(Tabla1[[#This Row],[Código_Actividad]]="","",CONCATENATE(Tabla1[[#This Row],[POA]],".",Tabla1[[#This Row],[SRS]],".",Tabla1[[#This Row],[AREA]],".",Tabla1[[#This Row],[TIPO]]))</f>
        <v>#REF!</v>
      </c>
      <c r="C688" s="14" t="e">
        <f>IF(Tabla1[[#This Row],[Código_Actividad]]="","",'[3]Formulario PPGR1'!#REF!)</f>
        <v>#REF!</v>
      </c>
      <c r="D688" s="14" t="e">
        <f>IF(Tabla1[[#This Row],[Código_Actividad]]="","",'[3]Formulario PPGR1'!#REF!)</f>
        <v>#REF!</v>
      </c>
      <c r="E688" s="14" t="e">
        <f>IF(Tabla1[[#This Row],[Código_Actividad]]="","",'[3]Formulario PPGR1'!#REF!)</f>
        <v>#REF!</v>
      </c>
      <c r="F688" s="14" t="e">
        <f>IF(Tabla1[[#This Row],[Código_Actividad]]="","",'[3]Formulario PPGR1'!#REF!)</f>
        <v>#REF!</v>
      </c>
      <c r="G688" s="256" t="s">
        <v>1194</v>
      </c>
      <c r="H688" s="272" t="s">
        <v>1234</v>
      </c>
      <c r="I688" s="272" t="s">
        <v>925</v>
      </c>
      <c r="J688" s="271">
        <v>1</v>
      </c>
      <c r="K688" s="273">
        <v>22000</v>
      </c>
      <c r="L688" s="274">
        <f>Tabla1[[#This Row],[Cantidad de Insumos]]*K688</f>
        <v>22000</v>
      </c>
      <c r="M688" s="400" t="s">
        <v>452</v>
      </c>
      <c r="N688" s="402" t="s">
        <v>40</v>
      </c>
    </row>
    <row r="689" spans="2:14" s="271" customFormat="1" ht="12.75">
      <c r="H689" s="272" t="s">
        <v>1235</v>
      </c>
      <c r="I689" s="398" t="s">
        <v>925</v>
      </c>
      <c r="J689" s="271">
        <v>1</v>
      </c>
      <c r="K689" s="274"/>
      <c r="L689" s="274"/>
      <c r="M689" s="400" t="s">
        <v>452</v>
      </c>
      <c r="N689" s="402" t="s">
        <v>40</v>
      </c>
    </row>
    <row r="690" spans="2:14" s="256" customFormat="1" ht="12.75">
      <c r="H690" s="272" t="s">
        <v>1236</v>
      </c>
      <c r="I690" s="398" t="s">
        <v>1244</v>
      </c>
      <c r="J690" s="271">
        <v>1</v>
      </c>
      <c r="K690" s="274">
        <v>195</v>
      </c>
      <c r="L690" s="274">
        <f>Tabla1[[#This Row],[Cantidad de Insumos]]*K690</f>
        <v>195</v>
      </c>
      <c r="M690" s="400" t="s">
        <v>1246</v>
      </c>
      <c r="N690" s="402" t="s">
        <v>290</v>
      </c>
    </row>
    <row r="691" spans="2:14" s="257" customFormat="1" ht="12.75">
      <c r="H691" s="272" t="s">
        <v>1237</v>
      </c>
      <c r="I691" s="398" t="s">
        <v>925</v>
      </c>
      <c r="J691" s="271">
        <v>1</v>
      </c>
      <c r="K691" s="274">
        <v>95</v>
      </c>
      <c r="L691" s="274">
        <f>Tabla1[[#This Row],[Cantidad de Insumos]]*K691</f>
        <v>95</v>
      </c>
      <c r="M691" s="400" t="s">
        <v>1246</v>
      </c>
      <c r="N691" s="402" t="s">
        <v>40</v>
      </c>
    </row>
    <row r="692" spans="2:14" s="256" customFormat="1" ht="12.75">
      <c r="H692" s="272" t="s">
        <v>1238</v>
      </c>
      <c r="I692" s="398" t="s">
        <v>1245</v>
      </c>
      <c r="J692" s="271">
        <v>1</v>
      </c>
      <c r="K692" s="274">
        <v>110</v>
      </c>
      <c r="L692" s="274">
        <f>Tabla1[[#This Row],[Cantidad de Insumos]]*K692</f>
        <v>110</v>
      </c>
      <c r="M692" s="400" t="s">
        <v>1246</v>
      </c>
      <c r="N692" s="402" t="s">
        <v>40</v>
      </c>
    </row>
    <row r="693" spans="2:14" s="257" customFormat="1" ht="12.75">
      <c r="H693" s="272" t="s">
        <v>1239</v>
      </c>
      <c r="I693" s="398" t="s">
        <v>925</v>
      </c>
      <c r="J693" s="271">
        <v>1</v>
      </c>
      <c r="K693" s="274"/>
      <c r="L693" s="274">
        <f>Tabla1[[#This Row],[Cantidad de Insumos]]*K693</f>
        <v>0</v>
      </c>
      <c r="M693" s="400"/>
      <c r="N693" s="402"/>
    </row>
    <row r="694" spans="2:14" s="256" customFormat="1" ht="12.75">
      <c r="H694" s="272" t="s">
        <v>1240</v>
      </c>
      <c r="I694" s="398" t="s">
        <v>925</v>
      </c>
      <c r="J694" s="271">
        <v>1</v>
      </c>
      <c r="K694" s="274">
        <v>4500</v>
      </c>
      <c r="L694" s="274">
        <f>Tabla1[[#This Row],[Cantidad de Insumos]]*K694</f>
        <v>4500</v>
      </c>
      <c r="M694" s="400" t="s">
        <v>1247</v>
      </c>
      <c r="N694" s="402" t="s">
        <v>290</v>
      </c>
    </row>
    <row r="695" spans="2:14" s="257" customFormat="1" ht="12.75">
      <c r="H695" s="272" t="s">
        <v>1241</v>
      </c>
      <c r="I695" s="398" t="s">
        <v>925</v>
      </c>
      <c r="J695" s="271">
        <v>1</v>
      </c>
      <c r="K695" s="274">
        <v>230</v>
      </c>
      <c r="L695" s="274">
        <f>Tabla1[[#This Row],[Cantidad de Insumos]]*K695</f>
        <v>230</v>
      </c>
      <c r="M695" s="400" t="s">
        <v>1246</v>
      </c>
      <c r="N695" s="402" t="s">
        <v>290</v>
      </c>
    </row>
    <row r="696" spans="2:14" s="256" customFormat="1" ht="12.75">
      <c r="H696" s="272" t="s">
        <v>1242</v>
      </c>
      <c r="I696" s="398" t="s">
        <v>925</v>
      </c>
      <c r="J696" s="271">
        <v>1</v>
      </c>
      <c r="K696" s="274">
        <v>1260</v>
      </c>
      <c r="L696" s="274">
        <f>Tabla1[[#This Row],[Cantidad de Insumos]]*K696</f>
        <v>1260</v>
      </c>
      <c r="M696" s="400" t="s">
        <v>1246</v>
      </c>
      <c r="N696" s="402" t="s">
        <v>290</v>
      </c>
    </row>
    <row r="697" spans="2:14" s="257" customFormat="1" ht="12.75">
      <c r="H697" s="272" t="s">
        <v>1243</v>
      </c>
      <c r="I697" s="398" t="s">
        <v>925</v>
      </c>
      <c r="J697" s="271">
        <v>5</v>
      </c>
      <c r="K697" s="274">
        <v>65</v>
      </c>
      <c r="L697" s="274">
        <f>Tabla1[[#This Row],[Cantidad de Insumos]]*K697</f>
        <v>325</v>
      </c>
      <c r="M697" s="400" t="s">
        <v>1246</v>
      </c>
      <c r="N697" s="402" t="s">
        <v>290</v>
      </c>
    </row>
    <row r="698" spans="2:14" ht="12.75">
      <c r="B698" s="14" t="e">
        <f>IF(Tabla1[[#This Row],[Código_Actividad]]="","",CONCATENATE(Tabla1[[#This Row],[POA]],".",Tabla1[[#This Row],[SRS]],".",Tabla1[[#This Row],[AREA]],".",Tabla1[[#This Row],[TIPO]]))</f>
        <v>#REF!</v>
      </c>
      <c r="C698" s="14" t="e">
        <f>IF(Tabla1[[#This Row],[Código_Actividad]]="","",'[3]Formulario PPGR1'!#REF!)</f>
        <v>#REF!</v>
      </c>
      <c r="D698" s="14" t="e">
        <f>IF(Tabla1[[#This Row],[Código_Actividad]]="","",'[3]Formulario PPGR1'!#REF!)</f>
        <v>#REF!</v>
      </c>
      <c r="E698" s="14" t="e">
        <f>IF(Tabla1[[#This Row],[Código_Actividad]]="","",'[3]Formulario PPGR1'!#REF!)</f>
        <v>#REF!</v>
      </c>
      <c r="F698" s="14" t="e">
        <f>IF(Tabla1[[#This Row],[Código_Actividad]]="","",'[3]Formulario PPGR1'!#REF!)</f>
        <v>#REF!</v>
      </c>
      <c r="G698" s="257" t="s">
        <v>1196</v>
      </c>
      <c r="H698" s="272" t="s">
        <v>1234</v>
      </c>
      <c r="I698" s="272" t="s">
        <v>925</v>
      </c>
      <c r="J698" s="271">
        <v>1</v>
      </c>
      <c r="K698" s="273">
        <v>22000</v>
      </c>
      <c r="L698" s="274">
        <f>Tabla1[[#This Row],[Cantidad de Insumos]]*K698</f>
        <v>22000</v>
      </c>
      <c r="M698" s="400" t="s">
        <v>452</v>
      </c>
      <c r="N698" s="402" t="s">
        <v>40</v>
      </c>
    </row>
    <row r="699" spans="2:14" s="271" customFormat="1" ht="12.75">
      <c r="H699" s="272" t="s">
        <v>1235</v>
      </c>
      <c r="I699" s="398" t="s">
        <v>925</v>
      </c>
      <c r="J699" s="271">
        <v>1</v>
      </c>
      <c r="K699" s="274"/>
      <c r="L699" s="274"/>
      <c r="M699" s="400" t="s">
        <v>452</v>
      </c>
      <c r="N699" s="402" t="s">
        <v>40</v>
      </c>
    </row>
    <row r="700" spans="2:14" s="256" customFormat="1" ht="12.75">
      <c r="H700" s="272" t="s">
        <v>1236</v>
      </c>
      <c r="I700" s="398" t="s">
        <v>1244</v>
      </c>
      <c r="J700" s="271">
        <v>1</v>
      </c>
      <c r="K700" s="274">
        <v>195</v>
      </c>
      <c r="L700" s="274">
        <f>Tabla1[[#This Row],[Cantidad de Insumos]]*K700</f>
        <v>195</v>
      </c>
      <c r="M700" s="400" t="s">
        <v>1246</v>
      </c>
      <c r="N700" s="402" t="s">
        <v>290</v>
      </c>
    </row>
    <row r="701" spans="2:14" s="257" customFormat="1" ht="12.75">
      <c r="H701" s="272" t="s">
        <v>1237</v>
      </c>
      <c r="I701" s="398" t="s">
        <v>925</v>
      </c>
      <c r="J701" s="271">
        <v>1</v>
      </c>
      <c r="K701" s="274">
        <v>95</v>
      </c>
      <c r="L701" s="274">
        <f>Tabla1[[#This Row],[Cantidad de Insumos]]*K701</f>
        <v>95</v>
      </c>
      <c r="M701" s="400" t="s">
        <v>1246</v>
      </c>
      <c r="N701" s="402" t="s">
        <v>40</v>
      </c>
    </row>
    <row r="702" spans="2:14" s="256" customFormat="1" ht="12.75">
      <c r="H702" s="272" t="s">
        <v>1238</v>
      </c>
      <c r="I702" s="398" t="s">
        <v>1245</v>
      </c>
      <c r="J702" s="271">
        <v>1</v>
      </c>
      <c r="K702" s="274">
        <v>110</v>
      </c>
      <c r="L702" s="274">
        <f>Tabla1[[#This Row],[Cantidad de Insumos]]*K702</f>
        <v>110</v>
      </c>
      <c r="M702" s="400" t="s">
        <v>1246</v>
      </c>
      <c r="N702" s="402" t="s">
        <v>40</v>
      </c>
    </row>
    <row r="703" spans="2:14" s="257" customFormat="1" ht="12.75">
      <c r="H703" s="272" t="s">
        <v>1239</v>
      </c>
      <c r="I703" s="398" t="s">
        <v>925</v>
      </c>
      <c r="J703" s="271">
        <v>1</v>
      </c>
      <c r="K703" s="274"/>
      <c r="L703" s="274">
        <f>Tabla1[[#This Row],[Cantidad de Insumos]]*K703</f>
        <v>0</v>
      </c>
      <c r="M703" s="400"/>
      <c r="N703" s="402"/>
    </row>
    <row r="704" spans="2:14" s="256" customFormat="1" ht="12.75">
      <c r="H704" s="272" t="s">
        <v>1240</v>
      </c>
      <c r="I704" s="398" t="s">
        <v>925</v>
      </c>
      <c r="J704" s="271">
        <v>1</v>
      </c>
      <c r="K704" s="274">
        <v>4500</v>
      </c>
      <c r="L704" s="274">
        <f>Tabla1[[#This Row],[Cantidad de Insumos]]*K704</f>
        <v>4500</v>
      </c>
      <c r="M704" s="400" t="s">
        <v>1247</v>
      </c>
      <c r="N704" s="402" t="s">
        <v>290</v>
      </c>
    </row>
    <row r="705" spans="2:14" s="257" customFormat="1" ht="12.75">
      <c r="H705" s="272" t="s">
        <v>1241</v>
      </c>
      <c r="I705" s="398" t="s">
        <v>925</v>
      </c>
      <c r="J705" s="271">
        <v>1</v>
      </c>
      <c r="K705" s="274">
        <v>230</v>
      </c>
      <c r="L705" s="274">
        <f>Tabla1[[#This Row],[Cantidad de Insumos]]*K705</f>
        <v>230</v>
      </c>
      <c r="M705" s="400" t="s">
        <v>1246</v>
      </c>
      <c r="N705" s="402" t="s">
        <v>290</v>
      </c>
    </row>
    <row r="706" spans="2:14" s="256" customFormat="1" ht="12.75">
      <c r="H706" s="272" t="s">
        <v>1242</v>
      </c>
      <c r="I706" s="398" t="s">
        <v>925</v>
      </c>
      <c r="J706" s="271">
        <v>1</v>
      </c>
      <c r="K706" s="274">
        <v>1260</v>
      </c>
      <c r="L706" s="274">
        <f>Tabla1[[#This Row],[Cantidad de Insumos]]*K706</f>
        <v>1260</v>
      </c>
      <c r="M706" s="400" t="s">
        <v>1246</v>
      </c>
      <c r="N706" s="402" t="s">
        <v>290</v>
      </c>
    </row>
    <row r="707" spans="2:14" s="257" customFormat="1" ht="12.75">
      <c r="H707" s="272" t="s">
        <v>1243</v>
      </c>
      <c r="I707" s="398" t="s">
        <v>925</v>
      </c>
      <c r="J707" s="271">
        <v>5</v>
      </c>
      <c r="K707" s="274">
        <v>65</v>
      </c>
      <c r="L707" s="274">
        <f>Tabla1[[#This Row],[Cantidad de Insumos]]*K707</f>
        <v>325</v>
      </c>
      <c r="M707" s="400" t="s">
        <v>1246</v>
      </c>
      <c r="N707" s="402" t="s">
        <v>290</v>
      </c>
    </row>
    <row r="708" spans="2:14" ht="12.75">
      <c r="B708" s="14" t="e">
        <f>IF(Tabla1[[#This Row],[Código_Actividad]]="","",CONCATENATE(Tabla1[[#This Row],[POA]],".",Tabla1[[#This Row],[SRS]],".",Tabla1[[#This Row],[AREA]],".",Tabla1[[#This Row],[TIPO]]))</f>
        <v>#REF!</v>
      </c>
      <c r="C708" s="14" t="e">
        <f>IF(Tabla1[[#This Row],[Código_Actividad]]="","",'[3]Formulario PPGR1'!#REF!)</f>
        <v>#REF!</v>
      </c>
      <c r="D708" s="14" t="e">
        <f>IF(Tabla1[[#This Row],[Código_Actividad]]="","",'[3]Formulario PPGR1'!#REF!)</f>
        <v>#REF!</v>
      </c>
      <c r="E708" s="14" t="e">
        <f>IF(Tabla1[[#This Row],[Código_Actividad]]="","",'[3]Formulario PPGR1'!#REF!)</f>
        <v>#REF!</v>
      </c>
      <c r="F708" s="14" t="e">
        <f>IF(Tabla1[[#This Row],[Código_Actividad]]="","",'[3]Formulario PPGR1'!#REF!)</f>
        <v>#REF!</v>
      </c>
      <c r="G708" s="256" t="s">
        <v>1197</v>
      </c>
      <c r="H708" s="272" t="s">
        <v>1234</v>
      </c>
      <c r="I708" s="272" t="s">
        <v>925</v>
      </c>
      <c r="J708" s="271">
        <v>1</v>
      </c>
      <c r="K708" s="273">
        <v>22000</v>
      </c>
      <c r="L708" s="274">
        <f>Tabla1[[#This Row],[Cantidad de Insumos]]*K708</f>
        <v>22000</v>
      </c>
      <c r="M708" s="400" t="s">
        <v>452</v>
      </c>
      <c r="N708" s="402" t="s">
        <v>40</v>
      </c>
    </row>
    <row r="709" spans="2:14" s="271" customFormat="1" ht="12.75">
      <c r="H709" s="272" t="s">
        <v>1235</v>
      </c>
      <c r="I709" s="398" t="s">
        <v>925</v>
      </c>
      <c r="J709" s="271">
        <v>1</v>
      </c>
      <c r="K709" s="274"/>
      <c r="L709" s="274"/>
      <c r="M709" s="400" t="s">
        <v>452</v>
      </c>
      <c r="N709" s="402" t="s">
        <v>40</v>
      </c>
    </row>
    <row r="710" spans="2:14" s="256" customFormat="1" ht="12.75">
      <c r="H710" s="272" t="s">
        <v>1236</v>
      </c>
      <c r="I710" s="398" t="s">
        <v>1244</v>
      </c>
      <c r="J710" s="271">
        <v>1</v>
      </c>
      <c r="K710" s="274">
        <v>195</v>
      </c>
      <c r="L710" s="274">
        <f>Tabla1[[#This Row],[Cantidad de Insumos]]*K710</f>
        <v>195</v>
      </c>
      <c r="M710" s="400" t="s">
        <v>1246</v>
      </c>
      <c r="N710" s="402" t="s">
        <v>290</v>
      </c>
    </row>
    <row r="711" spans="2:14" s="257" customFormat="1" ht="12.75">
      <c r="H711" s="272" t="s">
        <v>1237</v>
      </c>
      <c r="I711" s="398" t="s">
        <v>925</v>
      </c>
      <c r="J711" s="271">
        <v>1</v>
      </c>
      <c r="K711" s="274">
        <v>95</v>
      </c>
      <c r="L711" s="274">
        <f>Tabla1[[#This Row],[Cantidad de Insumos]]*K711</f>
        <v>95</v>
      </c>
      <c r="M711" s="400" t="s">
        <v>1246</v>
      </c>
      <c r="N711" s="402" t="s">
        <v>40</v>
      </c>
    </row>
    <row r="712" spans="2:14" s="256" customFormat="1" ht="12.75">
      <c r="H712" s="272" t="s">
        <v>1238</v>
      </c>
      <c r="I712" s="398" t="s">
        <v>1245</v>
      </c>
      <c r="J712" s="271">
        <v>1</v>
      </c>
      <c r="K712" s="274">
        <v>110</v>
      </c>
      <c r="L712" s="274">
        <f>Tabla1[[#This Row],[Cantidad de Insumos]]*K712</f>
        <v>110</v>
      </c>
      <c r="M712" s="400" t="s">
        <v>1246</v>
      </c>
      <c r="N712" s="402" t="s">
        <v>40</v>
      </c>
    </row>
    <row r="713" spans="2:14" s="257" customFormat="1" ht="12.75">
      <c r="H713" s="272" t="s">
        <v>1239</v>
      </c>
      <c r="I713" s="398" t="s">
        <v>925</v>
      </c>
      <c r="J713" s="271">
        <v>1</v>
      </c>
      <c r="K713" s="274"/>
      <c r="L713" s="274">
        <f>Tabla1[[#This Row],[Cantidad de Insumos]]*K713</f>
        <v>0</v>
      </c>
      <c r="M713" s="400"/>
      <c r="N713" s="402"/>
    </row>
    <row r="714" spans="2:14" s="256" customFormat="1" ht="12.75">
      <c r="H714" s="272" t="s">
        <v>1240</v>
      </c>
      <c r="I714" s="398" t="s">
        <v>925</v>
      </c>
      <c r="J714" s="271">
        <v>1</v>
      </c>
      <c r="K714" s="274">
        <v>4500</v>
      </c>
      <c r="L714" s="274">
        <f>Tabla1[[#This Row],[Cantidad de Insumos]]*K714</f>
        <v>4500</v>
      </c>
      <c r="M714" s="400" t="s">
        <v>1247</v>
      </c>
      <c r="N714" s="402" t="s">
        <v>290</v>
      </c>
    </row>
    <row r="715" spans="2:14" s="257" customFormat="1" ht="12.75">
      <c r="H715" s="272" t="s">
        <v>1241</v>
      </c>
      <c r="I715" s="398" t="s">
        <v>925</v>
      </c>
      <c r="J715" s="271">
        <v>1</v>
      </c>
      <c r="K715" s="274">
        <v>230</v>
      </c>
      <c r="L715" s="274">
        <f>Tabla1[[#This Row],[Cantidad de Insumos]]*K715</f>
        <v>230</v>
      </c>
      <c r="M715" s="400" t="s">
        <v>1246</v>
      </c>
      <c r="N715" s="402" t="s">
        <v>290</v>
      </c>
    </row>
    <row r="716" spans="2:14" s="256" customFormat="1" ht="12.75">
      <c r="H716" s="272" t="s">
        <v>1242</v>
      </c>
      <c r="I716" s="398" t="s">
        <v>925</v>
      </c>
      <c r="J716" s="271">
        <v>1</v>
      </c>
      <c r="K716" s="274">
        <v>1260</v>
      </c>
      <c r="L716" s="274">
        <f>Tabla1[[#This Row],[Cantidad de Insumos]]*K716</f>
        <v>1260</v>
      </c>
      <c r="M716" s="400" t="s">
        <v>1246</v>
      </c>
      <c r="N716" s="402" t="s">
        <v>290</v>
      </c>
    </row>
    <row r="717" spans="2:14" s="257" customFormat="1" ht="12.75">
      <c r="H717" s="272" t="s">
        <v>1243</v>
      </c>
      <c r="I717" s="398" t="s">
        <v>925</v>
      </c>
      <c r="J717" s="271">
        <v>5</v>
      </c>
      <c r="K717" s="274">
        <v>65</v>
      </c>
      <c r="L717" s="274">
        <f>Tabla1[[#This Row],[Cantidad de Insumos]]*K717</f>
        <v>325</v>
      </c>
      <c r="M717" s="400" t="s">
        <v>1246</v>
      </c>
      <c r="N717" s="402" t="s">
        <v>290</v>
      </c>
    </row>
    <row r="718" spans="2:14" ht="12.75">
      <c r="B718" s="14" t="e">
        <f>IF(Tabla1[[#This Row],[Código_Actividad]]="","",CONCATENATE(Tabla1[[#This Row],[POA]],".",Tabla1[[#This Row],[SRS]],".",Tabla1[[#This Row],[AREA]],".",Tabla1[[#This Row],[TIPO]]))</f>
        <v>#REF!</v>
      </c>
      <c r="C718" s="14" t="e">
        <f>IF(Tabla1[[#This Row],[Código_Actividad]]="","",'[3]Formulario PPGR1'!#REF!)</f>
        <v>#REF!</v>
      </c>
      <c r="D718" s="14" t="e">
        <f>IF(Tabla1[[#This Row],[Código_Actividad]]="","",'[3]Formulario PPGR1'!#REF!)</f>
        <v>#REF!</v>
      </c>
      <c r="E718" s="14" t="e">
        <f>IF(Tabla1[[#This Row],[Código_Actividad]]="","",'[3]Formulario PPGR1'!#REF!)</f>
        <v>#REF!</v>
      </c>
      <c r="F718" s="14" t="e">
        <f>IF(Tabla1[[#This Row],[Código_Actividad]]="","",'[3]Formulario PPGR1'!#REF!)</f>
        <v>#REF!</v>
      </c>
      <c r="G718" s="256" t="s">
        <v>1199</v>
      </c>
      <c r="H718" s="272" t="s">
        <v>1234</v>
      </c>
      <c r="I718" s="272" t="s">
        <v>925</v>
      </c>
      <c r="J718" s="271">
        <v>1</v>
      </c>
      <c r="K718" s="273">
        <v>22000</v>
      </c>
      <c r="L718" s="274">
        <f>Tabla1[[#This Row],[Cantidad de Insumos]]*K718</f>
        <v>22000</v>
      </c>
      <c r="M718" s="400" t="s">
        <v>452</v>
      </c>
      <c r="N718" s="402" t="s">
        <v>40</v>
      </c>
    </row>
    <row r="719" spans="2:14" s="271" customFormat="1" ht="12.75">
      <c r="H719" s="272" t="s">
        <v>1235</v>
      </c>
      <c r="I719" s="398" t="s">
        <v>925</v>
      </c>
      <c r="J719" s="271">
        <v>1</v>
      </c>
      <c r="K719" s="274"/>
      <c r="L719" s="274"/>
      <c r="M719" s="400" t="s">
        <v>452</v>
      </c>
      <c r="N719" s="402" t="s">
        <v>40</v>
      </c>
    </row>
    <row r="720" spans="2:14" s="256" customFormat="1" ht="12.75">
      <c r="H720" s="272" t="s">
        <v>1236</v>
      </c>
      <c r="I720" s="398" t="s">
        <v>1244</v>
      </c>
      <c r="J720" s="271">
        <v>1</v>
      </c>
      <c r="K720" s="274">
        <v>195</v>
      </c>
      <c r="L720" s="274">
        <f>Tabla1[[#This Row],[Cantidad de Insumos]]*K720</f>
        <v>195</v>
      </c>
      <c r="M720" s="400" t="s">
        <v>1246</v>
      </c>
      <c r="N720" s="402" t="s">
        <v>290</v>
      </c>
    </row>
    <row r="721" spans="2:14" s="257" customFormat="1" ht="12.75">
      <c r="H721" s="272" t="s">
        <v>1237</v>
      </c>
      <c r="I721" s="398" t="s">
        <v>925</v>
      </c>
      <c r="J721" s="271">
        <v>1</v>
      </c>
      <c r="K721" s="274">
        <v>95</v>
      </c>
      <c r="L721" s="274">
        <f>Tabla1[[#This Row],[Cantidad de Insumos]]*K721</f>
        <v>95</v>
      </c>
      <c r="M721" s="400" t="s">
        <v>1246</v>
      </c>
      <c r="N721" s="402" t="s">
        <v>40</v>
      </c>
    </row>
    <row r="722" spans="2:14" s="256" customFormat="1" ht="12.75">
      <c r="H722" s="272" t="s">
        <v>1238</v>
      </c>
      <c r="I722" s="398" t="s">
        <v>1245</v>
      </c>
      <c r="J722" s="271">
        <v>1</v>
      </c>
      <c r="K722" s="274">
        <v>110</v>
      </c>
      <c r="L722" s="274">
        <f>Tabla1[[#This Row],[Cantidad de Insumos]]*K722</f>
        <v>110</v>
      </c>
      <c r="M722" s="400" t="s">
        <v>1246</v>
      </c>
      <c r="N722" s="402" t="s">
        <v>40</v>
      </c>
    </row>
    <row r="723" spans="2:14" s="257" customFormat="1" ht="12.75">
      <c r="H723" s="272" t="s">
        <v>1239</v>
      </c>
      <c r="I723" s="398" t="s">
        <v>925</v>
      </c>
      <c r="J723" s="271">
        <v>1</v>
      </c>
      <c r="K723" s="274"/>
      <c r="L723" s="274">
        <f>Tabla1[[#This Row],[Cantidad de Insumos]]*K723</f>
        <v>0</v>
      </c>
      <c r="M723" s="400"/>
      <c r="N723" s="402"/>
    </row>
    <row r="724" spans="2:14" s="256" customFormat="1" ht="12.75">
      <c r="H724" s="272" t="s">
        <v>1240</v>
      </c>
      <c r="I724" s="398" t="s">
        <v>925</v>
      </c>
      <c r="J724" s="271">
        <v>1</v>
      </c>
      <c r="K724" s="274">
        <v>4500</v>
      </c>
      <c r="L724" s="274">
        <f>Tabla1[[#This Row],[Cantidad de Insumos]]*K724</f>
        <v>4500</v>
      </c>
      <c r="M724" s="400" t="s">
        <v>1247</v>
      </c>
      <c r="N724" s="402" t="s">
        <v>290</v>
      </c>
    </row>
    <row r="725" spans="2:14" s="257" customFormat="1" ht="12.75">
      <c r="H725" s="272" t="s">
        <v>1241</v>
      </c>
      <c r="I725" s="398" t="s">
        <v>925</v>
      </c>
      <c r="J725" s="271">
        <v>1</v>
      </c>
      <c r="K725" s="274">
        <v>230</v>
      </c>
      <c r="L725" s="274">
        <f>Tabla1[[#This Row],[Cantidad de Insumos]]*K725</f>
        <v>230</v>
      </c>
      <c r="M725" s="400" t="s">
        <v>1246</v>
      </c>
      <c r="N725" s="402" t="s">
        <v>290</v>
      </c>
    </row>
    <row r="726" spans="2:14" s="256" customFormat="1" ht="12.75">
      <c r="H726" s="272" t="s">
        <v>1242</v>
      </c>
      <c r="I726" s="398" t="s">
        <v>925</v>
      </c>
      <c r="J726" s="271">
        <v>1</v>
      </c>
      <c r="K726" s="274">
        <v>1260</v>
      </c>
      <c r="L726" s="274">
        <f>Tabla1[[#This Row],[Cantidad de Insumos]]*K726</f>
        <v>1260</v>
      </c>
      <c r="M726" s="400" t="s">
        <v>1246</v>
      </c>
      <c r="N726" s="402" t="s">
        <v>290</v>
      </c>
    </row>
    <row r="727" spans="2:14" s="257" customFormat="1" ht="12.75">
      <c r="H727" s="272" t="s">
        <v>1243</v>
      </c>
      <c r="I727" s="398" t="s">
        <v>925</v>
      </c>
      <c r="J727" s="271">
        <v>5</v>
      </c>
      <c r="K727" s="274">
        <v>65</v>
      </c>
      <c r="L727" s="274">
        <f>Tabla1[[#This Row],[Cantidad de Insumos]]*K727</f>
        <v>325</v>
      </c>
      <c r="M727" s="400" t="s">
        <v>1246</v>
      </c>
      <c r="N727" s="402" t="s">
        <v>290</v>
      </c>
    </row>
    <row r="728" spans="2:14" ht="12.75">
      <c r="B728" s="14" t="e">
        <f>IF(Tabla1[[#This Row],[Código_Actividad]]="","",CONCATENATE(Tabla1[[#This Row],[POA]],".",Tabla1[[#This Row],[SRS]],".",Tabla1[[#This Row],[AREA]],".",Tabla1[[#This Row],[TIPO]]))</f>
        <v>#REF!</v>
      </c>
      <c r="C728" s="14" t="e">
        <f>IF(Tabla1[[#This Row],[Código_Actividad]]="","",'[3]Formulario PPGR1'!#REF!)</f>
        <v>#REF!</v>
      </c>
      <c r="D728" s="14" t="e">
        <f>IF(Tabla1[[#This Row],[Código_Actividad]]="","",'[3]Formulario PPGR1'!#REF!)</f>
        <v>#REF!</v>
      </c>
      <c r="E728" s="14" t="e">
        <f>IF(Tabla1[[#This Row],[Código_Actividad]]="","",'[3]Formulario PPGR1'!#REF!)</f>
        <v>#REF!</v>
      </c>
      <c r="F728" s="14" t="e">
        <f>IF(Tabla1[[#This Row],[Código_Actividad]]="","",'[3]Formulario PPGR1'!#REF!)</f>
        <v>#REF!</v>
      </c>
      <c r="G728" s="257" t="s">
        <v>1200</v>
      </c>
      <c r="H728" s="272" t="s">
        <v>1234</v>
      </c>
      <c r="I728" s="272" t="s">
        <v>925</v>
      </c>
      <c r="J728" s="271">
        <v>1</v>
      </c>
      <c r="K728" s="273">
        <v>22000</v>
      </c>
      <c r="L728" s="274">
        <f>Tabla1[[#This Row],[Cantidad de Insumos]]*K728</f>
        <v>22000</v>
      </c>
      <c r="M728" s="400" t="s">
        <v>452</v>
      </c>
      <c r="N728" s="402" t="s">
        <v>40</v>
      </c>
    </row>
    <row r="729" spans="2:14" s="271" customFormat="1" ht="12.75">
      <c r="H729" s="272" t="s">
        <v>1235</v>
      </c>
      <c r="I729" s="398" t="s">
        <v>925</v>
      </c>
      <c r="J729" s="271">
        <v>1</v>
      </c>
      <c r="K729" s="274"/>
      <c r="L729" s="274"/>
      <c r="M729" s="400" t="s">
        <v>452</v>
      </c>
      <c r="N729" s="402" t="s">
        <v>40</v>
      </c>
    </row>
    <row r="730" spans="2:14" s="256" customFormat="1" ht="12.75">
      <c r="H730" s="272" t="s">
        <v>1236</v>
      </c>
      <c r="I730" s="398" t="s">
        <v>1244</v>
      </c>
      <c r="J730" s="271">
        <v>1</v>
      </c>
      <c r="K730" s="274">
        <v>195</v>
      </c>
      <c r="L730" s="274">
        <f>Tabla1[[#This Row],[Cantidad de Insumos]]*K730</f>
        <v>195</v>
      </c>
      <c r="M730" s="400" t="s">
        <v>1246</v>
      </c>
      <c r="N730" s="402" t="s">
        <v>290</v>
      </c>
    </row>
    <row r="731" spans="2:14" s="257" customFormat="1" ht="12.75">
      <c r="H731" s="272" t="s">
        <v>1237</v>
      </c>
      <c r="I731" s="398" t="s">
        <v>925</v>
      </c>
      <c r="J731" s="271">
        <v>1</v>
      </c>
      <c r="K731" s="274">
        <v>95</v>
      </c>
      <c r="L731" s="274">
        <f>Tabla1[[#This Row],[Cantidad de Insumos]]*K731</f>
        <v>95</v>
      </c>
      <c r="M731" s="400" t="s">
        <v>1246</v>
      </c>
      <c r="N731" s="402" t="s">
        <v>40</v>
      </c>
    </row>
    <row r="732" spans="2:14" s="256" customFormat="1" ht="12.75">
      <c r="H732" s="272" t="s">
        <v>1238</v>
      </c>
      <c r="I732" s="398" t="s">
        <v>1245</v>
      </c>
      <c r="J732" s="271">
        <v>1</v>
      </c>
      <c r="K732" s="274">
        <v>110</v>
      </c>
      <c r="L732" s="274">
        <f>Tabla1[[#This Row],[Cantidad de Insumos]]*K732</f>
        <v>110</v>
      </c>
      <c r="M732" s="400" t="s">
        <v>1246</v>
      </c>
      <c r="N732" s="402" t="s">
        <v>40</v>
      </c>
    </row>
    <row r="733" spans="2:14" s="257" customFormat="1" ht="12.75">
      <c r="H733" s="272" t="s">
        <v>1239</v>
      </c>
      <c r="I733" s="398" t="s">
        <v>925</v>
      </c>
      <c r="J733" s="271">
        <v>1</v>
      </c>
      <c r="K733" s="274"/>
      <c r="L733" s="274">
        <f>Tabla1[[#This Row],[Cantidad de Insumos]]*K733</f>
        <v>0</v>
      </c>
      <c r="M733" s="400"/>
      <c r="N733" s="402"/>
    </row>
    <row r="734" spans="2:14" s="256" customFormat="1" ht="12.75">
      <c r="H734" s="272" t="s">
        <v>1240</v>
      </c>
      <c r="I734" s="398" t="s">
        <v>925</v>
      </c>
      <c r="J734" s="271">
        <v>1</v>
      </c>
      <c r="K734" s="274">
        <v>4500</v>
      </c>
      <c r="L734" s="274">
        <f>Tabla1[[#This Row],[Cantidad de Insumos]]*K734</f>
        <v>4500</v>
      </c>
      <c r="M734" s="400" t="s">
        <v>1247</v>
      </c>
      <c r="N734" s="402" t="s">
        <v>290</v>
      </c>
    </row>
    <row r="735" spans="2:14" s="257" customFormat="1" ht="12.75">
      <c r="H735" s="272" t="s">
        <v>1241</v>
      </c>
      <c r="I735" s="398" t="s">
        <v>925</v>
      </c>
      <c r="J735" s="271">
        <v>1</v>
      </c>
      <c r="K735" s="274">
        <v>230</v>
      </c>
      <c r="L735" s="274">
        <f>Tabla1[[#This Row],[Cantidad de Insumos]]*K735</f>
        <v>230</v>
      </c>
      <c r="M735" s="400" t="s">
        <v>1246</v>
      </c>
      <c r="N735" s="402" t="s">
        <v>290</v>
      </c>
    </row>
    <row r="736" spans="2:14" s="256" customFormat="1" ht="12.75">
      <c r="H736" s="272" t="s">
        <v>1242</v>
      </c>
      <c r="I736" s="398" t="s">
        <v>925</v>
      </c>
      <c r="J736" s="271">
        <v>1</v>
      </c>
      <c r="K736" s="274">
        <v>1260</v>
      </c>
      <c r="L736" s="274">
        <f>Tabla1[[#This Row],[Cantidad de Insumos]]*K736</f>
        <v>1260</v>
      </c>
      <c r="M736" s="400" t="s">
        <v>1246</v>
      </c>
      <c r="N736" s="402" t="s">
        <v>290</v>
      </c>
    </row>
    <row r="737" spans="2:14" s="257" customFormat="1" ht="12.75">
      <c r="H737" s="272" t="s">
        <v>1243</v>
      </c>
      <c r="I737" s="398" t="s">
        <v>925</v>
      </c>
      <c r="J737" s="271">
        <v>5</v>
      </c>
      <c r="K737" s="274">
        <v>65</v>
      </c>
      <c r="L737" s="274">
        <f>Tabla1[[#This Row],[Cantidad de Insumos]]*K737</f>
        <v>325</v>
      </c>
      <c r="M737" s="400" t="s">
        <v>1246</v>
      </c>
      <c r="N737" s="402" t="s">
        <v>290</v>
      </c>
    </row>
    <row r="738" spans="2:14" ht="12.75">
      <c r="B738" s="14" t="e">
        <f>IF(Tabla1[[#This Row],[Código_Actividad]]="","",CONCATENATE(Tabla1[[#This Row],[POA]],".",Tabla1[[#This Row],[SRS]],".",Tabla1[[#This Row],[AREA]],".",Tabla1[[#This Row],[TIPO]]))</f>
        <v>#REF!</v>
      </c>
      <c r="C738" s="14" t="e">
        <f>IF(Tabla1[[#This Row],[Código_Actividad]]="","",'[3]Formulario PPGR1'!#REF!)</f>
        <v>#REF!</v>
      </c>
      <c r="D738" s="14" t="e">
        <f>IF(Tabla1[[#This Row],[Código_Actividad]]="","",'[3]Formulario PPGR1'!#REF!)</f>
        <v>#REF!</v>
      </c>
      <c r="E738" s="14" t="e">
        <f>IF(Tabla1[[#This Row],[Código_Actividad]]="","",'[3]Formulario PPGR1'!#REF!)</f>
        <v>#REF!</v>
      </c>
      <c r="F738" s="14" t="e">
        <f>IF(Tabla1[[#This Row],[Código_Actividad]]="","",'[3]Formulario PPGR1'!#REF!)</f>
        <v>#REF!</v>
      </c>
      <c r="G738" s="256" t="s">
        <v>1202</v>
      </c>
      <c r="H738" s="272" t="s">
        <v>1234</v>
      </c>
      <c r="I738" s="272" t="s">
        <v>925</v>
      </c>
      <c r="J738" s="271">
        <v>1</v>
      </c>
      <c r="K738" s="273">
        <v>22000</v>
      </c>
      <c r="L738" s="274">
        <f>Tabla1[[#This Row],[Cantidad de Insumos]]*K738</f>
        <v>22000</v>
      </c>
      <c r="M738" s="400" t="s">
        <v>452</v>
      </c>
      <c r="N738" s="402" t="s">
        <v>40</v>
      </c>
    </row>
    <row r="739" spans="2:14" s="271" customFormat="1" ht="12.75">
      <c r="H739" s="272" t="s">
        <v>1235</v>
      </c>
      <c r="I739" s="398" t="s">
        <v>925</v>
      </c>
      <c r="J739" s="271">
        <v>1</v>
      </c>
      <c r="K739" s="274"/>
      <c r="L739" s="274"/>
      <c r="M739" s="400" t="s">
        <v>452</v>
      </c>
      <c r="N739" s="402" t="s">
        <v>40</v>
      </c>
    </row>
    <row r="740" spans="2:14" s="256" customFormat="1" ht="12.75">
      <c r="H740" s="272" t="s">
        <v>1236</v>
      </c>
      <c r="I740" s="398" t="s">
        <v>1244</v>
      </c>
      <c r="J740" s="271">
        <v>1</v>
      </c>
      <c r="K740" s="274">
        <v>195</v>
      </c>
      <c r="L740" s="274">
        <f>Tabla1[[#This Row],[Cantidad de Insumos]]*K740</f>
        <v>195</v>
      </c>
      <c r="M740" s="400" t="s">
        <v>1246</v>
      </c>
      <c r="N740" s="402" t="s">
        <v>290</v>
      </c>
    </row>
    <row r="741" spans="2:14" s="257" customFormat="1" ht="12.75">
      <c r="H741" s="272" t="s">
        <v>1237</v>
      </c>
      <c r="I741" s="398" t="s">
        <v>925</v>
      </c>
      <c r="J741" s="271">
        <v>1</v>
      </c>
      <c r="K741" s="274">
        <v>95</v>
      </c>
      <c r="L741" s="274">
        <f>Tabla1[[#This Row],[Cantidad de Insumos]]*K741</f>
        <v>95</v>
      </c>
      <c r="M741" s="400" t="s">
        <v>1246</v>
      </c>
      <c r="N741" s="402" t="s">
        <v>40</v>
      </c>
    </row>
    <row r="742" spans="2:14" s="256" customFormat="1" ht="12.75">
      <c r="H742" s="272" t="s">
        <v>1238</v>
      </c>
      <c r="I742" s="398" t="s">
        <v>1245</v>
      </c>
      <c r="J742" s="271">
        <v>1</v>
      </c>
      <c r="K742" s="274">
        <v>110</v>
      </c>
      <c r="L742" s="274">
        <f>Tabla1[[#This Row],[Cantidad de Insumos]]*K742</f>
        <v>110</v>
      </c>
      <c r="M742" s="400" t="s">
        <v>1246</v>
      </c>
      <c r="N742" s="402" t="s">
        <v>40</v>
      </c>
    </row>
    <row r="743" spans="2:14" s="257" customFormat="1" ht="12.75">
      <c r="H743" s="272" t="s">
        <v>1239</v>
      </c>
      <c r="I743" s="398" t="s">
        <v>925</v>
      </c>
      <c r="J743" s="271">
        <v>1</v>
      </c>
      <c r="K743" s="274"/>
      <c r="L743" s="274">
        <f>Tabla1[[#This Row],[Cantidad de Insumos]]*K743</f>
        <v>0</v>
      </c>
      <c r="M743" s="400"/>
      <c r="N743" s="402"/>
    </row>
    <row r="744" spans="2:14" s="256" customFormat="1" ht="12.75">
      <c r="H744" s="272" t="s">
        <v>1240</v>
      </c>
      <c r="I744" s="398" t="s">
        <v>925</v>
      </c>
      <c r="J744" s="271">
        <v>1</v>
      </c>
      <c r="K744" s="274">
        <v>4500</v>
      </c>
      <c r="L744" s="274">
        <f>Tabla1[[#This Row],[Cantidad de Insumos]]*K744</f>
        <v>4500</v>
      </c>
      <c r="M744" s="400" t="s">
        <v>1247</v>
      </c>
      <c r="N744" s="402" t="s">
        <v>290</v>
      </c>
    </row>
    <row r="745" spans="2:14" s="257" customFormat="1" ht="12.75">
      <c r="H745" s="272" t="s">
        <v>1241</v>
      </c>
      <c r="I745" s="398" t="s">
        <v>925</v>
      </c>
      <c r="J745" s="271">
        <v>1</v>
      </c>
      <c r="K745" s="274">
        <v>230</v>
      </c>
      <c r="L745" s="274">
        <f>Tabla1[[#This Row],[Cantidad de Insumos]]*K745</f>
        <v>230</v>
      </c>
      <c r="M745" s="400" t="s">
        <v>1246</v>
      </c>
      <c r="N745" s="402" t="s">
        <v>290</v>
      </c>
    </row>
    <row r="746" spans="2:14" s="256" customFormat="1" ht="12.75">
      <c r="H746" s="272" t="s">
        <v>1242</v>
      </c>
      <c r="I746" s="398" t="s">
        <v>925</v>
      </c>
      <c r="J746" s="271">
        <v>1</v>
      </c>
      <c r="K746" s="274">
        <v>1260</v>
      </c>
      <c r="L746" s="274">
        <f>Tabla1[[#This Row],[Cantidad de Insumos]]*K746</f>
        <v>1260</v>
      </c>
      <c r="M746" s="400" t="s">
        <v>1246</v>
      </c>
      <c r="N746" s="402" t="s">
        <v>290</v>
      </c>
    </row>
    <row r="747" spans="2:14" s="257" customFormat="1" ht="12.75">
      <c r="H747" s="272" t="s">
        <v>1243</v>
      </c>
      <c r="I747" s="398" t="s">
        <v>925</v>
      </c>
      <c r="J747" s="271">
        <v>5</v>
      </c>
      <c r="K747" s="274">
        <v>65</v>
      </c>
      <c r="L747" s="274">
        <f>Tabla1[[#This Row],[Cantidad de Insumos]]*K747</f>
        <v>325</v>
      </c>
      <c r="M747" s="400" t="s">
        <v>1246</v>
      </c>
      <c r="N747" s="402" t="s">
        <v>290</v>
      </c>
    </row>
    <row r="748" spans="2:14" ht="12.75">
      <c r="B748" s="14" t="e">
        <f>IF(Tabla1[[#This Row],[Código_Actividad]]="","",CONCATENATE(Tabla1[[#This Row],[POA]],".",Tabla1[[#This Row],[SRS]],".",Tabla1[[#This Row],[AREA]],".",Tabla1[[#This Row],[TIPO]]))</f>
        <v>#REF!</v>
      </c>
      <c r="C748" s="14" t="e">
        <f>IF(Tabla1[[#This Row],[Código_Actividad]]="","",'[3]Formulario PPGR1'!#REF!)</f>
        <v>#REF!</v>
      </c>
      <c r="D748" s="14" t="e">
        <f>IF(Tabla1[[#This Row],[Código_Actividad]]="","",'[3]Formulario PPGR1'!#REF!)</f>
        <v>#REF!</v>
      </c>
      <c r="E748" s="14" t="e">
        <f>IF(Tabla1[[#This Row],[Código_Actividad]]="","",'[3]Formulario PPGR1'!#REF!)</f>
        <v>#REF!</v>
      </c>
      <c r="F748" s="14" t="e">
        <f>IF(Tabla1[[#This Row],[Código_Actividad]]="","",'[3]Formulario PPGR1'!#REF!)</f>
        <v>#REF!</v>
      </c>
      <c r="G748" s="257" t="s">
        <v>1204</v>
      </c>
      <c r="H748" s="272" t="s">
        <v>1234</v>
      </c>
      <c r="I748" s="272" t="s">
        <v>925</v>
      </c>
      <c r="J748" s="271">
        <v>1</v>
      </c>
      <c r="K748" s="273">
        <v>22000</v>
      </c>
      <c r="L748" s="274">
        <f>Tabla1[[#This Row],[Cantidad de Insumos]]*K748</f>
        <v>22000</v>
      </c>
      <c r="M748" s="400" t="s">
        <v>452</v>
      </c>
      <c r="N748" s="402" t="s">
        <v>40</v>
      </c>
    </row>
    <row r="749" spans="2:14" s="271" customFormat="1" ht="12.75">
      <c r="H749" s="272" t="s">
        <v>1235</v>
      </c>
      <c r="I749" s="398" t="s">
        <v>925</v>
      </c>
      <c r="J749" s="271">
        <v>1</v>
      </c>
      <c r="K749" s="274"/>
      <c r="L749" s="274"/>
      <c r="M749" s="400" t="s">
        <v>452</v>
      </c>
      <c r="N749" s="402" t="s">
        <v>40</v>
      </c>
    </row>
    <row r="750" spans="2:14" s="256" customFormat="1" ht="12.75">
      <c r="H750" s="272" t="s">
        <v>1236</v>
      </c>
      <c r="I750" s="398" t="s">
        <v>1244</v>
      </c>
      <c r="J750" s="271">
        <v>1</v>
      </c>
      <c r="K750" s="274">
        <v>195</v>
      </c>
      <c r="L750" s="274">
        <f>Tabla1[[#This Row],[Cantidad de Insumos]]*K750</f>
        <v>195</v>
      </c>
      <c r="M750" s="400" t="s">
        <v>1246</v>
      </c>
      <c r="N750" s="402" t="s">
        <v>290</v>
      </c>
    </row>
    <row r="751" spans="2:14" s="257" customFormat="1" ht="12.75">
      <c r="H751" s="272" t="s">
        <v>1237</v>
      </c>
      <c r="I751" s="398" t="s">
        <v>925</v>
      </c>
      <c r="J751" s="271">
        <v>1</v>
      </c>
      <c r="K751" s="274">
        <v>95</v>
      </c>
      <c r="L751" s="274">
        <f>Tabla1[[#This Row],[Cantidad de Insumos]]*K751</f>
        <v>95</v>
      </c>
      <c r="M751" s="400" t="s">
        <v>1246</v>
      </c>
      <c r="N751" s="402" t="s">
        <v>40</v>
      </c>
    </row>
    <row r="752" spans="2:14" s="256" customFormat="1" ht="12.75">
      <c r="H752" s="272" t="s">
        <v>1238</v>
      </c>
      <c r="I752" s="398" t="s">
        <v>1245</v>
      </c>
      <c r="J752" s="271">
        <v>1</v>
      </c>
      <c r="K752" s="274">
        <v>110</v>
      </c>
      <c r="L752" s="274">
        <f>Tabla1[[#This Row],[Cantidad de Insumos]]*K752</f>
        <v>110</v>
      </c>
      <c r="M752" s="400" t="s">
        <v>1246</v>
      </c>
      <c r="N752" s="402" t="s">
        <v>40</v>
      </c>
    </row>
    <row r="753" spans="2:14" s="257" customFormat="1" ht="12.75">
      <c r="H753" s="272" t="s">
        <v>1239</v>
      </c>
      <c r="I753" s="398" t="s">
        <v>925</v>
      </c>
      <c r="J753" s="271">
        <v>1</v>
      </c>
      <c r="K753" s="274"/>
      <c r="L753" s="274">
        <f>Tabla1[[#This Row],[Cantidad de Insumos]]*K753</f>
        <v>0</v>
      </c>
      <c r="M753" s="400"/>
      <c r="N753" s="402"/>
    </row>
    <row r="754" spans="2:14" s="256" customFormat="1" ht="12.75">
      <c r="H754" s="272" t="s">
        <v>1240</v>
      </c>
      <c r="I754" s="398" t="s">
        <v>925</v>
      </c>
      <c r="J754" s="271">
        <v>1</v>
      </c>
      <c r="K754" s="274">
        <v>4500</v>
      </c>
      <c r="L754" s="274">
        <f>Tabla1[[#This Row],[Cantidad de Insumos]]*K754</f>
        <v>4500</v>
      </c>
      <c r="M754" s="400" t="s">
        <v>1247</v>
      </c>
      <c r="N754" s="402" t="s">
        <v>290</v>
      </c>
    </row>
    <row r="755" spans="2:14" s="257" customFormat="1" ht="12.75">
      <c r="H755" s="272" t="s">
        <v>1241</v>
      </c>
      <c r="I755" s="398" t="s">
        <v>925</v>
      </c>
      <c r="J755" s="271">
        <v>1</v>
      </c>
      <c r="K755" s="274">
        <v>230</v>
      </c>
      <c r="L755" s="274">
        <f>Tabla1[[#This Row],[Cantidad de Insumos]]*K755</f>
        <v>230</v>
      </c>
      <c r="M755" s="400" t="s">
        <v>1246</v>
      </c>
      <c r="N755" s="402" t="s">
        <v>290</v>
      </c>
    </row>
    <row r="756" spans="2:14" s="256" customFormat="1" ht="12.75">
      <c r="H756" s="272" t="s">
        <v>1242</v>
      </c>
      <c r="I756" s="398" t="s">
        <v>925</v>
      </c>
      <c r="J756" s="271">
        <v>1</v>
      </c>
      <c r="K756" s="274">
        <v>1260</v>
      </c>
      <c r="L756" s="274">
        <f>Tabla1[[#This Row],[Cantidad de Insumos]]*K756</f>
        <v>1260</v>
      </c>
      <c r="M756" s="400" t="s">
        <v>1246</v>
      </c>
      <c r="N756" s="402" t="s">
        <v>290</v>
      </c>
    </row>
    <row r="757" spans="2:14" s="257" customFormat="1" ht="12.75">
      <c r="H757" s="272" t="s">
        <v>1243</v>
      </c>
      <c r="I757" s="398" t="s">
        <v>925</v>
      </c>
      <c r="J757" s="271">
        <v>5</v>
      </c>
      <c r="K757" s="274">
        <v>65</v>
      </c>
      <c r="L757" s="274">
        <f>Tabla1[[#This Row],[Cantidad de Insumos]]*K757</f>
        <v>325</v>
      </c>
      <c r="M757" s="400" t="s">
        <v>1246</v>
      </c>
      <c r="N757" s="402" t="s">
        <v>290</v>
      </c>
    </row>
    <row r="758" spans="2:14" ht="12.75">
      <c r="B758" s="14" t="e">
        <f>IF(Tabla1[[#This Row],[Código_Actividad]]="","",CONCATENATE(Tabla1[[#This Row],[POA]],".",Tabla1[[#This Row],[SRS]],".",Tabla1[[#This Row],[AREA]],".",Tabla1[[#This Row],[TIPO]]))</f>
        <v>#REF!</v>
      </c>
      <c r="C758" s="14" t="e">
        <f>IF(Tabla1[[#This Row],[Código_Actividad]]="","",'[3]Formulario PPGR1'!#REF!)</f>
        <v>#REF!</v>
      </c>
      <c r="D758" s="14" t="e">
        <f>IF(Tabla1[[#This Row],[Código_Actividad]]="","",'[3]Formulario PPGR1'!#REF!)</f>
        <v>#REF!</v>
      </c>
      <c r="E758" s="14" t="e">
        <f>IF(Tabla1[[#This Row],[Código_Actividad]]="","",'[3]Formulario PPGR1'!#REF!)</f>
        <v>#REF!</v>
      </c>
      <c r="F758" s="14" t="e">
        <f>IF(Tabla1[[#This Row],[Código_Actividad]]="","",'[3]Formulario PPGR1'!#REF!)</f>
        <v>#REF!</v>
      </c>
      <c r="G758" s="256" t="s">
        <v>1206</v>
      </c>
      <c r="H758" s="272" t="s">
        <v>1234</v>
      </c>
      <c r="I758" s="272" t="s">
        <v>925</v>
      </c>
      <c r="J758" s="271">
        <v>1</v>
      </c>
      <c r="K758" s="273">
        <v>22000</v>
      </c>
      <c r="L758" s="274">
        <f>Tabla1[[#This Row],[Cantidad de Insumos]]*K758</f>
        <v>22000</v>
      </c>
      <c r="M758" s="400" t="s">
        <v>452</v>
      </c>
      <c r="N758" s="402" t="s">
        <v>40</v>
      </c>
    </row>
    <row r="759" spans="2:14" s="271" customFormat="1" ht="12.75">
      <c r="H759" s="272" t="s">
        <v>1235</v>
      </c>
      <c r="I759" s="398" t="s">
        <v>925</v>
      </c>
      <c r="J759" s="271">
        <v>1</v>
      </c>
      <c r="K759" s="274"/>
      <c r="L759" s="274"/>
      <c r="M759" s="400" t="s">
        <v>452</v>
      </c>
      <c r="N759" s="402" t="s">
        <v>40</v>
      </c>
    </row>
    <row r="760" spans="2:14" s="256" customFormat="1" ht="12.75">
      <c r="H760" s="272" t="s">
        <v>1236</v>
      </c>
      <c r="I760" s="398" t="s">
        <v>1244</v>
      </c>
      <c r="J760" s="271">
        <v>1</v>
      </c>
      <c r="K760" s="274">
        <v>195</v>
      </c>
      <c r="L760" s="274">
        <f>Tabla1[[#This Row],[Cantidad de Insumos]]*K760</f>
        <v>195</v>
      </c>
      <c r="M760" s="400" t="s">
        <v>1246</v>
      </c>
      <c r="N760" s="402" t="s">
        <v>290</v>
      </c>
    </row>
    <row r="761" spans="2:14" s="257" customFormat="1" ht="12.75">
      <c r="H761" s="272" t="s">
        <v>1237</v>
      </c>
      <c r="I761" s="398" t="s">
        <v>925</v>
      </c>
      <c r="J761" s="271">
        <v>1</v>
      </c>
      <c r="K761" s="274">
        <v>95</v>
      </c>
      <c r="L761" s="274">
        <f>Tabla1[[#This Row],[Cantidad de Insumos]]*K761</f>
        <v>95</v>
      </c>
      <c r="M761" s="400" t="s">
        <v>1246</v>
      </c>
      <c r="N761" s="402" t="s">
        <v>40</v>
      </c>
    </row>
    <row r="762" spans="2:14" s="256" customFormat="1" ht="12.75">
      <c r="H762" s="272" t="s">
        <v>1238</v>
      </c>
      <c r="I762" s="398" t="s">
        <v>1245</v>
      </c>
      <c r="J762" s="271">
        <v>1</v>
      </c>
      <c r="K762" s="274">
        <v>110</v>
      </c>
      <c r="L762" s="274">
        <f>Tabla1[[#This Row],[Cantidad de Insumos]]*K762</f>
        <v>110</v>
      </c>
      <c r="M762" s="400" t="s">
        <v>1246</v>
      </c>
      <c r="N762" s="402" t="s">
        <v>40</v>
      </c>
    </row>
    <row r="763" spans="2:14" s="257" customFormat="1" ht="12.75">
      <c r="H763" s="272" t="s">
        <v>1239</v>
      </c>
      <c r="I763" s="398" t="s">
        <v>925</v>
      </c>
      <c r="J763" s="271">
        <v>1</v>
      </c>
      <c r="K763" s="274"/>
      <c r="L763" s="274">
        <f>Tabla1[[#This Row],[Cantidad de Insumos]]*K763</f>
        <v>0</v>
      </c>
      <c r="M763" s="400"/>
      <c r="N763" s="402"/>
    </row>
    <row r="764" spans="2:14" s="256" customFormat="1" ht="12.75">
      <c r="H764" s="272" t="s">
        <v>1240</v>
      </c>
      <c r="I764" s="398" t="s">
        <v>925</v>
      </c>
      <c r="J764" s="271">
        <v>1</v>
      </c>
      <c r="K764" s="274">
        <v>4500</v>
      </c>
      <c r="L764" s="274">
        <f>Tabla1[[#This Row],[Cantidad de Insumos]]*K764</f>
        <v>4500</v>
      </c>
      <c r="M764" s="400" t="s">
        <v>1247</v>
      </c>
      <c r="N764" s="402" t="s">
        <v>290</v>
      </c>
    </row>
    <row r="765" spans="2:14" s="257" customFormat="1" ht="12.75">
      <c r="H765" s="272" t="s">
        <v>1241</v>
      </c>
      <c r="I765" s="398" t="s">
        <v>925</v>
      </c>
      <c r="J765" s="271">
        <v>1</v>
      </c>
      <c r="K765" s="274">
        <v>230</v>
      </c>
      <c r="L765" s="274">
        <f>Tabla1[[#This Row],[Cantidad de Insumos]]*K765</f>
        <v>230</v>
      </c>
      <c r="M765" s="400" t="s">
        <v>1246</v>
      </c>
      <c r="N765" s="402" t="s">
        <v>290</v>
      </c>
    </row>
    <row r="766" spans="2:14" s="256" customFormat="1" ht="12.75">
      <c r="H766" s="272" t="s">
        <v>1242</v>
      </c>
      <c r="I766" s="398" t="s">
        <v>925</v>
      </c>
      <c r="J766" s="271">
        <v>1</v>
      </c>
      <c r="K766" s="274">
        <v>1260</v>
      </c>
      <c r="L766" s="274">
        <f>Tabla1[[#This Row],[Cantidad de Insumos]]*K766</f>
        <v>1260</v>
      </c>
      <c r="M766" s="400" t="s">
        <v>1246</v>
      </c>
      <c r="N766" s="402" t="s">
        <v>290</v>
      </c>
    </row>
    <row r="767" spans="2:14" s="257" customFormat="1" ht="12.75">
      <c r="H767" s="272" t="s">
        <v>1243</v>
      </c>
      <c r="I767" s="398" t="s">
        <v>925</v>
      </c>
      <c r="J767" s="271">
        <v>5</v>
      </c>
      <c r="K767" s="274">
        <v>65</v>
      </c>
      <c r="L767" s="274">
        <f>Tabla1[[#This Row],[Cantidad de Insumos]]*K767</f>
        <v>325</v>
      </c>
      <c r="M767" s="400" t="s">
        <v>1246</v>
      </c>
      <c r="N767" s="402" t="s">
        <v>290</v>
      </c>
    </row>
    <row r="768" spans="2:14" ht="12.75">
      <c r="B768" s="14" t="e">
        <f>IF(Tabla1[[#This Row],[Código_Actividad]]="","",CONCATENATE(Tabla1[[#This Row],[POA]],".",Tabla1[[#This Row],[SRS]],".",Tabla1[[#This Row],[AREA]],".",Tabla1[[#This Row],[TIPO]]))</f>
        <v>#REF!</v>
      </c>
      <c r="C768" s="14" t="e">
        <f>IF(Tabla1[[#This Row],[Código_Actividad]]="","",'[3]Formulario PPGR1'!#REF!)</f>
        <v>#REF!</v>
      </c>
      <c r="D768" s="14" t="e">
        <f>IF(Tabla1[[#This Row],[Código_Actividad]]="","",'[3]Formulario PPGR1'!#REF!)</f>
        <v>#REF!</v>
      </c>
      <c r="E768" s="14" t="e">
        <f>IF(Tabla1[[#This Row],[Código_Actividad]]="","",'[3]Formulario PPGR1'!#REF!)</f>
        <v>#REF!</v>
      </c>
      <c r="F768" s="14" t="e">
        <f>IF(Tabla1[[#This Row],[Código_Actividad]]="","",'[3]Formulario PPGR1'!#REF!)</f>
        <v>#REF!</v>
      </c>
      <c r="G768" s="257" t="s">
        <v>1207</v>
      </c>
      <c r="H768" s="272" t="s">
        <v>1234</v>
      </c>
      <c r="I768" s="272" t="s">
        <v>925</v>
      </c>
      <c r="J768" s="271">
        <v>1</v>
      </c>
      <c r="K768" s="273">
        <v>22000</v>
      </c>
      <c r="L768" s="274">
        <f>Tabla1[[#This Row],[Cantidad de Insumos]]*K768</f>
        <v>22000</v>
      </c>
      <c r="M768" s="400" t="s">
        <v>452</v>
      </c>
      <c r="N768" s="402" t="s">
        <v>40</v>
      </c>
    </row>
    <row r="769" spans="2:14" s="271" customFormat="1" ht="12.75">
      <c r="H769" s="272" t="s">
        <v>1235</v>
      </c>
      <c r="I769" s="398" t="s">
        <v>925</v>
      </c>
      <c r="J769" s="271">
        <v>1</v>
      </c>
      <c r="K769" s="274"/>
      <c r="L769" s="274"/>
      <c r="M769" s="400" t="s">
        <v>452</v>
      </c>
      <c r="N769" s="402" t="s">
        <v>40</v>
      </c>
    </row>
    <row r="770" spans="2:14" s="256" customFormat="1" ht="12.75">
      <c r="H770" s="272" t="s">
        <v>1236</v>
      </c>
      <c r="I770" s="398" t="s">
        <v>1244</v>
      </c>
      <c r="J770" s="271">
        <v>1</v>
      </c>
      <c r="K770" s="274">
        <v>195</v>
      </c>
      <c r="L770" s="274">
        <f>Tabla1[[#This Row],[Cantidad de Insumos]]*K770</f>
        <v>195</v>
      </c>
      <c r="M770" s="400" t="s">
        <v>1246</v>
      </c>
      <c r="N770" s="402" t="s">
        <v>290</v>
      </c>
    </row>
    <row r="771" spans="2:14" s="257" customFormat="1" ht="12.75">
      <c r="H771" s="272" t="s">
        <v>1237</v>
      </c>
      <c r="I771" s="398" t="s">
        <v>925</v>
      </c>
      <c r="J771" s="271">
        <v>1</v>
      </c>
      <c r="K771" s="274">
        <v>95</v>
      </c>
      <c r="L771" s="274">
        <f>Tabla1[[#This Row],[Cantidad de Insumos]]*K771</f>
        <v>95</v>
      </c>
      <c r="M771" s="400" t="s">
        <v>1246</v>
      </c>
      <c r="N771" s="402" t="s">
        <v>40</v>
      </c>
    </row>
    <row r="772" spans="2:14" s="256" customFormat="1" ht="12.75">
      <c r="H772" s="272" t="s">
        <v>1238</v>
      </c>
      <c r="I772" s="398" t="s">
        <v>1245</v>
      </c>
      <c r="J772" s="271">
        <v>1</v>
      </c>
      <c r="K772" s="274">
        <v>110</v>
      </c>
      <c r="L772" s="274">
        <f>Tabla1[[#This Row],[Cantidad de Insumos]]*K772</f>
        <v>110</v>
      </c>
      <c r="M772" s="400" t="s">
        <v>1246</v>
      </c>
      <c r="N772" s="402" t="s">
        <v>40</v>
      </c>
    </row>
    <row r="773" spans="2:14" s="257" customFormat="1" ht="12.75">
      <c r="H773" s="272" t="s">
        <v>1239</v>
      </c>
      <c r="I773" s="398" t="s">
        <v>925</v>
      </c>
      <c r="J773" s="271">
        <v>1</v>
      </c>
      <c r="K773" s="274"/>
      <c r="L773" s="274">
        <f>Tabla1[[#This Row],[Cantidad de Insumos]]*K773</f>
        <v>0</v>
      </c>
      <c r="M773" s="400"/>
      <c r="N773" s="402"/>
    </row>
    <row r="774" spans="2:14" s="256" customFormat="1" ht="12.75">
      <c r="H774" s="272" t="s">
        <v>1240</v>
      </c>
      <c r="I774" s="398" t="s">
        <v>925</v>
      </c>
      <c r="J774" s="271">
        <v>1</v>
      </c>
      <c r="K774" s="274">
        <v>4500</v>
      </c>
      <c r="L774" s="274">
        <f>Tabla1[[#This Row],[Cantidad de Insumos]]*K774</f>
        <v>4500</v>
      </c>
      <c r="M774" s="400" t="s">
        <v>1247</v>
      </c>
      <c r="N774" s="402" t="s">
        <v>290</v>
      </c>
    </row>
    <row r="775" spans="2:14" s="257" customFormat="1" ht="12.75">
      <c r="H775" s="272" t="s">
        <v>1241</v>
      </c>
      <c r="I775" s="398" t="s">
        <v>925</v>
      </c>
      <c r="J775" s="271">
        <v>1</v>
      </c>
      <c r="K775" s="274">
        <v>230</v>
      </c>
      <c r="L775" s="274">
        <f>Tabla1[[#This Row],[Cantidad de Insumos]]*K775</f>
        <v>230</v>
      </c>
      <c r="M775" s="400" t="s">
        <v>1246</v>
      </c>
      <c r="N775" s="402" t="s">
        <v>290</v>
      </c>
    </row>
    <row r="776" spans="2:14" s="256" customFormat="1" ht="12.75">
      <c r="H776" s="272" t="s">
        <v>1242</v>
      </c>
      <c r="I776" s="398" t="s">
        <v>925</v>
      </c>
      <c r="J776" s="271">
        <v>1</v>
      </c>
      <c r="K776" s="274">
        <v>1260</v>
      </c>
      <c r="L776" s="274">
        <f>Tabla1[[#This Row],[Cantidad de Insumos]]*K776</f>
        <v>1260</v>
      </c>
      <c r="M776" s="400" t="s">
        <v>1246</v>
      </c>
      <c r="N776" s="402" t="s">
        <v>290</v>
      </c>
    </row>
    <row r="777" spans="2:14" s="257" customFormat="1" ht="12.75">
      <c r="H777" s="272" t="s">
        <v>1243</v>
      </c>
      <c r="I777" s="398" t="s">
        <v>925</v>
      </c>
      <c r="J777" s="271">
        <v>5</v>
      </c>
      <c r="K777" s="274">
        <v>65</v>
      </c>
      <c r="L777" s="274">
        <f>Tabla1[[#This Row],[Cantidad de Insumos]]*K777</f>
        <v>325</v>
      </c>
      <c r="M777" s="400" t="s">
        <v>1246</v>
      </c>
      <c r="N777" s="402" t="s">
        <v>290</v>
      </c>
    </row>
    <row r="778" spans="2:14" ht="12.75">
      <c r="B778" s="14" t="e">
        <f>IF(Tabla1[[#This Row],[Código_Actividad]]="","",CONCATENATE(Tabla1[[#This Row],[POA]],".",Tabla1[[#This Row],[SRS]],".",Tabla1[[#This Row],[AREA]],".",Tabla1[[#This Row],[TIPO]]))</f>
        <v>#REF!</v>
      </c>
      <c r="C778" s="14" t="e">
        <f>IF(Tabla1[[#This Row],[Código_Actividad]]="","",'[3]Formulario PPGR1'!#REF!)</f>
        <v>#REF!</v>
      </c>
      <c r="D778" s="14" t="e">
        <f>IF(Tabla1[[#This Row],[Código_Actividad]]="","",'[3]Formulario PPGR1'!#REF!)</f>
        <v>#REF!</v>
      </c>
      <c r="E778" s="14" t="e">
        <f>IF(Tabla1[[#This Row],[Código_Actividad]]="","",'[3]Formulario PPGR1'!#REF!)</f>
        <v>#REF!</v>
      </c>
      <c r="F778" s="14" t="e">
        <f>IF(Tabla1[[#This Row],[Código_Actividad]]="","",'[3]Formulario PPGR1'!#REF!)</f>
        <v>#REF!</v>
      </c>
      <c r="G778" s="256" t="s">
        <v>1210</v>
      </c>
      <c r="H778" s="272" t="s">
        <v>1234</v>
      </c>
      <c r="I778" s="272" t="s">
        <v>925</v>
      </c>
      <c r="J778" s="271">
        <v>1</v>
      </c>
      <c r="K778" s="273">
        <v>22000</v>
      </c>
      <c r="L778" s="274">
        <f>Tabla1[[#This Row],[Cantidad de Insumos]]*K778</f>
        <v>22000</v>
      </c>
      <c r="M778" s="400" t="s">
        <v>452</v>
      </c>
      <c r="N778" s="402" t="s">
        <v>40</v>
      </c>
    </row>
    <row r="779" spans="2:14" s="271" customFormat="1" ht="12.75">
      <c r="H779" s="272" t="s">
        <v>1235</v>
      </c>
      <c r="I779" s="398" t="s">
        <v>925</v>
      </c>
      <c r="J779" s="271">
        <v>1</v>
      </c>
      <c r="K779" s="274"/>
      <c r="L779" s="274"/>
      <c r="M779" s="400" t="s">
        <v>452</v>
      </c>
      <c r="N779" s="402" t="s">
        <v>40</v>
      </c>
    </row>
    <row r="780" spans="2:14" s="256" customFormat="1" ht="12.75">
      <c r="H780" s="272" t="s">
        <v>1236</v>
      </c>
      <c r="I780" s="398" t="s">
        <v>1244</v>
      </c>
      <c r="J780" s="271">
        <v>1</v>
      </c>
      <c r="K780" s="274">
        <v>195</v>
      </c>
      <c r="L780" s="274">
        <f>Tabla1[[#This Row],[Cantidad de Insumos]]*K780</f>
        <v>195</v>
      </c>
      <c r="M780" s="400" t="s">
        <v>1246</v>
      </c>
      <c r="N780" s="402" t="s">
        <v>290</v>
      </c>
    </row>
    <row r="781" spans="2:14" s="257" customFormat="1" ht="12.75">
      <c r="H781" s="272" t="s">
        <v>1237</v>
      </c>
      <c r="I781" s="398" t="s">
        <v>925</v>
      </c>
      <c r="J781" s="271">
        <v>1</v>
      </c>
      <c r="K781" s="274">
        <v>95</v>
      </c>
      <c r="L781" s="274">
        <f>Tabla1[[#This Row],[Cantidad de Insumos]]*K781</f>
        <v>95</v>
      </c>
      <c r="M781" s="400" t="s">
        <v>1246</v>
      </c>
      <c r="N781" s="402" t="s">
        <v>40</v>
      </c>
    </row>
    <row r="782" spans="2:14" s="256" customFormat="1" ht="12.75">
      <c r="H782" s="272" t="s">
        <v>1238</v>
      </c>
      <c r="I782" s="398" t="s">
        <v>1245</v>
      </c>
      <c r="J782" s="271">
        <v>1</v>
      </c>
      <c r="K782" s="274">
        <v>110</v>
      </c>
      <c r="L782" s="274">
        <f>Tabla1[[#This Row],[Cantidad de Insumos]]*K782</f>
        <v>110</v>
      </c>
      <c r="M782" s="400" t="s">
        <v>1246</v>
      </c>
      <c r="N782" s="402" t="s">
        <v>40</v>
      </c>
    </row>
    <row r="783" spans="2:14" s="257" customFormat="1" ht="12.75">
      <c r="H783" s="272" t="s">
        <v>1239</v>
      </c>
      <c r="I783" s="398" t="s">
        <v>925</v>
      </c>
      <c r="J783" s="271">
        <v>1</v>
      </c>
      <c r="K783" s="274"/>
      <c r="L783" s="274">
        <f>Tabla1[[#This Row],[Cantidad de Insumos]]*K783</f>
        <v>0</v>
      </c>
      <c r="M783" s="400"/>
      <c r="N783" s="402"/>
    </row>
    <row r="784" spans="2:14" s="256" customFormat="1" ht="12.75">
      <c r="H784" s="272" t="s">
        <v>1240</v>
      </c>
      <c r="I784" s="398" t="s">
        <v>925</v>
      </c>
      <c r="J784" s="271">
        <v>1</v>
      </c>
      <c r="K784" s="274">
        <v>4500</v>
      </c>
      <c r="L784" s="274">
        <f>Tabla1[[#This Row],[Cantidad de Insumos]]*K784</f>
        <v>4500</v>
      </c>
      <c r="M784" s="400" t="s">
        <v>1247</v>
      </c>
      <c r="N784" s="402" t="s">
        <v>290</v>
      </c>
    </row>
    <row r="785" spans="2:14" s="257" customFormat="1" ht="12.75">
      <c r="H785" s="272" t="s">
        <v>1241</v>
      </c>
      <c r="I785" s="398" t="s">
        <v>925</v>
      </c>
      <c r="J785" s="271">
        <v>1</v>
      </c>
      <c r="K785" s="274">
        <v>230</v>
      </c>
      <c r="L785" s="274">
        <f>Tabla1[[#This Row],[Cantidad de Insumos]]*K785</f>
        <v>230</v>
      </c>
      <c r="M785" s="400" t="s">
        <v>1246</v>
      </c>
      <c r="N785" s="402" t="s">
        <v>290</v>
      </c>
    </row>
    <row r="786" spans="2:14" s="256" customFormat="1" ht="12.75">
      <c r="H786" s="272" t="s">
        <v>1242</v>
      </c>
      <c r="I786" s="398" t="s">
        <v>925</v>
      </c>
      <c r="J786" s="271">
        <v>1</v>
      </c>
      <c r="K786" s="274">
        <v>1260</v>
      </c>
      <c r="L786" s="274">
        <f>Tabla1[[#This Row],[Cantidad de Insumos]]*K786</f>
        <v>1260</v>
      </c>
      <c r="M786" s="400" t="s">
        <v>1246</v>
      </c>
      <c r="N786" s="402" t="s">
        <v>290</v>
      </c>
    </row>
    <row r="787" spans="2:14" s="257" customFormat="1" ht="12.75">
      <c r="H787" s="272" t="s">
        <v>1243</v>
      </c>
      <c r="I787" s="398" t="s">
        <v>925</v>
      </c>
      <c r="J787" s="271">
        <v>5</v>
      </c>
      <c r="K787" s="274">
        <v>65</v>
      </c>
      <c r="L787" s="274">
        <f>Tabla1[[#This Row],[Cantidad de Insumos]]*K787</f>
        <v>325</v>
      </c>
      <c r="M787" s="400" t="s">
        <v>1246</v>
      </c>
      <c r="N787" s="402" t="s">
        <v>290</v>
      </c>
    </row>
    <row r="788" spans="2:14" ht="12.75">
      <c r="B788" s="14" t="e">
        <f>IF(Tabla1[[#This Row],[Código_Actividad]]="","",CONCATENATE(Tabla1[[#This Row],[POA]],".",Tabla1[[#This Row],[SRS]],".",Tabla1[[#This Row],[AREA]],".",Tabla1[[#This Row],[TIPO]]))</f>
        <v>#REF!</v>
      </c>
      <c r="C788" s="14" t="e">
        <f>IF(Tabla1[[#This Row],[Código_Actividad]]="","",'[3]Formulario PPGR1'!#REF!)</f>
        <v>#REF!</v>
      </c>
      <c r="D788" s="14" t="e">
        <f>IF(Tabla1[[#This Row],[Código_Actividad]]="","",'[3]Formulario PPGR1'!#REF!)</f>
        <v>#REF!</v>
      </c>
      <c r="E788" s="14" t="e">
        <f>IF(Tabla1[[#This Row],[Código_Actividad]]="","",'[3]Formulario PPGR1'!#REF!)</f>
        <v>#REF!</v>
      </c>
      <c r="F788" s="14" t="e">
        <f>IF(Tabla1[[#This Row],[Código_Actividad]]="","",'[3]Formulario PPGR1'!#REF!)</f>
        <v>#REF!</v>
      </c>
      <c r="G788" s="257" t="s">
        <v>1211</v>
      </c>
      <c r="H788" s="272" t="s">
        <v>1234</v>
      </c>
      <c r="I788" s="272" t="s">
        <v>925</v>
      </c>
      <c r="J788" s="271">
        <v>1</v>
      </c>
      <c r="K788" s="273">
        <v>22000</v>
      </c>
      <c r="L788" s="274">
        <f>Tabla1[[#This Row],[Cantidad de Insumos]]*K788</f>
        <v>22000</v>
      </c>
      <c r="M788" s="400" t="s">
        <v>452</v>
      </c>
      <c r="N788" s="402" t="s">
        <v>40</v>
      </c>
    </row>
    <row r="789" spans="2:14" s="271" customFormat="1" ht="12.75">
      <c r="H789" s="272" t="s">
        <v>1235</v>
      </c>
      <c r="I789" s="398" t="s">
        <v>925</v>
      </c>
      <c r="J789" s="271">
        <v>1</v>
      </c>
      <c r="K789" s="274"/>
      <c r="L789" s="274"/>
      <c r="M789" s="400" t="s">
        <v>452</v>
      </c>
      <c r="N789" s="402" t="s">
        <v>40</v>
      </c>
    </row>
    <row r="790" spans="2:14" s="256" customFormat="1" ht="12.75">
      <c r="H790" s="272" t="s">
        <v>1236</v>
      </c>
      <c r="I790" s="398" t="s">
        <v>1244</v>
      </c>
      <c r="J790" s="271">
        <v>1</v>
      </c>
      <c r="K790" s="274">
        <v>195</v>
      </c>
      <c r="L790" s="274">
        <f>Tabla1[[#This Row],[Cantidad de Insumos]]*K790</f>
        <v>195</v>
      </c>
      <c r="M790" s="400" t="s">
        <v>1246</v>
      </c>
      <c r="N790" s="402" t="s">
        <v>290</v>
      </c>
    </row>
    <row r="791" spans="2:14" s="257" customFormat="1" ht="12.75">
      <c r="H791" s="272" t="s">
        <v>1237</v>
      </c>
      <c r="I791" s="398" t="s">
        <v>925</v>
      </c>
      <c r="J791" s="271">
        <v>1</v>
      </c>
      <c r="K791" s="274">
        <v>95</v>
      </c>
      <c r="L791" s="274">
        <f>Tabla1[[#This Row],[Cantidad de Insumos]]*K791</f>
        <v>95</v>
      </c>
      <c r="M791" s="400" t="s">
        <v>1246</v>
      </c>
      <c r="N791" s="402" t="s">
        <v>40</v>
      </c>
    </row>
    <row r="792" spans="2:14" s="256" customFormat="1" ht="12.75">
      <c r="H792" s="272" t="s">
        <v>1238</v>
      </c>
      <c r="I792" s="398" t="s">
        <v>1245</v>
      </c>
      <c r="J792" s="271">
        <v>1</v>
      </c>
      <c r="K792" s="274">
        <v>110</v>
      </c>
      <c r="L792" s="274">
        <f>Tabla1[[#This Row],[Cantidad de Insumos]]*K792</f>
        <v>110</v>
      </c>
      <c r="M792" s="400" t="s">
        <v>1246</v>
      </c>
      <c r="N792" s="402" t="s">
        <v>40</v>
      </c>
    </row>
    <row r="793" spans="2:14" s="257" customFormat="1" ht="12.75">
      <c r="H793" s="272" t="s">
        <v>1239</v>
      </c>
      <c r="I793" s="398" t="s">
        <v>925</v>
      </c>
      <c r="J793" s="271">
        <v>1</v>
      </c>
      <c r="K793" s="274"/>
      <c r="L793" s="274">
        <f>Tabla1[[#This Row],[Cantidad de Insumos]]*K793</f>
        <v>0</v>
      </c>
      <c r="M793" s="400"/>
      <c r="N793" s="402"/>
    </row>
    <row r="794" spans="2:14" s="256" customFormat="1" ht="12.75">
      <c r="H794" s="272" t="s">
        <v>1240</v>
      </c>
      <c r="I794" s="398" t="s">
        <v>925</v>
      </c>
      <c r="J794" s="271">
        <v>1</v>
      </c>
      <c r="K794" s="274">
        <v>4500</v>
      </c>
      <c r="L794" s="274">
        <f>Tabla1[[#This Row],[Cantidad de Insumos]]*K794</f>
        <v>4500</v>
      </c>
      <c r="M794" s="400" t="s">
        <v>1247</v>
      </c>
      <c r="N794" s="402" t="s">
        <v>290</v>
      </c>
    </row>
    <row r="795" spans="2:14" s="257" customFormat="1" ht="12.75">
      <c r="H795" s="272" t="s">
        <v>1241</v>
      </c>
      <c r="I795" s="398" t="s">
        <v>925</v>
      </c>
      <c r="J795" s="271">
        <v>1</v>
      </c>
      <c r="K795" s="274">
        <v>230</v>
      </c>
      <c r="L795" s="274">
        <f>Tabla1[[#This Row],[Cantidad de Insumos]]*K795</f>
        <v>230</v>
      </c>
      <c r="M795" s="400" t="s">
        <v>1246</v>
      </c>
      <c r="N795" s="402" t="s">
        <v>290</v>
      </c>
    </row>
    <row r="796" spans="2:14" s="256" customFormat="1" ht="12.75">
      <c r="H796" s="272" t="s">
        <v>1242</v>
      </c>
      <c r="I796" s="398" t="s">
        <v>925</v>
      </c>
      <c r="J796" s="271">
        <v>1</v>
      </c>
      <c r="K796" s="274">
        <v>1260</v>
      </c>
      <c r="L796" s="274">
        <f>Tabla1[[#This Row],[Cantidad de Insumos]]*K796</f>
        <v>1260</v>
      </c>
      <c r="M796" s="400" t="s">
        <v>1246</v>
      </c>
      <c r="N796" s="402" t="s">
        <v>290</v>
      </c>
    </row>
    <row r="797" spans="2:14" s="257" customFormat="1" ht="12.75">
      <c r="H797" s="272" t="s">
        <v>1243</v>
      </c>
      <c r="I797" s="398" t="s">
        <v>925</v>
      </c>
      <c r="J797" s="271">
        <v>5</v>
      </c>
      <c r="K797" s="274">
        <v>65</v>
      </c>
      <c r="L797" s="274">
        <f>Tabla1[[#This Row],[Cantidad de Insumos]]*K797</f>
        <v>325</v>
      </c>
      <c r="M797" s="400" t="s">
        <v>1246</v>
      </c>
      <c r="N797" s="402" t="s">
        <v>290</v>
      </c>
    </row>
    <row r="798" spans="2:14" ht="12.75">
      <c r="B798" s="14" t="e">
        <f>IF(Tabla1[[#This Row],[Código_Actividad]]="","",CONCATENATE(Tabla1[[#This Row],[POA]],".",Tabla1[[#This Row],[SRS]],".",Tabla1[[#This Row],[AREA]],".",Tabla1[[#This Row],[TIPO]]))</f>
        <v>#REF!</v>
      </c>
      <c r="C798" s="14" t="e">
        <f>IF(Tabla1[[#This Row],[Código_Actividad]]="","",'[3]Formulario PPGR1'!#REF!)</f>
        <v>#REF!</v>
      </c>
      <c r="D798" s="14" t="e">
        <f>IF(Tabla1[[#This Row],[Código_Actividad]]="","",'[3]Formulario PPGR1'!#REF!)</f>
        <v>#REF!</v>
      </c>
      <c r="E798" s="14" t="e">
        <f>IF(Tabla1[[#This Row],[Código_Actividad]]="","",'[3]Formulario PPGR1'!#REF!)</f>
        <v>#REF!</v>
      </c>
      <c r="F798" s="14" t="e">
        <f>IF(Tabla1[[#This Row],[Código_Actividad]]="","",'[3]Formulario PPGR1'!#REF!)</f>
        <v>#REF!</v>
      </c>
      <c r="G798" s="256" t="s">
        <v>1213</v>
      </c>
      <c r="H798" s="272" t="s">
        <v>1234</v>
      </c>
      <c r="I798" s="272" t="s">
        <v>925</v>
      </c>
      <c r="J798" s="271">
        <v>1</v>
      </c>
      <c r="K798" s="273">
        <v>22000</v>
      </c>
      <c r="L798" s="274">
        <f>Tabla1[[#This Row],[Cantidad de Insumos]]*K798</f>
        <v>22000</v>
      </c>
      <c r="M798" s="400" t="s">
        <v>452</v>
      </c>
      <c r="N798" s="402" t="s">
        <v>40</v>
      </c>
    </row>
    <row r="799" spans="2:14" s="271" customFormat="1" ht="12.75">
      <c r="H799" s="272" t="s">
        <v>1235</v>
      </c>
      <c r="I799" s="398" t="s">
        <v>925</v>
      </c>
      <c r="J799" s="271">
        <v>1</v>
      </c>
      <c r="K799" s="274"/>
      <c r="L799" s="274"/>
      <c r="M799" s="400" t="s">
        <v>452</v>
      </c>
      <c r="N799" s="402" t="s">
        <v>40</v>
      </c>
    </row>
    <row r="800" spans="2:14" s="256" customFormat="1" ht="12.75">
      <c r="H800" s="272" t="s">
        <v>1236</v>
      </c>
      <c r="I800" s="398" t="s">
        <v>1244</v>
      </c>
      <c r="J800" s="271">
        <v>1</v>
      </c>
      <c r="K800" s="274">
        <v>195</v>
      </c>
      <c r="L800" s="274">
        <f>Tabla1[[#This Row],[Cantidad de Insumos]]*K800</f>
        <v>195</v>
      </c>
      <c r="M800" s="400" t="s">
        <v>1246</v>
      </c>
      <c r="N800" s="402" t="s">
        <v>290</v>
      </c>
    </row>
    <row r="801" spans="2:14" s="257" customFormat="1" ht="12.75">
      <c r="H801" s="272" t="s">
        <v>1237</v>
      </c>
      <c r="I801" s="398" t="s">
        <v>925</v>
      </c>
      <c r="J801" s="271">
        <v>1</v>
      </c>
      <c r="K801" s="274">
        <v>95</v>
      </c>
      <c r="L801" s="274">
        <f>Tabla1[[#This Row],[Cantidad de Insumos]]*K801</f>
        <v>95</v>
      </c>
      <c r="M801" s="400" t="s">
        <v>1246</v>
      </c>
      <c r="N801" s="402" t="s">
        <v>40</v>
      </c>
    </row>
    <row r="802" spans="2:14" s="256" customFormat="1" ht="12.75">
      <c r="H802" s="272" t="s">
        <v>1238</v>
      </c>
      <c r="I802" s="398" t="s">
        <v>1245</v>
      </c>
      <c r="J802" s="271">
        <v>1</v>
      </c>
      <c r="K802" s="274">
        <v>110</v>
      </c>
      <c r="L802" s="274">
        <f>Tabla1[[#This Row],[Cantidad de Insumos]]*K802</f>
        <v>110</v>
      </c>
      <c r="M802" s="400" t="s">
        <v>1246</v>
      </c>
      <c r="N802" s="402" t="s">
        <v>40</v>
      </c>
    </row>
    <row r="803" spans="2:14" s="257" customFormat="1" ht="12.75">
      <c r="H803" s="272" t="s">
        <v>1239</v>
      </c>
      <c r="I803" s="398" t="s">
        <v>925</v>
      </c>
      <c r="J803" s="271">
        <v>1</v>
      </c>
      <c r="K803" s="274"/>
      <c r="L803" s="274">
        <f>Tabla1[[#This Row],[Cantidad de Insumos]]*K803</f>
        <v>0</v>
      </c>
      <c r="M803" s="400"/>
      <c r="N803" s="402"/>
    </row>
    <row r="804" spans="2:14" s="256" customFormat="1" ht="12.75">
      <c r="H804" s="272" t="s">
        <v>1240</v>
      </c>
      <c r="I804" s="398" t="s">
        <v>925</v>
      </c>
      <c r="J804" s="271">
        <v>1</v>
      </c>
      <c r="K804" s="274">
        <v>4500</v>
      </c>
      <c r="L804" s="274">
        <f>Tabla1[[#This Row],[Cantidad de Insumos]]*K804</f>
        <v>4500</v>
      </c>
      <c r="M804" s="400" t="s">
        <v>1247</v>
      </c>
      <c r="N804" s="402" t="s">
        <v>290</v>
      </c>
    </row>
    <row r="805" spans="2:14" s="257" customFormat="1" ht="12.75">
      <c r="H805" s="272" t="s">
        <v>1241</v>
      </c>
      <c r="I805" s="398" t="s">
        <v>925</v>
      </c>
      <c r="J805" s="271">
        <v>1</v>
      </c>
      <c r="K805" s="274">
        <v>230</v>
      </c>
      <c r="L805" s="274">
        <f>Tabla1[[#This Row],[Cantidad de Insumos]]*K805</f>
        <v>230</v>
      </c>
      <c r="M805" s="400" t="s">
        <v>1246</v>
      </c>
      <c r="N805" s="402" t="s">
        <v>290</v>
      </c>
    </row>
    <row r="806" spans="2:14" s="256" customFormat="1" ht="12.75">
      <c r="H806" s="272" t="s">
        <v>1242</v>
      </c>
      <c r="I806" s="398" t="s">
        <v>925</v>
      </c>
      <c r="J806" s="271">
        <v>1</v>
      </c>
      <c r="K806" s="274">
        <v>1260</v>
      </c>
      <c r="L806" s="274">
        <f>Tabla1[[#This Row],[Cantidad de Insumos]]*K806</f>
        <v>1260</v>
      </c>
      <c r="M806" s="400" t="s">
        <v>1246</v>
      </c>
      <c r="N806" s="402" t="s">
        <v>290</v>
      </c>
    </row>
    <row r="807" spans="2:14" s="257" customFormat="1" ht="12.75">
      <c r="H807" s="272" t="s">
        <v>1243</v>
      </c>
      <c r="I807" s="398" t="s">
        <v>925</v>
      </c>
      <c r="J807" s="271">
        <v>5</v>
      </c>
      <c r="K807" s="274">
        <v>65</v>
      </c>
      <c r="L807" s="274">
        <f>Tabla1[[#This Row],[Cantidad de Insumos]]*K807</f>
        <v>325</v>
      </c>
      <c r="M807" s="400" t="s">
        <v>1246</v>
      </c>
      <c r="N807" s="402" t="s">
        <v>290</v>
      </c>
    </row>
    <row r="808" spans="2:14" ht="12.75">
      <c r="B808" s="14" t="e">
        <f>IF(Tabla1[[#This Row],[Código_Actividad]]="","",CONCATENATE(Tabla1[[#This Row],[POA]],".",Tabla1[[#This Row],[SRS]],".",Tabla1[[#This Row],[AREA]],".",Tabla1[[#This Row],[TIPO]]))</f>
        <v>#REF!</v>
      </c>
      <c r="C808" s="14" t="e">
        <f>IF(Tabla1[[#This Row],[Código_Actividad]]="","",'[3]Formulario PPGR1'!#REF!)</f>
        <v>#REF!</v>
      </c>
      <c r="D808" s="14" t="e">
        <f>IF(Tabla1[[#This Row],[Código_Actividad]]="","",'[3]Formulario PPGR1'!#REF!)</f>
        <v>#REF!</v>
      </c>
      <c r="E808" s="14" t="e">
        <f>IF(Tabla1[[#This Row],[Código_Actividad]]="","",'[3]Formulario PPGR1'!#REF!)</f>
        <v>#REF!</v>
      </c>
      <c r="F808" s="14" t="e">
        <f>IF(Tabla1[[#This Row],[Código_Actividad]]="","",'[3]Formulario PPGR1'!#REF!)</f>
        <v>#REF!</v>
      </c>
      <c r="G808" s="257" t="s">
        <v>1215</v>
      </c>
      <c r="H808" s="272" t="s">
        <v>1234</v>
      </c>
      <c r="I808" s="272" t="s">
        <v>925</v>
      </c>
      <c r="J808" s="271">
        <v>1</v>
      </c>
      <c r="K808" s="273">
        <v>22000</v>
      </c>
      <c r="L808" s="274">
        <f>Tabla1[[#This Row],[Cantidad de Insumos]]*K808</f>
        <v>22000</v>
      </c>
      <c r="M808" s="400" t="s">
        <v>452</v>
      </c>
      <c r="N808" s="402" t="s">
        <v>40</v>
      </c>
    </row>
    <row r="809" spans="2:14" s="271" customFormat="1" ht="12.75">
      <c r="H809" s="272" t="s">
        <v>1235</v>
      </c>
      <c r="I809" s="398" t="s">
        <v>925</v>
      </c>
      <c r="J809" s="271">
        <v>1</v>
      </c>
      <c r="K809" s="274"/>
      <c r="L809" s="274"/>
      <c r="M809" s="400" t="s">
        <v>452</v>
      </c>
      <c r="N809" s="402" t="s">
        <v>40</v>
      </c>
    </row>
    <row r="810" spans="2:14" s="256" customFormat="1" ht="12.75">
      <c r="H810" s="272" t="s">
        <v>1236</v>
      </c>
      <c r="I810" s="398" t="s">
        <v>1244</v>
      </c>
      <c r="J810" s="271">
        <v>1</v>
      </c>
      <c r="K810" s="274">
        <v>195</v>
      </c>
      <c r="L810" s="274">
        <f>Tabla1[[#This Row],[Cantidad de Insumos]]*K810</f>
        <v>195</v>
      </c>
      <c r="M810" s="400" t="s">
        <v>1246</v>
      </c>
      <c r="N810" s="402" t="s">
        <v>290</v>
      </c>
    </row>
    <row r="811" spans="2:14" s="257" customFormat="1" ht="12.75">
      <c r="H811" s="272" t="s">
        <v>1237</v>
      </c>
      <c r="I811" s="398" t="s">
        <v>925</v>
      </c>
      <c r="J811" s="271">
        <v>1</v>
      </c>
      <c r="K811" s="274">
        <v>95</v>
      </c>
      <c r="L811" s="274">
        <f>Tabla1[[#This Row],[Cantidad de Insumos]]*K811</f>
        <v>95</v>
      </c>
      <c r="M811" s="400" t="s">
        <v>1246</v>
      </c>
      <c r="N811" s="402" t="s">
        <v>40</v>
      </c>
    </row>
    <row r="812" spans="2:14" s="256" customFormat="1" ht="12.75">
      <c r="H812" s="272" t="s">
        <v>1238</v>
      </c>
      <c r="I812" s="398" t="s">
        <v>1245</v>
      </c>
      <c r="J812" s="271">
        <v>1</v>
      </c>
      <c r="K812" s="274">
        <v>110</v>
      </c>
      <c r="L812" s="274">
        <f>Tabla1[[#This Row],[Cantidad de Insumos]]*K812</f>
        <v>110</v>
      </c>
      <c r="M812" s="400" t="s">
        <v>1246</v>
      </c>
      <c r="N812" s="402" t="s">
        <v>40</v>
      </c>
    </row>
    <row r="813" spans="2:14" s="257" customFormat="1" ht="12.75">
      <c r="H813" s="272" t="s">
        <v>1239</v>
      </c>
      <c r="I813" s="398" t="s">
        <v>925</v>
      </c>
      <c r="J813" s="271">
        <v>1</v>
      </c>
      <c r="K813" s="274"/>
      <c r="L813" s="274">
        <f>Tabla1[[#This Row],[Cantidad de Insumos]]*K813</f>
        <v>0</v>
      </c>
      <c r="M813" s="400"/>
      <c r="N813" s="402"/>
    </row>
    <row r="814" spans="2:14" s="256" customFormat="1" ht="12.75">
      <c r="H814" s="272" t="s">
        <v>1240</v>
      </c>
      <c r="I814" s="398" t="s">
        <v>925</v>
      </c>
      <c r="J814" s="271">
        <v>1</v>
      </c>
      <c r="K814" s="274">
        <v>4500</v>
      </c>
      <c r="L814" s="274">
        <f>Tabla1[[#This Row],[Cantidad de Insumos]]*K814</f>
        <v>4500</v>
      </c>
      <c r="M814" s="400" t="s">
        <v>1247</v>
      </c>
      <c r="N814" s="402" t="s">
        <v>290</v>
      </c>
    </row>
    <row r="815" spans="2:14" s="257" customFormat="1" ht="12.75">
      <c r="H815" s="272" t="s">
        <v>1241</v>
      </c>
      <c r="I815" s="398" t="s">
        <v>925</v>
      </c>
      <c r="J815" s="271">
        <v>1</v>
      </c>
      <c r="K815" s="274">
        <v>230</v>
      </c>
      <c r="L815" s="274">
        <f>Tabla1[[#This Row],[Cantidad de Insumos]]*K815</f>
        <v>230</v>
      </c>
      <c r="M815" s="400" t="s">
        <v>1246</v>
      </c>
      <c r="N815" s="402" t="s">
        <v>290</v>
      </c>
    </row>
    <row r="816" spans="2:14" s="256" customFormat="1" ht="12.75">
      <c r="H816" s="272" t="s">
        <v>1242</v>
      </c>
      <c r="I816" s="398" t="s">
        <v>925</v>
      </c>
      <c r="J816" s="271">
        <v>1</v>
      </c>
      <c r="K816" s="274">
        <v>1260</v>
      </c>
      <c r="L816" s="274">
        <f>Tabla1[[#This Row],[Cantidad de Insumos]]*K816</f>
        <v>1260</v>
      </c>
      <c r="M816" s="400" t="s">
        <v>1246</v>
      </c>
      <c r="N816" s="402" t="s">
        <v>290</v>
      </c>
    </row>
    <row r="817" spans="2:14" s="257" customFormat="1" ht="12.75">
      <c r="H817" s="272" t="s">
        <v>1243</v>
      </c>
      <c r="I817" s="398" t="s">
        <v>925</v>
      </c>
      <c r="J817" s="271">
        <v>5</v>
      </c>
      <c r="K817" s="274">
        <v>65</v>
      </c>
      <c r="L817" s="274">
        <f>Tabla1[[#This Row],[Cantidad de Insumos]]*K817</f>
        <v>325</v>
      </c>
      <c r="M817" s="400" t="s">
        <v>1246</v>
      </c>
      <c r="N817" s="402" t="s">
        <v>290</v>
      </c>
    </row>
    <row r="818" spans="2:14" ht="12.75">
      <c r="B818" s="14" t="e">
        <f>IF(Tabla1[[#This Row],[Código_Actividad]]="","",CONCATENATE(Tabla1[[#This Row],[POA]],".",Tabla1[[#This Row],[SRS]],".",Tabla1[[#This Row],[AREA]],".",Tabla1[[#This Row],[TIPO]]))</f>
        <v>#REF!</v>
      </c>
      <c r="C818" s="14" t="e">
        <f>IF(Tabla1[[#This Row],[Código_Actividad]]="","",'[3]Formulario PPGR1'!#REF!)</f>
        <v>#REF!</v>
      </c>
      <c r="D818" s="14" t="e">
        <f>IF(Tabla1[[#This Row],[Código_Actividad]]="","",'[3]Formulario PPGR1'!#REF!)</f>
        <v>#REF!</v>
      </c>
      <c r="E818" s="14" t="e">
        <f>IF(Tabla1[[#This Row],[Código_Actividad]]="","",'[3]Formulario PPGR1'!#REF!)</f>
        <v>#REF!</v>
      </c>
      <c r="F818" s="14" t="e">
        <f>IF(Tabla1[[#This Row],[Código_Actividad]]="","",'[3]Formulario PPGR1'!#REF!)</f>
        <v>#REF!</v>
      </c>
      <c r="G818" s="256" t="s">
        <v>1216</v>
      </c>
      <c r="H818" s="272" t="s">
        <v>1234</v>
      </c>
      <c r="I818" s="272" t="s">
        <v>925</v>
      </c>
      <c r="J818" s="271">
        <v>1</v>
      </c>
      <c r="K818" s="273">
        <v>22000</v>
      </c>
      <c r="L818" s="274">
        <f>Tabla1[[#This Row],[Cantidad de Insumos]]*K818</f>
        <v>22000</v>
      </c>
      <c r="M818" s="400" t="s">
        <v>452</v>
      </c>
      <c r="N818" s="402" t="s">
        <v>40</v>
      </c>
    </row>
    <row r="819" spans="2:14" s="271" customFormat="1" ht="12.75">
      <c r="H819" s="272" t="s">
        <v>1235</v>
      </c>
      <c r="I819" s="398" t="s">
        <v>925</v>
      </c>
      <c r="J819" s="271">
        <v>1</v>
      </c>
      <c r="K819" s="274"/>
      <c r="L819" s="274"/>
      <c r="M819" s="400" t="s">
        <v>452</v>
      </c>
      <c r="N819" s="402" t="s">
        <v>40</v>
      </c>
    </row>
    <row r="820" spans="2:14" s="256" customFormat="1" ht="12.75">
      <c r="H820" s="272" t="s">
        <v>1236</v>
      </c>
      <c r="I820" s="398" t="s">
        <v>1244</v>
      </c>
      <c r="J820" s="271">
        <v>1</v>
      </c>
      <c r="K820" s="274">
        <v>195</v>
      </c>
      <c r="L820" s="274">
        <f>Tabla1[[#This Row],[Cantidad de Insumos]]*K820</f>
        <v>195</v>
      </c>
      <c r="M820" s="400" t="s">
        <v>1246</v>
      </c>
      <c r="N820" s="402" t="s">
        <v>290</v>
      </c>
    </row>
    <row r="821" spans="2:14" s="257" customFormat="1" ht="12.75">
      <c r="H821" s="272" t="s">
        <v>1237</v>
      </c>
      <c r="I821" s="398" t="s">
        <v>925</v>
      </c>
      <c r="J821" s="271">
        <v>1</v>
      </c>
      <c r="K821" s="274">
        <v>95</v>
      </c>
      <c r="L821" s="274">
        <f>Tabla1[[#This Row],[Cantidad de Insumos]]*K821</f>
        <v>95</v>
      </c>
      <c r="M821" s="400" t="s">
        <v>1246</v>
      </c>
      <c r="N821" s="402" t="s">
        <v>40</v>
      </c>
    </row>
    <row r="822" spans="2:14" s="256" customFormat="1" ht="12.75">
      <c r="H822" s="272" t="s">
        <v>1238</v>
      </c>
      <c r="I822" s="398" t="s">
        <v>1245</v>
      </c>
      <c r="J822" s="271">
        <v>1</v>
      </c>
      <c r="K822" s="274">
        <v>110</v>
      </c>
      <c r="L822" s="274">
        <f>Tabla1[[#This Row],[Cantidad de Insumos]]*K822</f>
        <v>110</v>
      </c>
      <c r="M822" s="400" t="s">
        <v>1246</v>
      </c>
      <c r="N822" s="402" t="s">
        <v>40</v>
      </c>
    </row>
    <row r="823" spans="2:14" s="257" customFormat="1" ht="12.75">
      <c r="H823" s="272" t="s">
        <v>1239</v>
      </c>
      <c r="I823" s="398" t="s">
        <v>925</v>
      </c>
      <c r="J823" s="271">
        <v>1</v>
      </c>
      <c r="K823" s="274"/>
      <c r="L823" s="274">
        <f>Tabla1[[#This Row],[Cantidad de Insumos]]*K823</f>
        <v>0</v>
      </c>
      <c r="M823" s="400"/>
      <c r="N823" s="402"/>
    </row>
    <row r="824" spans="2:14" s="256" customFormat="1" ht="12.75">
      <c r="H824" s="272" t="s">
        <v>1240</v>
      </c>
      <c r="I824" s="398" t="s">
        <v>925</v>
      </c>
      <c r="J824" s="271">
        <v>1</v>
      </c>
      <c r="K824" s="274">
        <v>4500</v>
      </c>
      <c r="L824" s="274">
        <f>Tabla1[[#This Row],[Cantidad de Insumos]]*K824</f>
        <v>4500</v>
      </c>
      <c r="M824" s="400" t="s">
        <v>1247</v>
      </c>
      <c r="N824" s="402" t="s">
        <v>290</v>
      </c>
    </row>
    <row r="825" spans="2:14" s="257" customFormat="1" ht="12.75">
      <c r="H825" s="272" t="s">
        <v>1241</v>
      </c>
      <c r="I825" s="398" t="s">
        <v>925</v>
      </c>
      <c r="J825" s="271">
        <v>1</v>
      </c>
      <c r="K825" s="274">
        <v>230</v>
      </c>
      <c r="L825" s="274">
        <f>Tabla1[[#This Row],[Cantidad de Insumos]]*K825</f>
        <v>230</v>
      </c>
      <c r="M825" s="400" t="s">
        <v>1246</v>
      </c>
      <c r="N825" s="402" t="s">
        <v>290</v>
      </c>
    </row>
    <row r="826" spans="2:14" s="256" customFormat="1" ht="12.75">
      <c r="H826" s="272" t="s">
        <v>1242</v>
      </c>
      <c r="I826" s="398" t="s">
        <v>925</v>
      </c>
      <c r="J826" s="271">
        <v>1</v>
      </c>
      <c r="K826" s="274">
        <v>1260</v>
      </c>
      <c r="L826" s="274">
        <f>Tabla1[[#This Row],[Cantidad de Insumos]]*K826</f>
        <v>1260</v>
      </c>
      <c r="M826" s="400" t="s">
        <v>1246</v>
      </c>
      <c r="N826" s="402" t="s">
        <v>290</v>
      </c>
    </row>
    <row r="827" spans="2:14" s="257" customFormat="1" ht="12.75">
      <c r="H827" s="272" t="s">
        <v>1243</v>
      </c>
      <c r="I827" s="398" t="s">
        <v>925</v>
      </c>
      <c r="J827" s="271">
        <v>5</v>
      </c>
      <c r="K827" s="274">
        <v>65</v>
      </c>
      <c r="L827" s="274">
        <f>Tabla1[[#This Row],[Cantidad de Insumos]]*K827</f>
        <v>325</v>
      </c>
      <c r="M827" s="400" t="s">
        <v>1246</v>
      </c>
      <c r="N827" s="402" t="s">
        <v>290</v>
      </c>
    </row>
    <row r="828" spans="2:14" ht="12.75">
      <c r="B828" s="14" t="e">
        <f>IF(Tabla1[[#This Row],[Código_Actividad]]="","",CONCATENATE(Tabla1[[#This Row],[POA]],".",Tabla1[[#This Row],[SRS]],".",Tabla1[[#This Row],[AREA]],".",Tabla1[[#This Row],[TIPO]]))</f>
        <v>#REF!</v>
      </c>
      <c r="C828" s="14" t="e">
        <f>IF(Tabla1[[#This Row],[Código_Actividad]]="","",'[3]Formulario PPGR1'!#REF!)</f>
        <v>#REF!</v>
      </c>
      <c r="D828" s="14" t="e">
        <f>IF(Tabla1[[#This Row],[Código_Actividad]]="","",'[3]Formulario PPGR1'!#REF!)</f>
        <v>#REF!</v>
      </c>
      <c r="E828" s="14" t="e">
        <f>IF(Tabla1[[#This Row],[Código_Actividad]]="","",'[3]Formulario PPGR1'!#REF!)</f>
        <v>#REF!</v>
      </c>
      <c r="F828" s="14" t="e">
        <f>IF(Tabla1[[#This Row],[Código_Actividad]]="","",'[3]Formulario PPGR1'!#REF!)</f>
        <v>#REF!</v>
      </c>
      <c r="G828" s="257" t="s">
        <v>1218</v>
      </c>
      <c r="H828" s="272" t="s">
        <v>1234</v>
      </c>
      <c r="I828" s="272" t="s">
        <v>925</v>
      </c>
      <c r="J828" s="271">
        <v>1</v>
      </c>
      <c r="K828" s="273">
        <v>22000</v>
      </c>
      <c r="L828" s="274">
        <f>Tabla1[[#This Row],[Cantidad de Insumos]]*K828</f>
        <v>22000</v>
      </c>
      <c r="M828" s="400" t="s">
        <v>452</v>
      </c>
      <c r="N828" s="402" t="s">
        <v>40</v>
      </c>
    </row>
    <row r="829" spans="2:14" s="271" customFormat="1" ht="12.75">
      <c r="H829" s="272" t="s">
        <v>1235</v>
      </c>
      <c r="I829" s="398" t="s">
        <v>925</v>
      </c>
      <c r="J829" s="271">
        <v>1</v>
      </c>
      <c r="K829" s="274"/>
      <c r="L829" s="274"/>
      <c r="M829" s="400" t="s">
        <v>452</v>
      </c>
      <c r="N829" s="402" t="s">
        <v>40</v>
      </c>
    </row>
    <row r="830" spans="2:14" s="256" customFormat="1" ht="12.75">
      <c r="H830" s="272" t="s">
        <v>1236</v>
      </c>
      <c r="I830" s="398" t="s">
        <v>1244</v>
      </c>
      <c r="J830" s="271">
        <v>1</v>
      </c>
      <c r="K830" s="274">
        <v>195</v>
      </c>
      <c r="L830" s="274">
        <f>Tabla1[[#This Row],[Cantidad de Insumos]]*K830</f>
        <v>195</v>
      </c>
      <c r="M830" s="400" t="s">
        <v>1246</v>
      </c>
      <c r="N830" s="402" t="s">
        <v>290</v>
      </c>
    </row>
    <row r="831" spans="2:14" s="257" customFormat="1" ht="12.75">
      <c r="H831" s="272" t="s">
        <v>1237</v>
      </c>
      <c r="I831" s="398" t="s">
        <v>925</v>
      </c>
      <c r="J831" s="271">
        <v>1</v>
      </c>
      <c r="K831" s="274">
        <v>95</v>
      </c>
      <c r="L831" s="274">
        <f>Tabla1[[#This Row],[Cantidad de Insumos]]*K831</f>
        <v>95</v>
      </c>
      <c r="M831" s="400" t="s">
        <v>1246</v>
      </c>
      <c r="N831" s="402" t="s">
        <v>40</v>
      </c>
    </row>
    <row r="832" spans="2:14" s="256" customFormat="1" ht="12.75">
      <c r="H832" s="272" t="s">
        <v>1238</v>
      </c>
      <c r="I832" s="398" t="s">
        <v>1245</v>
      </c>
      <c r="J832" s="271">
        <v>1</v>
      </c>
      <c r="K832" s="274">
        <v>110</v>
      </c>
      <c r="L832" s="274">
        <f>Tabla1[[#This Row],[Cantidad de Insumos]]*K832</f>
        <v>110</v>
      </c>
      <c r="M832" s="400" t="s">
        <v>1246</v>
      </c>
      <c r="N832" s="402" t="s">
        <v>40</v>
      </c>
    </row>
    <row r="833" spans="1:14" s="257" customFormat="1" ht="12.75">
      <c r="H833" s="272" t="s">
        <v>1239</v>
      </c>
      <c r="I833" s="398" t="s">
        <v>925</v>
      </c>
      <c r="J833" s="271">
        <v>1</v>
      </c>
      <c r="K833" s="274"/>
      <c r="L833" s="274">
        <f>Tabla1[[#This Row],[Cantidad de Insumos]]*K833</f>
        <v>0</v>
      </c>
      <c r="M833" s="400"/>
      <c r="N833" s="402"/>
    </row>
    <row r="834" spans="1:14" s="256" customFormat="1" ht="12.75">
      <c r="H834" s="272" t="s">
        <v>1240</v>
      </c>
      <c r="I834" s="398" t="s">
        <v>925</v>
      </c>
      <c r="J834" s="271">
        <v>1</v>
      </c>
      <c r="K834" s="274">
        <v>4500</v>
      </c>
      <c r="L834" s="274">
        <f>Tabla1[[#This Row],[Cantidad de Insumos]]*K834</f>
        <v>4500</v>
      </c>
      <c r="M834" s="400" t="s">
        <v>1247</v>
      </c>
      <c r="N834" s="402" t="s">
        <v>290</v>
      </c>
    </row>
    <row r="835" spans="1:14" s="257" customFormat="1" ht="12.75">
      <c r="H835" s="272" t="s">
        <v>1241</v>
      </c>
      <c r="I835" s="398" t="s">
        <v>925</v>
      </c>
      <c r="J835" s="271">
        <v>1</v>
      </c>
      <c r="K835" s="274">
        <v>230</v>
      </c>
      <c r="L835" s="274">
        <f>Tabla1[[#This Row],[Cantidad de Insumos]]*K835</f>
        <v>230</v>
      </c>
      <c r="M835" s="400" t="s">
        <v>1246</v>
      </c>
      <c r="N835" s="402" t="s">
        <v>290</v>
      </c>
    </row>
    <row r="836" spans="1:14" s="256" customFormat="1" ht="12.75">
      <c r="H836" s="272" t="s">
        <v>1242</v>
      </c>
      <c r="I836" s="398" t="s">
        <v>925</v>
      </c>
      <c r="J836" s="271">
        <v>1</v>
      </c>
      <c r="K836" s="274">
        <v>1260</v>
      </c>
      <c r="L836" s="274">
        <f>Tabla1[[#This Row],[Cantidad de Insumos]]*K836</f>
        <v>1260</v>
      </c>
      <c r="M836" s="400" t="s">
        <v>1246</v>
      </c>
      <c r="N836" s="402" t="s">
        <v>290</v>
      </c>
    </row>
    <row r="837" spans="1:14" s="257" customFormat="1" ht="12.75">
      <c r="H837" s="272" t="s">
        <v>1243</v>
      </c>
      <c r="I837" s="398" t="s">
        <v>925</v>
      </c>
      <c r="J837" s="271">
        <v>5</v>
      </c>
      <c r="K837" s="274">
        <v>65</v>
      </c>
      <c r="L837" s="274">
        <f>Tabla1[[#This Row],[Cantidad de Insumos]]*K837</f>
        <v>325</v>
      </c>
      <c r="M837" s="400" t="s">
        <v>1246</v>
      </c>
      <c r="N837" s="402" t="s">
        <v>290</v>
      </c>
    </row>
    <row r="838" spans="1:14" ht="12.75">
      <c r="B838" s="14" t="e">
        <f>IF(Tabla1[[#This Row],[Código_Actividad]]="","",CONCATENATE(Tabla1[[#This Row],[POA]],".",Tabla1[[#This Row],[SRS]],".",Tabla1[[#This Row],[AREA]],".",Tabla1[[#This Row],[TIPO]]))</f>
        <v>#REF!</v>
      </c>
      <c r="C838" s="14" t="e">
        <f>IF(Tabla1[[#This Row],[Código_Actividad]]="","",'[3]Formulario PPGR1'!#REF!)</f>
        <v>#REF!</v>
      </c>
      <c r="D838" s="14" t="e">
        <f>IF(Tabla1[[#This Row],[Código_Actividad]]="","",'[3]Formulario PPGR1'!#REF!)</f>
        <v>#REF!</v>
      </c>
      <c r="E838" s="14" t="e">
        <f>IF(Tabla1[[#This Row],[Código_Actividad]]="","",'[3]Formulario PPGR1'!#REF!)</f>
        <v>#REF!</v>
      </c>
      <c r="F838" s="14" t="e">
        <f>IF(Tabla1[[#This Row],[Código_Actividad]]="","",'[3]Formulario PPGR1'!#REF!)</f>
        <v>#REF!</v>
      </c>
      <c r="G838" s="257" t="s">
        <v>1220</v>
      </c>
      <c r="H838" s="272" t="s">
        <v>1234</v>
      </c>
      <c r="I838" s="272" t="s">
        <v>925</v>
      </c>
      <c r="J838" s="271">
        <v>1</v>
      </c>
      <c r="K838" s="273">
        <v>22000</v>
      </c>
      <c r="L838" s="274">
        <f>Tabla1[[#This Row],[Cantidad de Insumos]]*K838</f>
        <v>22000</v>
      </c>
      <c r="M838" s="400" t="s">
        <v>452</v>
      </c>
      <c r="N838" s="402" t="s">
        <v>40</v>
      </c>
    </row>
    <row r="839" spans="1:14" s="271" customFormat="1" ht="12.75">
      <c r="H839" s="272" t="s">
        <v>1235</v>
      </c>
      <c r="I839" s="398" t="s">
        <v>925</v>
      </c>
      <c r="J839" s="271">
        <v>1</v>
      </c>
      <c r="K839" s="274"/>
      <c r="L839" s="274"/>
      <c r="M839" s="400" t="s">
        <v>452</v>
      </c>
      <c r="N839" s="402" t="s">
        <v>40</v>
      </c>
    </row>
    <row r="840" spans="1:14" s="256" customFormat="1" ht="12.75">
      <c r="H840" s="272" t="s">
        <v>1236</v>
      </c>
      <c r="I840" s="398" t="s">
        <v>1244</v>
      </c>
      <c r="J840" s="271">
        <v>1</v>
      </c>
      <c r="K840" s="274">
        <v>195</v>
      </c>
      <c r="L840" s="274">
        <f>Tabla1[[#This Row],[Cantidad de Insumos]]*K840</f>
        <v>195</v>
      </c>
      <c r="M840" s="400" t="s">
        <v>1246</v>
      </c>
      <c r="N840" s="402" t="s">
        <v>290</v>
      </c>
    </row>
    <row r="841" spans="1:14" s="257" customFormat="1" ht="12.75">
      <c r="H841" s="272" t="s">
        <v>1237</v>
      </c>
      <c r="I841" s="398" t="s">
        <v>925</v>
      </c>
      <c r="J841" s="271">
        <v>1</v>
      </c>
      <c r="K841" s="274">
        <v>95</v>
      </c>
      <c r="L841" s="274">
        <f>Tabla1[[#This Row],[Cantidad de Insumos]]*K841</f>
        <v>95</v>
      </c>
      <c r="M841" s="400" t="s">
        <v>1246</v>
      </c>
      <c r="N841" s="402" t="s">
        <v>40</v>
      </c>
    </row>
    <row r="842" spans="1:14" s="256" customFormat="1" ht="12.75">
      <c r="H842" s="272" t="s">
        <v>1238</v>
      </c>
      <c r="I842" s="398" t="s">
        <v>1245</v>
      </c>
      <c r="J842" s="271">
        <v>1</v>
      </c>
      <c r="K842" s="274">
        <v>110</v>
      </c>
      <c r="L842" s="274">
        <f>Tabla1[[#This Row],[Cantidad de Insumos]]*K842</f>
        <v>110</v>
      </c>
      <c r="M842" s="400" t="s">
        <v>1246</v>
      </c>
      <c r="N842" s="402" t="s">
        <v>40</v>
      </c>
    </row>
    <row r="843" spans="1:14" s="257" customFormat="1" ht="12.75">
      <c r="H843" s="272" t="s">
        <v>1239</v>
      </c>
      <c r="I843" s="398" t="s">
        <v>925</v>
      </c>
      <c r="J843" s="271">
        <v>1</v>
      </c>
      <c r="K843" s="274"/>
      <c r="L843" s="274">
        <f>Tabla1[[#This Row],[Cantidad de Insumos]]*K843</f>
        <v>0</v>
      </c>
      <c r="M843" s="400"/>
      <c r="N843" s="402"/>
    </row>
    <row r="844" spans="1:14" s="256" customFormat="1" ht="12.75">
      <c r="H844" s="272" t="s">
        <v>1240</v>
      </c>
      <c r="I844" s="398" t="s">
        <v>925</v>
      </c>
      <c r="J844" s="271">
        <v>1</v>
      </c>
      <c r="K844" s="274">
        <v>4500</v>
      </c>
      <c r="L844" s="274">
        <f>Tabla1[[#This Row],[Cantidad de Insumos]]*K844</f>
        <v>4500</v>
      </c>
      <c r="M844" s="400" t="s">
        <v>1247</v>
      </c>
      <c r="N844" s="402" t="s">
        <v>290</v>
      </c>
    </row>
    <row r="845" spans="1:14" s="257" customFormat="1" ht="12.75">
      <c r="H845" s="272" t="s">
        <v>1241</v>
      </c>
      <c r="I845" s="398" t="s">
        <v>925</v>
      </c>
      <c r="J845" s="271">
        <v>1</v>
      </c>
      <c r="K845" s="274">
        <v>230</v>
      </c>
      <c r="L845" s="274">
        <f>Tabla1[[#This Row],[Cantidad de Insumos]]*K845</f>
        <v>230</v>
      </c>
      <c r="M845" s="400" t="s">
        <v>1246</v>
      </c>
      <c r="N845" s="402" t="s">
        <v>290</v>
      </c>
    </row>
    <row r="846" spans="1:14" s="256" customFormat="1" ht="12.75">
      <c r="H846" s="272" t="s">
        <v>1242</v>
      </c>
      <c r="I846" s="398" t="s">
        <v>925</v>
      </c>
      <c r="J846" s="271">
        <v>1</v>
      </c>
      <c r="K846" s="274">
        <v>1260</v>
      </c>
      <c r="L846" s="274">
        <f>Tabla1[[#This Row],[Cantidad de Insumos]]*K846</f>
        <v>1260</v>
      </c>
      <c r="M846" s="400" t="s">
        <v>1246</v>
      </c>
      <c r="N846" s="402" t="s">
        <v>290</v>
      </c>
    </row>
    <row r="847" spans="1:14" s="257" customFormat="1" ht="12.75">
      <c r="H847" s="272" t="s">
        <v>1243</v>
      </c>
      <c r="I847" s="398" t="s">
        <v>925</v>
      </c>
      <c r="J847" s="271">
        <v>5</v>
      </c>
      <c r="K847" s="274">
        <v>65</v>
      </c>
      <c r="L847" s="274">
        <f>Tabla1[[#This Row],[Cantidad de Insumos]]*K847</f>
        <v>325</v>
      </c>
      <c r="M847" s="400" t="s">
        <v>1246</v>
      </c>
      <c r="N847" s="402" t="s">
        <v>290</v>
      </c>
    </row>
    <row r="848" spans="1:14" ht="12.75">
      <c r="A848" s="401"/>
      <c r="B848" s="14" t="str">
        <f>IF(Tabla1[[#This Row],[Código_Actividad]]="","",CONCATENATE(Tabla1[[#This Row],[POA]],".",Tabla1[[#This Row],[SRS]],".",Tabla1[[#This Row],[AREA]],".",Tabla1[[#This Row],[TIPO]]))</f>
        <v/>
      </c>
      <c r="C848" s="14" t="str">
        <f>IF(Tabla1[[#This Row],[Código_Actividad]]="","",'[3]Formulario PPGR1'!#REF!)</f>
        <v/>
      </c>
      <c r="D848" s="14" t="str">
        <f>IF(Tabla1[[#This Row],[Código_Actividad]]="","",'[3]Formulario PPGR1'!#REF!)</f>
        <v/>
      </c>
      <c r="E848" s="14" t="str">
        <f>IF(Tabla1[[#This Row],[Código_Actividad]]="","",'[3]Formulario PPGR1'!#REF!)</f>
        <v/>
      </c>
      <c r="F848" s="14" t="str">
        <f>IF(Tabla1[[#This Row],[Código_Actividad]]="","",'[3]Formulario PPGR1'!#REF!)</f>
        <v/>
      </c>
      <c r="G848" s="256"/>
      <c r="H848" s="404"/>
      <c r="I848" s="404"/>
      <c r="J848" s="405"/>
      <c r="K848" s="406"/>
      <c r="L848" s="274"/>
      <c r="M848" s="407"/>
      <c r="N848" s="408"/>
    </row>
    <row r="849" spans="1:14" ht="12.75">
      <c r="A849" s="401"/>
      <c r="B849" s="14" t="str">
        <f>IF(Tabla1[[#This Row],[Código_Actividad]]="","",CONCATENATE(Tabla1[[#This Row],[POA]],".",Tabla1[[#This Row],[SRS]],".",Tabla1[[#This Row],[AREA]],".",Tabla1[[#This Row],[TIPO]]))</f>
        <v/>
      </c>
      <c r="C849" s="14" t="str">
        <f>IF(Tabla1[[#This Row],[Código_Actividad]]="","",'[3]Formulario PPGR1'!#REF!)</f>
        <v/>
      </c>
      <c r="D849" s="14" t="str">
        <f>IF(Tabla1[[#This Row],[Código_Actividad]]="","",'[3]Formulario PPGR1'!#REF!)</f>
        <v/>
      </c>
      <c r="E849" s="14" t="str">
        <f>IF(Tabla1[[#This Row],[Código_Actividad]]="","",'[3]Formulario PPGR1'!#REF!)</f>
        <v/>
      </c>
      <c r="F849" s="14" t="str">
        <f>IF(Tabla1[[#This Row],[Código_Actividad]]="","",'[3]Formulario PPGR1'!#REF!)</f>
        <v/>
      </c>
      <c r="G849" s="257"/>
      <c r="H849" s="404"/>
      <c r="I849" s="404"/>
      <c r="J849" s="405"/>
      <c r="K849" s="406"/>
      <c r="L849" s="274"/>
      <c r="M849" s="407"/>
      <c r="N849" s="408"/>
    </row>
    <row r="850" spans="1:14" ht="12.75">
      <c r="A850" s="401"/>
      <c r="B850" s="14" t="str">
        <f>IF(Tabla1[[#This Row],[Código_Actividad]]="","",CONCATENATE(Tabla1[[#This Row],[POA]],".",Tabla1[[#This Row],[SRS]],".",Tabla1[[#This Row],[AREA]],".",Tabla1[[#This Row],[TIPO]]))</f>
        <v/>
      </c>
      <c r="C850" s="14" t="str">
        <f>IF(Tabla1[[#This Row],[Código_Actividad]]="","",'[3]Formulario PPGR1'!#REF!)</f>
        <v/>
      </c>
      <c r="D850" s="14" t="str">
        <f>IF(Tabla1[[#This Row],[Código_Actividad]]="","",'[3]Formulario PPGR1'!#REF!)</f>
        <v/>
      </c>
      <c r="E850" s="14" t="str">
        <f>IF(Tabla1[[#This Row],[Código_Actividad]]="","",'[3]Formulario PPGR1'!#REF!)</f>
        <v/>
      </c>
      <c r="F850" s="14" t="str">
        <f>IF(Tabla1[[#This Row],[Código_Actividad]]="","",'[3]Formulario PPGR1'!#REF!)</f>
        <v/>
      </c>
      <c r="G850" s="256"/>
      <c r="H850" s="404"/>
      <c r="I850" s="404"/>
      <c r="J850" s="405"/>
      <c r="K850" s="406"/>
      <c r="L850" s="274"/>
      <c r="M850" s="407"/>
      <c r="N850" s="408"/>
    </row>
    <row r="851" spans="1:14" ht="12.75">
      <c r="A851" s="401"/>
      <c r="B851" s="14" t="str">
        <f>IF(Tabla1[[#This Row],[Código_Actividad]]="","",CONCATENATE(Tabla1[[#This Row],[POA]],".",Tabla1[[#This Row],[SRS]],".",Tabla1[[#This Row],[AREA]],".",Tabla1[[#This Row],[TIPO]]))</f>
        <v/>
      </c>
      <c r="C851" s="14" t="str">
        <f>IF(Tabla1[[#This Row],[Código_Actividad]]="","",'[3]Formulario PPGR1'!#REF!)</f>
        <v/>
      </c>
      <c r="D851" s="14" t="str">
        <f>IF(Tabla1[[#This Row],[Código_Actividad]]="","",'[3]Formulario PPGR1'!#REF!)</f>
        <v/>
      </c>
      <c r="E851" s="14" t="str">
        <f>IF(Tabla1[[#This Row],[Código_Actividad]]="","",'[3]Formulario PPGR1'!#REF!)</f>
        <v/>
      </c>
      <c r="F851" s="14" t="str">
        <f>IF(Tabla1[[#This Row],[Código_Actividad]]="","",'[3]Formulario PPGR1'!#REF!)</f>
        <v/>
      </c>
      <c r="G851" s="257"/>
      <c r="H851" s="404"/>
      <c r="I851" s="404"/>
      <c r="J851" s="405"/>
      <c r="K851" s="406"/>
      <c r="L851" s="274"/>
      <c r="M851" s="407"/>
      <c r="N851" s="408"/>
    </row>
    <row r="852" spans="1:14" ht="12.75">
      <c r="A852" s="401"/>
      <c r="B852" s="14" t="e">
        <f>IF(Tabla1[[#This Row],[Código_Actividad]]="","",CONCATENATE(Tabla1[[#This Row],[POA]],".",Tabla1[[#This Row],[SRS]],".",Tabla1[[#This Row],[AREA]],".",Tabla1[[#This Row],[TIPO]]))</f>
        <v>#REF!</v>
      </c>
      <c r="C852" s="14" t="e">
        <f>IF(Tabla1[[#This Row],[Código_Actividad]]="","",'[3]Formulario PPGR1'!#REF!)</f>
        <v>#REF!</v>
      </c>
      <c r="D852" s="14" t="e">
        <f>IF(Tabla1[[#This Row],[Código_Actividad]]="","",'[3]Formulario PPGR1'!#REF!)</f>
        <v>#REF!</v>
      </c>
      <c r="E852" s="14" t="e">
        <f>IF(Tabla1[[#This Row],[Código_Actividad]]="","",'[3]Formulario PPGR1'!#REF!)</f>
        <v>#REF!</v>
      </c>
      <c r="F852" s="14" t="e">
        <f>IF(Tabla1[[#This Row],[Código_Actividad]]="","",'[3]Formulario PPGR1'!#REF!)</f>
        <v>#REF!</v>
      </c>
      <c r="G852" s="256" t="s">
        <v>1226</v>
      </c>
      <c r="H852" s="272" t="s">
        <v>1234</v>
      </c>
      <c r="I852" s="272" t="s">
        <v>925</v>
      </c>
      <c r="J852" s="271">
        <v>1</v>
      </c>
      <c r="K852" s="273">
        <v>22000</v>
      </c>
      <c r="L852" s="274">
        <f>Tabla1[[#This Row],[Cantidad de Insumos]]*K852</f>
        <v>22000</v>
      </c>
      <c r="M852" s="400" t="s">
        <v>452</v>
      </c>
      <c r="N852" s="402" t="s">
        <v>40</v>
      </c>
    </row>
    <row r="853" spans="1:14" ht="12.75">
      <c r="A853" s="401"/>
      <c r="B853" s="14" t="str">
        <f>IF(Tabla1[[#This Row],[Código_Actividad]]="","",CONCATENATE(Tabla1[[#This Row],[POA]],".",Tabla1[[#This Row],[SRS]],".",Tabla1[[#This Row],[AREA]],".",Tabla1[[#This Row],[TIPO]]))</f>
        <v/>
      </c>
      <c r="C853" s="14" t="str">
        <f>IF(Tabla1[[#This Row],[Código_Actividad]]="","",'[3]Formulario PPGR1'!#REF!)</f>
        <v/>
      </c>
      <c r="D853" s="14" t="str">
        <f>IF(Tabla1[[#This Row],[Código_Actividad]]="","",'[3]Formulario PPGR1'!#REF!)</f>
        <v/>
      </c>
      <c r="E853" s="14" t="str">
        <f>IF(Tabla1[[#This Row],[Código_Actividad]]="","",'[3]Formulario PPGR1'!#REF!)</f>
        <v/>
      </c>
      <c r="F853" s="14" t="str">
        <f>IF(Tabla1[[#This Row],[Código_Actividad]]="","",'[3]Formulario PPGR1'!#REF!)</f>
        <v/>
      </c>
      <c r="G853" s="271"/>
      <c r="H853" s="272" t="s">
        <v>1235</v>
      </c>
      <c r="I853" s="398" t="s">
        <v>925</v>
      </c>
      <c r="J853" s="271">
        <v>1</v>
      </c>
      <c r="K853" s="274"/>
      <c r="L853" s="274"/>
      <c r="M853" s="400" t="s">
        <v>452</v>
      </c>
      <c r="N853" s="402" t="s">
        <v>40</v>
      </c>
    </row>
    <row r="854" spans="1:14" ht="12.75">
      <c r="A854" s="401"/>
      <c r="B854" s="14" t="str">
        <f>IF(Tabla1[[#This Row],[Código_Actividad]]="","",CONCATENATE(Tabla1[[#This Row],[POA]],".",Tabla1[[#This Row],[SRS]],".",Tabla1[[#This Row],[AREA]],".",Tabla1[[#This Row],[TIPO]]))</f>
        <v/>
      </c>
      <c r="C854" s="14" t="str">
        <f>IF(Tabla1[[#This Row],[Código_Actividad]]="","",'[3]Formulario PPGR1'!#REF!)</f>
        <v/>
      </c>
      <c r="D854" s="14" t="str">
        <f>IF(Tabla1[[#This Row],[Código_Actividad]]="","",'[3]Formulario PPGR1'!#REF!)</f>
        <v/>
      </c>
      <c r="E854" s="14" t="str">
        <f>IF(Tabla1[[#This Row],[Código_Actividad]]="","",'[3]Formulario PPGR1'!#REF!)</f>
        <v/>
      </c>
      <c r="F854" s="14" t="str">
        <f>IF(Tabla1[[#This Row],[Código_Actividad]]="","",'[3]Formulario PPGR1'!#REF!)</f>
        <v/>
      </c>
      <c r="G854" s="271"/>
      <c r="H854" s="272" t="s">
        <v>1236</v>
      </c>
      <c r="I854" s="398" t="s">
        <v>1244</v>
      </c>
      <c r="J854" s="271">
        <v>1</v>
      </c>
      <c r="K854" s="274">
        <v>195</v>
      </c>
      <c r="L854" s="274">
        <f>Tabla1[[#This Row],[Cantidad de Insumos]]*K854</f>
        <v>195</v>
      </c>
      <c r="M854" s="400" t="s">
        <v>1246</v>
      </c>
      <c r="N854" s="402" t="s">
        <v>290</v>
      </c>
    </row>
    <row r="855" spans="1:14" ht="12.75">
      <c r="A855" s="401"/>
      <c r="B855" s="14" t="str">
        <f>IF(Tabla1[[#This Row],[Código_Actividad]]="","",CONCATENATE(Tabla1[[#This Row],[POA]],".",Tabla1[[#This Row],[SRS]],".",Tabla1[[#This Row],[AREA]],".",Tabla1[[#This Row],[TIPO]]))</f>
        <v/>
      </c>
      <c r="C855" s="14" t="str">
        <f>IF(Tabla1[[#This Row],[Código_Actividad]]="","",'[3]Formulario PPGR1'!#REF!)</f>
        <v/>
      </c>
      <c r="D855" s="14" t="str">
        <f>IF(Tabla1[[#This Row],[Código_Actividad]]="","",'[3]Formulario PPGR1'!#REF!)</f>
        <v/>
      </c>
      <c r="E855" s="14" t="str">
        <f>IF(Tabla1[[#This Row],[Código_Actividad]]="","",'[3]Formulario PPGR1'!#REF!)</f>
        <v/>
      </c>
      <c r="F855" s="14" t="str">
        <f>IF(Tabla1[[#This Row],[Código_Actividad]]="","",'[3]Formulario PPGR1'!#REF!)</f>
        <v/>
      </c>
      <c r="G855" s="271"/>
      <c r="H855" s="272" t="s">
        <v>1237</v>
      </c>
      <c r="I855" s="398" t="s">
        <v>925</v>
      </c>
      <c r="J855" s="271">
        <v>1</v>
      </c>
      <c r="K855" s="274">
        <v>95</v>
      </c>
      <c r="L855" s="274">
        <f>Tabla1[[#This Row],[Cantidad de Insumos]]*K855</f>
        <v>95</v>
      </c>
      <c r="M855" s="400" t="s">
        <v>1246</v>
      </c>
      <c r="N855" s="402" t="s">
        <v>40</v>
      </c>
    </row>
    <row r="856" spans="1:14" ht="12.75">
      <c r="A856" s="401"/>
      <c r="B856" s="14" t="str">
        <f>IF(Tabla1[[#This Row],[Código_Actividad]]="","",CONCATENATE(Tabla1[[#This Row],[POA]],".",Tabla1[[#This Row],[SRS]],".",Tabla1[[#This Row],[AREA]],".",Tabla1[[#This Row],[TIPO]]))</f>
        <v/>
      </c>
      <c r="C856" s="14" t="str">
        <f>IF(Tabla1[[#This Row],[Código_Actividad]]="","",'[3]Formulario PPGR1'!#REF!)</f>
        <v/>
      </c>
      <c r="D856" s="14" t="str">
        <f>IF(Tabla1[[#This Row],[Código_Actividad]]="","",'[3]Formulario PPGR1'!#REF!)</f>
        <v/>
      </c>
      <c r="E856" s="14" t="str">
        <f>IF(Tabla1[[#This Row],[Código_Actividad]]="","",'[3]Formulario PPGR1'!#REF!)</f>
        <v/>
      </c>
      <c r="F856" s="14" t="str">
        <f>IF(Tabla1[[#This Row],[Código_Actividad]]="","",'[3]Formulario PPGR1'!#REF!)</f>
        <v/>
      </c>
      <c r="G856" s="271"/>
      <c r="H856" s="272" t="s">
        <v>1238</v>
      </c>
      <c r="I856" s="398" t="s">
        <v>1245</v>
      </c>
      <c r="J856" s="271">
        <v>1</v>
      </c>
      <c r="K856" s="274">
        <v>110</v>
      </c>
      <c r="L856" s="274">
        <f>Tabla1[[#This Row],[Cantidad de Insumos]]*K856</f>
        <v>110</v>
      </c>
      <c r="M856" s="400" t="s">
        <v>1246</v>
      </c>
      <c r="N856" s="402" t="s">
        <v>40</v>
      </c>
    </row>
    <row r="857" spans="1:14" ht="12.75">
      <c r="A857" s="401"/>
      <c r="B857" s="14" t="str">
        <f>IF(Tabla1[[#This Row],[Código_Actividad]]="","",CONCATENATE(Tabla1[[#This Row],[POA]],".",Tabla1[[#This Row],[SRS]],".",Tabla1[[#This Row],[AREA]],".",Tabla1[[#This Row],[TIPO]]))</f>
        <v/>
      </c>
      <c r="C857" s="14" t="str">
        <f>IF(Tabla1[[#This Row],[Código_Actividad]]="","",'[3]Formulario PPGR1'!#REF!)</f>
        <v/>
      </c>
      <c r="D857" s="14" t="str">
        <f>IF(Tabla1[[#This Row],[Código_Actividad]]="","",'[3]Formulario PPGR1'!#REF!)</f>
        <v/>
      </c>
      <c r="E857" s="14" t="str">
        <f>IF(Tabla1[[#This Row],[Código_Actividad]]="","",'[3]Formulario PPGR1'!#REF!)</f>
        <v/>
      </c>
      <c r="F857" s="14" t="str">
        <f>IF(Tabla1[[#This Row],[Código_Actividad]]="","",'[3]Formulario PPGR1'!#REF!)</f>
        <v/>
      </c>
      <c r="G857" s="271"/>
      <c r="H857" s="272" t="s">
        <v>1239</v>
      </c>
      <c r="I857" s="398" t="s">
        <v>925</v>
      </c>
      <c r="J857" s="271">
        <v>1</v>
      </c>
      <c r="K857" s="274"/>
      <c r="L857" s="274">
        <f>Tabla1[[#This Row],[Cantidad de Insumos]]*K857</f>
        <v>0</v>
      </c>
      <c r="M857" s="400"/>
      <c r="N857" s="402"/>
    </row>
    <row r="858" spans="1:14" ht="12.75">
      <c r="A858" s="401"/>
      <c r="B858" s="14" t="str">
        <f>IF(Tabla1[[#This Row],[Código_Actividad]]="","",CONCATENATE(Tabla1[[#This Row],[POA]],".",Tabla1[[#This Row],[SRS]],".",Tabla1[[#This Row],[AREA]],".",Tabla1[[#This Row],[TIPO]]))</f>
        <v/>
      </c>
      <c r="C858" s="14" t="str">
        <f>IF(Tabla1[[#This Row],[Código_Actividad]]="","",'[3]Formulario PPGR1'!#REF!)</f>
        <v/>
      </c>
      <c r="D858" s="14" t="str">
        <f>IF(Tabla1[[#This Row],[Código_Actividad]]="","",'[3]Formulario PPGR1'!#REF!)</f>
        <v/>
      </c>
      <c r="E858" s="14" t="str">
        <f>IF(Tabla1[[#This Row],[Código_Actividad]]="","",'[3]Formulario PPGR1'!#REF!)</f>
        <v/>
      </c>
      <c r="F858" s="14" t="str">
        <f>IF(Tabla1[[#This Row],[Código_Actividad]]="","",'[3]Formulario PPGR1'!#REF!)</f>
        <v/>
      </c>
      <c r="G858" s="271"/>
      <c r="H858" s="272" t="s">
        <v>1240</v>
      </c>
      <c r="I858" s="398" t="s">
        <v>925</v>
      </c>
      <c r="J858" s="271">
        <v>1</v>
      </c>
      <c r="K858" s="274">
        <v>4500</v>
      </c>
      <c r="L858" s="274">
        <f>Tabla1[[#This Row],[Cantidad de Insumos]]*K858</f>
        <v>4500</v>
      </c>
      <c r="M858" s="400" t="s">
        <v>1247</v>
      </c>
      <c r="N858" s="402" t="s">
        <v>290</v>
      </c>
    </row>
    <row r="859" spans="1:14" ht="12.75">
      <c r="A859" s="401"/>
      <c r="B859" s="14" t="str">
        <f>IF(Tabla1[[#This Row],[Código_Actividad]]="","",CONCATENATE(Tabla1[[#This Row],[POA]],".",Tabla1[[#This Row],[SRS]],".",Tabla1[[#This Row],[AREA]],".",Tabla1[[#This Row],[TIPO]]))</f>
        <v/>
      </c>
      <c r="C859" s="14" t="str">
        <f>IF(Tabla1[[#This Row],[Código_Actividad]]="","",'[3]Formulario PPGR1'!#REF!)</f>
        <v/>
      </c>
      <c r="D859" s="14" t="str">
        <f>IF(Tabla1[[#This Row],[Código_Actividad]]="","",'[3]Formulario PPGR1'!#REF!)</f>
        <v/>
      </c>
      <c r="E859" s="14" t="str">
        <f>IF(Tabla1[[#This Row],[Código_Actividad]]="","",'[3]Formulario PPGR1'!#REF!)</f>
        <v/>
      </c>
      <c r="F859" s="14" t="str">
        <f>IF(Tabla1[[#This Row],[Código_Actividad]]="","",'[3]Formulario PPGR1'!#REF!)</f>
        <v/>
      </c>
      <c r="G859" s="271"/>
      <c r="H859" s="272" t="s">
        <v>1241</v>
      </c>
      <c r="I859" s="398" t="s">
        <v>925</v>
      </c>
      <c r="J859" s="271">
        <v>1</v>
      </c>
      <c r="K859" s="274">
        <v>230</v>
      </c>
      <c r="L859" s="274">
        <f>Tabla1[[#This Row],[Cantidad de Insumos]]*K859</f>
        <v>230</v>
      </c>
      <c r="M859" s="400" t="s">
        <v>1246</v>
      </c>
      <c r="N859" s="402" t="s">
        <v>290</v>
      </c>
    </row>
    <row r="860" spans="1:14" ht="12.75">
      <c r="A860" s="401"/>
      <c r="B860" s="14" t="str">
        <f>IF(Tabla1[[#This Row],[Código_Actividad]]="","",CONCATENATE(Tabla1[[#This Row],[POA]],".",Tabla1[[#This Row],[SRS]],".",Tabla1[[#This Row],[AREA]],".",Tabla1[[#This Row],[TIPO]]))</f>
        <v/>
      </c>
      <c r="C860" s="14" t="str">
        <f>IF(Tabla1[[#This Row],[Código_Actividad]]="","",'[3]Formulario PPGR1'!#REF!)</f>
        <v/>
      </c>
      <c r="D860" s="14" t="str">
        <f>IF(Tabla1[[#This Row],[Código_Actividad]]="","",'[3]Formulario PPGR1'!#REF!)</f>
        <v/>
      </c>
      <c r="E860" s="14" t="str">
        <f>IF(Tabla1[[#This Row],[Código_Actividad]]="","",'[3]Formulario PPGR1'!#REF!)</f>
        <v/>
      </c>
      <c r="F860" s="14" t="str">
        <f>IF(Tabla1[[#This Row],[Código_Actividad]]="","",'[3]Formulario PPGR1'!#REF!)</f>
        <v/>
      </c>
      <c r="G860" s="271"/>
      <c r="H860" s="272" t="s">
        <v>1242</v>
      </c>
      <c r="I860" s="398" t="s">
        <v>925</v>
      </c>
      <c r="J860" s="271">
        <v>1</v>
      </c>
      <c r="K860" s="274">
        <v>1260</v>
      </c>
      <c r="L860" s="274">
        <f>Tabla1[[#This Row],[Cantidad de Insumos]]*K860</f>
        <v>1260</v>
      </c>
      <c r="M860" s="400" t="s">
        <v>1246</v>
      </c>
      <c r="N860" s="402" t="s">
        <v>290</v>
      </c>
    </row>
    <row r="861" spans="1:14" ht="12.75">
      <c r="A861" s="401"/>
      <c r="B861" s="14" t="str">
        <f>IF(Tabla1[[#This Row],[Código_Actividad]]="","",CONCATENATE(Tabla1[[#This Row],[POA]],".",Tabla1[[#This Row],[SRS]],".",Tabla1[[#This Row],[AREA]],".",Tabla1[[#This Row],[TIPO]]))</f>
        <v/>
      </c>
      <c r="C861" s="14" t="str">
        <f>IF(Tabla1[[#This Row],[Código_Actividad]]="","",'[3]Formulario PPGR1'!#REF!)</f>
        <v/>
      </c>
      <c r="D861" s="14" t="str">
        <f>IF(Tabla1[[#This Row],[Código_Actividad]]="","",'[3]Formulario PPGR1'!#REF!)</f>
        <v/>
      </c>
      <c r="E861" s="14" t="str">
        <f>IF(Tabla1[[#This Row],[Código_Actividad]]="","",'[3]Formulario PPGR1'!#REF!)</f>
        <v/>
      </c>
      <c r="F861" s="14" t="str">
        <f>IF(Tabla1[[#This Row],[Código_Actividad]]="","",'[3]Formulario PPGR1'!#REF!)</f>
        <v/>
      </c>
      <c r="G861" s="271"/>
      <c r="H861" s="272" t="s">
        <v>1243</v>
      </c>
      <c r="I861" s="398" t="s">
        <v>925</v>
      </c>
      <c r="J861" s="271">
        <v>5</v>
      </c>
      <c r="K861" s="274">
        <v>65</v>
      </c>
      <c r="L861" s="274">
        <f>Tabla1[[#This Row],[Cantidad de Insumos]]*K861</f>
        <v>325</v>
      </c>
      <c r="M861" s="400" t="s">
        <v>1246</v>
      </c>
      <c r="N861" s="402" t="s">
        <v>290</v>
      </c>
    </row>
    <row r="862" spans="1:14" ht="12.75">
      <c r="B862" s="14" t="str">
        <f>IF(Tabla1[[#This Row],[Código_Actividad]]="","",CONCATENATE(Tabla1[[#This Row],[POA]],".",Tabla1[[#This Row],[SRS]],".",Tabla1[[#This Row],[AREA]],".",Tabla1[[#This Row],[TIPO]]))</f>
        <v/>
      </c>
      <c r="C862" s="14" t="str">
        <f>IF(Tabla1[[#This Row],[Código_Actividad]]="","",'[3]Formulario PPGR1'!#REF!)</f>
        <v/>
      </c>
      <c r="D862" s="14" t="str">
        <f>IF(Tabla1[[#This Row],[Código_Actividad]]="","",'[3]Formulario PPGR1'!#REF!)</f>
        <v/>
      </c>
      <c r="E862" s="14" t="str">
        <f>IF(Tabla1[[#This Row],[Código_Actividad]]="","",'[3]Formulario PPGR1'!#REF!)</f>
        <v/>
      </c>
      <c r="F862" s="14" t="str">
        <f>IF(Tabla1[[#This Row],[Código_Actividad]]="","",'[3]Formulario PPGR1'!#REF!)</f>
        <v/>
      </c>
      <c r="G862" s="271"/>
      <c r="H862" s="272"/>
      <c r="I862" s="272"/>
      <c r="J862" s="271"/>
      <c r="K862" s="273"/>
      <c r="L862" s="274">
        <f>Tabla1[[#This Row],[Cantidad de Insumos]]*K862</f>
        <v>0</v>
      </c>
      <c r="M862" s="275"/>
      <c r="N862" s="402"/>
    </row>
    <row r="863" spans="1:14">
      <c r="B863" s="55"/>
      <c r="C863" s="55"/>
      <c r="D863" s="55"/>
      <c r="E863" s="55"/>
      <c r="F863" s="55"/>
      <c r="G863" s="263"/>
      <c r="H863" s="263"/>
      <c r="I863" s="263"/>
      <c r="J863" s="263"/>
      <c r="K863" s="276"/>
      <c r="L863" s="263"/>
      <c r="M863" s="263"/>
      <c r="N863" s="263"/>
    </row>
    <row r="864" spans="1:14">
      <c r="B864" s="55"/>
      <c r="C864" s="55"/>
      <c r="D864" s="55"/>
      <c r="E864" s="55"/>
      <c r="F864" s="55"/>
      <c r="G864" s="263"/>
      <c r="H864" s="263"/>
      <c r="I864" s="263"/>
      <c r="J864" s="263"/>
      <c r="K864" s="276"/>
      <c r="L864" s="263"/>
      <c r="M864" s="263"/>
      <c r="N864" s="263"/>
    </row>
    <row r="865" spans="2:14">
      <c r="B865" s="55"/>
      <c r="C865" s="55"/>
      <c r="D865" s="55"/>
      <c r="E865" s="55"/>
      <c r="F865" s="55"/>
      <c r="G865" s="263"/>
      <c r="H865" s="263"/>
      <c r="I865" s="263"/>
      <c r="J865" s="263"/>
      <c r="K865" s="276"/>
      <c r="L865" s="263"/>
      <c r="M865" s="263"/>
      <c r="N865" s="263"/>
    </row>
    <row r="866" spans="2:14">
      <c r="B866" s="55"/>
      <c r="C866" s="55"/>
      <c r="D866" s="55"/>
      <c r="E866" s="55"/>
      <c r="F866" s="55"/>
      <c r="G866" s="263"/>
      <c r="H866" s="263"/>
      <c r="I866" s="263"/>
      <c r="J866" s="263"/>
      <c r="K866" s="276"/>
      <c r="L866" s="263"/>
      <c r="M866" s="263"/>
      <c r="N866" s="263"/>
    </row>
    <row r="867" spans="2:14">
      <c r="B867" s="55"/>
      <c r="C867" s="55"/>
      <c r="D867" s="55"/>
      <c r="E867" s="55"/>
      <c r="F867" s="55"/>
      <c r="G867" s="263"/>
      <c r="H867" s="263"/>
      <c r="I867" s="263"/>
      <c r="J867" s="263"/>
      <c r="K867" s="276"/>
      <c r="L867" s="263"/>
      <c r="M867" s="263"/>
      <c r="N867" s="263"/>
    </row>
    <row r="868" spans="2:14">
      <c r="B868" s="55"/>
      <c r="C868" s="55"/>
      <c r="D868" s="55"/>
      <c r="E868" s="55"/>
      <c r="F868" s="55"/>
      <c r="G868" s="263"/>
      <c r="H868" s="263"/>
      <c r="I868" s="263"/>
      <c r="J868" s="263"/>
      <c r="K868" s="276"/>
      <c r="L868" s="263"/>
      <c r="M868" s="263"/>
      <c r="N868" s="263"/>
    </row>
    <row r="869" spans="2:14">
      <c r="B869" s="55"/>
      <c r="C869" s="55"/>
      <c r="D869" s="55"/>
      <c r="E869" s="55"/>
      <c r="F869" s="55"/>
      <c r="G869" s="263"/>
      <c r="H869" s="263"/>
      <c r="I869" s="263"/>
      <c r="J869" s="263"/>
      <c r="K869" s="276"/>
      <c r="L869" s="263"/>
      <c r="M869" s="263"/>
      <c r="N869" s="263"/>
    </row>
    <row r="870" spans="2:14">
      <c r="B870" s="55"/>
      <c r="C870" s="55"/>
      <c r="D870" s="55"/>
      <c r="E870" s="55"/>
      <c r="F870" s="55"/>
      <c r="G870" s="263"/>
      <c r="H870" s="263"/>
      <c r="I870" s="263"/>
      <c r="J870" s="263"/>
      <c r="K870" s="276"/>
      <c r="L870" s="263"/>
      <c r="M870" s="263"/>
      <c r="N870" s="263"/>
    </row>
    <row r="871" spans="2:14">
      <c r="B871" s="55"/>
      <c r="C871" s="55"/>
      <c r="D871" s="55"/>
      <c r="E871" s="55"/>
      <c r="F871" s="55"/>
      <c r="G871" s="263"/>
      <c r="H871" s="263"/>
      <c r="I871" s="263"/>
      <c r="J871" s="263"/>
      <c r="K871" s="276"/>
      <c r="L871" s="263"/>
      <c r="M871" s="263"/>
      <c r="N871" s="263"/>
    </row>
    <row r="872" spans="2:14">
      <c r="B872" s="55"/>
      <c r="C872" s="55"/>
      <c r="D872" s="55"/>
      <c r="E872" s="55"/>
      <c r="F872" s="55"/>
      <c r="G872" s="263"/>
      <c r="H872" s="263"/>
      <c r="I872" s="263"/>
      <c r="J872" s="263"/>
      <c r="K872" s="276"/>
      <c r="L872" s="263"/>
      <c r="M872" s="263"/>
      <c r="N872" s="263"/>
    </row>
    <row r="873" spans="2:14">
      <c r="B873" s="55"/>
      <c r="C873" s="55"/>
      <c r="D873" s="55"/>
      <c r="E873" s="55"/>
      <c r="F873" s="55"/>
      <c r="G873" s="263"/>
      <c r="H873" s="263"/>
      <c r="I873" s="263"/>
      <c r="J873" s="263"/>
      <c r="K873" s="276"/>
      <c r="L873" s="263"/>
      <c r="M873" s="263"/>
      <c r="N873" s="263"/>
    </row>
    <row r="874" spans="2:14">
      <c r="B874" s="55"/>
      <c r="C874" s="55"/>
      <c r="D874" s="55"/>
      <c r="E874" s="55"/>
      <c r="F874" s="55"/>
      <c r="G874" s="263"/>
      <c r="H874" s="263"/>
      <c r="I874" s="263"/>
      <c r="J874" s="263"/>
      <c r="K874" s="276"/>
      <c r="L874" s="263"/>
      <c r="M874" s="263"/>
      <c r="N874" s="263"/>
    </row>
    <row r="875" spans="2:14">
      <c r="B875" s="55"/>
      <c r="C875" s="55"/>
      <c r="D875" s="55"/>
      <c r="E875" s="55"/>
      <c r="F875" s="55"/>
      <c r="G875" s="263"/>
      <c r="H875" s="263"/>
      <c r="I875" s="263"/>
      <c r="J875" s="263"/>
      <c r="K875" s="276"/>
      <c r="L875" s="263"/>
      <c r="M875" s="263"/>
      <c r="N875" s="263"/>
    </row>
    <row r="876" spans="2:14">
      <c r="B876" s="55"/>
      <c r="C876" s="55"/>
      <c r="D876" s="55"/>
      <c r="E876" s="55"/>
      <c r="F876" s="55"/>
      <c r="G876" s="263"/>
      <c r="H876" s="263"/>
      <c r="I876" s="263"/>
      <c r="J876" s="263"/>
      <c r="K876" s="276"/>
      <c r="L876" s="263"/>
      <c r="M876" s="263"/>
      <c r="N876" s="263"/>
    </row>
    <row r="877" spans="2:14">
      <c r="B877" s="55"/>
      <c r="C877" s="55"/>
      <c r="D877" s="55"/>
      <c r="E877" s="55"/>
      <c r="F877" s="55"/>
      <c r="G877" s="263"/>
      <c r="H877" s="263"/>
      <c r="I877" s="263"/>
      <c r="J877" s="263"/>
      <c r="K877" s="276"/>
      <c r="L877" s="263"/>
      <c r="M877" s="263"/>
      <c r="N877" s="263"/>
    </row>
    <row r="878" spans="2:14">
      <c r="B878" s="55"/>
      <c r="C878" s="55"/>
      <c r="D878" s="55"/>
      <c r="E878" s="55"/>
      <c r="F878" s="55"/>
      <c r="G878" s="263"/>
      <c r="H878" s="263"/>
      <c r="I878" s="263"/>
      <c r="J878" s="263"/>
      <c r="K878" s="276"/>
      <c r="L878" s="263"/>
      <c r="M878" s="263"/>
      <c r="N878" s="263"/>
    </row>
    <row r="879" spans="2:14">
      <c r="B879" s="55"/>
      <c r="C879" s="55"/>
      <c r="D879" s="55"/>
      <c r="E879" s="55"/>
      <c r="F879" s="55"/>
      <c r="G879" s="263"/>
      <c r="H879" s="263"/>
      <c r="I879" s="263"/>
      <c r="J879" s="263"/>
      <c r="K879" s="276"/>
      <c r="L879" s="263"/>
      <c r="M879" s="263"/>
      <c r="N879" s="263"/>
    </row>
    <row r="880" spans="2:14">
      <c r="B880" s="55"/>
      <c r="C880" s="55"/>
      <c r="D880" s="55"/>
      <c r="E880" s="55"/>
      <c r="F880" s="55"/>
      <c r="G880" s="263"/>
      <c r="H880" s="263"/>
      <c r="I880" s="263"/>
      <c r="J880" s="263"/>
      <c r="K880" s="276"/>
      <c r="L880" s="263"/>
      <c r="M880" s="263"/>
      <c r="N880" s="263"/>
    </row>
    <row r="881" spans="2:14">
      <c r="B881" s="55"/>
      <c r="C881" s="55"/>
      <c r="D881" s="55"/>
      <c r="E881" s="55"/>
      <c r="F881" s="55"/>
      <c r="G881" s="263"/>
      <c r="H881" s="263"/>
      <c r="I881" s="263"/>
      <c r="J881" s="263"/>
      <c r="K881" s="276"/>
      <c r="L881" s="263"/>
      <c r="M881" s="263"/>
      <c r="N881" s="263"/>
    </row>
    <row r="882" spans="2:14">
      <c r="B882" s="55"/>
      <c r="C882" s="55"/>
      <c r="D882" s="55"/>
      <c r="E882" s="55"/>
      <c r="F882" s="55"/>
      <c r="G882" s="263"/>
      <c r="H882" s="263"/>
      <c r="I882" s="263"/>
      <c r="J882" s="263"/>
      <c r="K882" s="276"/>
      <c r="L882" s="263"/>
      <c r="M882" s="263"/>
      <c r="N882" s="263"/>
    </row>
    <row r="883" spans="2:14">
      <c r="B883" s="55"/>
      <c r="C883" s="55"/>
      <c r="D883" s="55"/>
      <c r="E883" s="55"/>
      <c r="F883" s="55"/>
      <c r="G883" s="263"/>
      <c r="H883" s="263"/>
      <c r="I883" s="263"/>
      <c r="J883" s="263"/>
      <c r="K883" s="276"/>
      <c r="L883" s="263"/>
      <c r="M883" s="263"/>
      <c r="N883" s="263"/>
    </row>
    <row r="884" spans="2:14">
      <c r="B884" s="55"/>
      <c r="C884" s="55"/>
      <c r="D884" s="55"/>
      <c r="E884" s="55"/>
      <c r="F884" s="55"/>
      <c r="G884" s="263"/>
      <c r="H884" s="263"/>
      <c r="I884" s="263"/>
      <c r="J884" s="263"/>
      <c r="K884" s="276"/>
      <c r="L884" s="263"/>
      <c r="M884" s="263"/>
      <c r="N884" s="263"/>
    </row>
    <row r="885" spans="2:14">
      <c r="B885" s="55"/>
      <c r="C885" s="55"/>
      <c r="D885" s="55"/>
      <c r="E885" s="55"/>
      <c r="F885" s="55"/>
      <c r="G885" s="263"/>
      <c r="H885" s="263"/>
      <c r="I885" s="263"/>
      <c r="J885" s="263"/>
      <c r="K885" s="276"/>
      <c r="L885" s="263"/>
      <c r="M885" s="263"/>
      <c r="N885" s="263"/>
    </row>
    <row r="886" spans="2:14">
      <c r="B886" s="55"/>
      <c r="C886" s="55"/>
      <c r="D886" s="55"/>
      <c r="E886" s="55"/>
      <c r="F886" s="55"/>
      <c r="G886" s="263"/>
      <c r="H886" s="263"/>
      <c r="I886" s="263"/>
      <c r="J886" s="263"/>
      <c r="K886" s="276"/>
      <c r="L886" s="263"/>
      <c r="M886" s="263"/>
      <c r="N886" s="263"/>
    </row>
    <row r="887" spans="2:14">
      <c r="B887" s="55"/>
      <c r="C887" s="55"/>
      <c r="D887" s="55"/>
      <c r="E887" s="55"/>
      <c r="F887" s="55"/>
      <c r="G887" s="263"/>
      <c r="H887" s="263"/>
      <c r="I887" s="263"/>
      <c r="J887" s="263"/>
      <c r="K887" s="276"/>
      <c r="L887" s="263"/>
      <c r="M887" s="263"/>
      <c r="N887" s="263"/>
    </row>
    <row r="888" spans="2:14">
      <c r="B888" s="55"/>
      <c r="C888" s="55"/>
      <c r="D888" s="55"/>
      <c r="E888" s="55"/>
      <c r="F888" s="55"/>
      <c r="G888" s="263"/>
      <c r="H888" s="263"/>
      <c r="I888" s="263"/>
      <c r="J888" s="263"/>
      <c r="K888" s="276"/>
      <c r="L888" s="263"/>
      <c r="M888" s="263"/>
      <c r="N888" s="263"/>
    </row>
    <row r="889" spans="2:14">
      <c r="B889" s="55"/>
      <c r="C889" s="55"/>
      <c r="D889" s="55"/>
      <c r="E889" s="55"/>
      <c r="F889" s="55"/>
      <c r="G889" s="263"/>
      <c r="H889" s="263"/>
      <c r="I889" s="263"/>
      <c r="J889" s="263"/>
      <c r="K889" s="276"/>
      <c r="L889" s="263"/>
      <c r="M889" s="263"/>
      <c r="N889" s="263"/>
    </row>
    <row r="890" spans="2:14">
      <c r="B890" s="55"/>
      <c r="C890" s="55"/>
      <c r="D890" s="55"/>
      <c r="E890" s="55"/>
      <c r="F890" s="55"/>
      <c r="G890" s="263"/>
      <c r="H890" s="263"/>
      <c r="I890" s="263"/>
      <c r="J890" s="263"/>
      <c r="K890" s="276"/>
      <c r="L890" s="263"/>
      <c r="M890" s="263"/>
      <c r="N890" s="263"/>
    </row>
    <row r="891" spans="2:14">
      <c r="B891" s="55"/>
      <c r="C891" s="55"/>
      <c r="D891" s="55"/>
      <c r="E891" s="55"/>
      <c r="F891" s="55"/>
      <c r="G891" s="263"/>
      <c r="H891" s="263"/>
      <c r="I891" s="263"/>
      <c r="J891" s="263"/>
      <c r="K891" s="276"/>
      <c r="L891" s="263"/>
      <c r="M891" s="263"/>
      <c r="N891" s="263"/>
    </row>
    <row r="892" spans="2:14">
      <c r="B892" s="55"/>
      <c r="C892" s="55"/>
      <c r="D892" s="55"/>
      <c r="E892" s="55"/>
      <c r="F892" s="55"/>
      <c r="G892" s="263"/>
      <c r="H892" s="263"/>
      <c r="I892" s="263"/>
      <c r="J892" s="263"/>
      <c r="K892" s="276"/>
      <c r="L892" s="263"/>
      <c r="M892" s="263"/>
      <c r="N892" s="263"/>
    </row>
    <row r="893" spans="2:14">
      <c r="B893" s="55"/>
      <c r="C893" s="55"/>
      <c r="D893" s="55"/>
      <c r="E893" s="55"/>
      <c r="F893" s="55"/>
      <c r="G893" s="263"/>
      <c r="H893" s="263"/>
      <c r="I893" s="263"/>
      <c r="J893" s="263"/>
      <c r="K893" s="276"/>
      <c r="L893" s="263"/>
      <c r="M893" s="263"/>
      <c r="N893" s="263"/>
    </row>
    <row r="894" spans="2:14">
      <c r="B894" s="55"/>
      <c r="C894" s="55"/>
      <c r="D894" s="55"/>
      <c r="E894" s="55"/>
      <c r="F894" s="55"/>
      <c r="G894" s="263"/>
      <c r="H894" s="263"/>
      <c r="I894" s="263"/>
      <c r="J894" s="263"/>
      <c r="K894" s="276"/>
      <c r="L894" s="263"/>
      <c r="M894" s="263"/>
      <c r="N894" s="263"/>
    </row>
    <row r="895" spans="2:14">
      <c r="B895" s="55"/>
      <c r="C895" s="55"/>
      <c r="D895" s="55"/>
      <c r="E895" s="55"/>
      <c r="F895" s="55"/>
      <c r="G895" s="263"/>
      <c r="H895" s="263"/>
      <c r="I895" s="263"/>
      <c r="J895" s="263"/>
      <c r="K895" s="276"/>
      <c r="L895" s="263"/>
      <c r="M895" s="263"/>
      <c r="N895" s="263"/>
    </row>
    <row r="896" spans="2:14">
      <c r="B896" s="55"/>
      <c r="C896" s="55"/>
      <c r="D896" s="55"/>
      <c r="E896" s="55"/>
      <c r="F896" s="55"/>
      <c r="G896" s="263"/>
      <c r="H896" s="263"/>
      <c r="I896" s="263"/>
      <c r="J896" s="263"/>
      <c r="K896" s="276"/>
      <c r="L896" s="263"/>
      <c r="M896" s="263"/>
      <c r="N896" s="263"/>
    </row>
    <row r="897" spans="2:14">
      <c r="B897" s="55"/>
      <c r="C897" s="55"/>
      <c r="D897" s="55"/>
      <c r="E897" s="55"/>
      <c r="F897" s="55"/>
      <c r="G897" s="263"/>
      <c r="H897" s="263"/>
      <c r="I897" s="263"/>
      <c r="J897" s="263"/>
      <c r="K897" s="276"/>
      <c r="L897" s="263"/>
      <c r="M897" s="263"/>
      <c r="N897" s="263"/>
    </row>
    <row r="898" spans="2:14">
      <c r="B898" s="55"/>
      <c r="C898" s="55"/>
      <c r="D898" s="55"/>
      <c r="E898" s="55"/>
      <c r="F898" s="55"/>
      <c r="G898" s="263"/>
      <c r="H898" s="263"/>
      <c r="I898" s="263"/>
      <c r="J898" s="263"/>
      <c r="K898" s="276"/>
      <c r="L898" s="263"/>
      <c r="M898" s="263"/>
      <c r="N898" s="263"/>
    </row>
    <row r="899" spans="2:14">
      <c r="B899" s="55"/>
      <c r="C899" s="55"/>
      <c r="D899" s="55"/>
      <c r="E899" s="55"/>
      <c r="F899" s="55"/>
      <c r="G899" s="263"/>
      <c r="H899" s="263"/>
      <c r="I899" s="263"/>
      <c r="J899" s="263"/>
      <c r="K899" s="276"/>
      <c r="L899" s="263"/>
      <c r="M899" s="263"/>
      <c r="N899" s="263"/>
    </row>
    <row r="900" spans="2:14">
      <c r="B900" s="55"/>
      <c r="C900" s="55"/>
      <c r="D900" s="55"/>
      <c r="E900" s="55"/>
      <c r="F900" s="55"/>
      <c r="G900" s="263"/>
      <c r="H900" s="263"/>
      <c r="I900" s="263"/>
      <c r="J900" s="263"/>
      <c r="K900" s="276"/>
      <c r="L900" s="263"/>
      <c r="M900" s="263"/>
      <c r="N900" s="263"/>
    </row>
    <row r="901" spans="2:14">
      <c r="B901" s="55"/>
      <c r="C901" s="55"/>
      <c r="D901" s="55"/>
      <c r="E901" s="55"/>
      <c r="F901" s="55"/>
      <c r="G901" s="263"/>
      <c r="H901" s="263"/>
      <c r="I901" s="263"/>
      <c r="J901" s="263"/>
      <c r="K901" s="276"/>
      <c r="L901" s="263"/>
      <c r="M901" s="263"/>
      <c r="N901" s="263"/>
    </row>
    <row r="902" spans="2:14">
      <c r="B902" s="55"/>
      <c r="C902" s="55"/>
      <c r="D902" s="55"/>
      <c r="E902" s="55"/>
      <c r="F902" s="55"/>
      <c r="G902" s="263"/>
      <c r="H902" s="263"/>
      <c r="I902" s="263"/>
      <c r="J902" s="263"/>
      <c r="K902" s="276"/>
      <c r="L902" s="263"/>
      <c r="M902" s="263"/>
      <c r="N902" s="263"/>
    </row>
    <row r="903" spans="2:14">
      <c r="B903" s="55"/>
      <c r="C903" s="55"/>
      <c r="D903" s="55"/>
      <c r="E903" s="55"/>
      <c r="F903" s="55"/>
      <c r="G903" s="263"/>
      <c r="H903" s="263"/>
      <c r="I903" s="263"/>
      <c r="J903" s="263"/>
      <c r="K903" s="276"/>
      <c r="L903" s="263"/>
      <c r="M903" s="263"/>
      <c r="N903" s="263"/>
    </row>
    <row r="904" spans="2:14">
      <c r="B904" s="55"/>
      <c r="C904" s="55"/>
      <c r="D904" s="55"/>
      <c r="E904" s="55"/>
      <c r="F904" s="55"/>
      <c r="G904" s="263"/>
      <c r="H904" s="263"/>
      <c r="I904" s="263"/>
      <c r="J904" s="263"/>
      <c r="K904" s="276"/>
      <c r="L904" s="263"/>
      <c r="M904" s="263"/>
      <c r="N904" s="263"/>
    </row>
    <row r="905" spans="2:14">
      <c r="B905" s="55"/>
      <c r="C905" s="55"/>
      <c r="D905" s="55"/>
      <c r="E905" s="55"/>
      <c r="F905" s="55"/>
      <c r="G905" s="263"/>
      <c r="H905" s="263"/>
      <c r="I905" s="263"/>
      <c r="J905" s="263"/>
      <c r="K905" s="276"/>
      <c r="L905" s="263"/>
      <c r="M905" s="263"/>
      <c r="N905" s="263"/>
    </row>
    <row r="906" spans="2:14">
      <c r="B906" s="55"/>
      <c r="C906" s="55"/>
      <c r="D906" s="55"/>
      <c r="E906" s="55"/>
      <c r="F906" s="55"/>
      <c r="G906" s="263"/>
      <c r="H906" s="263"/>
      <c r="I906" s="263"/>
      <c r="J906" s="263"/>
      <c r="K906" s="276"/>
      <c r="L906" s="263"/>
      <c r="M906" s="263"/>
      <c r="N906" s="263"/>
    </row>
    <row r="907" spans="2:14">
      <c r="B907" s="55"/>
      <c r="C907" s="55"/>
      <c r="D907" s="55"/>
      <c r="E907" s="55"/>
      <c r="F907" s="55"/>
      <c r="G907" s="263"/>
      <c r="H907" s="263"/>
      <c r="I907" s="263"/>
      <c r="J907" s="263"/>
      <c r="K907" s="276"/>
      <c r="L907" s="263"/>
      <c r="M907" s="263"/>
      <c r="N907" s="263"/>
    </row>
    <row r="908" spans="2:14">
      <c r="B908" s="55"/>
      <c r="C908" s="55"/>
      <c r="D908" s="55"/>
      <c r="E908" s="55"/>
      <c r="F908" s="55"/>
      <c r="G908" s="263"/>
      <c r="H908" s="263"/>
      <c r="I908" s="263"/>
      <c r="J908" s="263"/>
      <c r="K908" s="276"/>
      <c r="L908" s="263"/>
      <c r="M908" s="263"/>
      <c r="N908" s="263"/>
    </row>
    <row r="909" spans="2:14">
      <c r="B909" s="55"/>
      <c r="C909" s="55"/>
      <c r="D909" s="55"/>
      <c r="E909" s="55"/>
      <c r="F909" s="55"/>
      <c r="G909" s="263"/>
      <c r="H909" s="263"/>
      <c r="I909" s="263"/>
      <c r="J909" s="263"/>
      <c r="K909" s="276"/>
      <c r="L909" s="263"/>
      <c r="M909" s="263"/>
      <c r="N909" s="263"/>
    </row>
    <row r="910" spans="2:14">
      <c r="B910" s="55"/>
      <c r="C910" s="55"/>
      <c r="D910" s="55"/>
      <c r="E910" s="55"/>
      <c r="F910" s="55"/>
      <c r="G910" s="263"/>
      <c r="H910" s="263"/>
      <c r="I910" s="263"/>
      <c r="J910" s="263"/>
      <c r="K910" s="276"/>
      <c r="L910" s="263"/>
      <c r="M910" s="263"/>
      <c r="N910" s="263"/>
    </row>
    <row r="911" spans="2:14">
      <c r="B911" s="55"/>
      <c r="C911" s="55"/>
      <c r="D911" s="55"/>
      <c r="E911" s="55"/>
      <c r="F911" s="55"/>
      <c r="G911" s="263"/>
      <c r="H911" s="263"/>
      <c r="I911" s="263"/>
      <c r="J911" s="263"/>
      <c r="K911" s="276"/>
      <c r="L911" s="263"/>
      <c r="M911" s="263"/>
      <c r="N911" s="263"/>
    </row>
    <row r="912" spans="2:14">
      <c r="B912" s="55"/>
      <c r="C912" s="55"/>
      <c r="D912" s="55"/>
      <c r="E912" s="55"/>
      <c r="F912" s="55"/>
      <c r="G912" s="263"/>
      <c r="H912" s="263"/>
      <c r="I912" s="263"/>
      <c r="J912" s="263"/>
      <c r="K912" s="276"/>
      <c r="L912" s="263"/>
      <c r="M912" s="263"/>
      <c r="N912" s="263"/>
    </row>
    <row r="913" spans="2:14">
      <c r="B913" s="55"/>
      <c r="C913" s="55"/>
      <c r="D913" s="55"/>
      <c r="E913" s="55"/>
      <c r="F913" s="55"/>
      <c r="G913" s="263"/>
      <c r="H913" s="263"/>
      <c r="I913" s="263"/>
      <c r="J913" s="263"/>
      <c r="K913" s="276"/>
      <c r="L913" s="263"/>
      <c r="M913" s="263"/>
      <c r="N913" s="263"/>
    </row>
    <row r="914" spans="2:14">
      <c r="B914" s="55"/>
      <c r="C914" s="55"/>
      <c r="D914" s="55"/>
      <c r="E914" s="55"/>
      <c r="F914" s="55"/>
      <c r="G914" s="263"/>
      <c r="H914" s="263"/>
      <c r="I914" s="263"/>
      <c r="J914" s="263"/>
      <c r="K914" s="276"/>
      <c r="L914" s="263"/>
      <c r="M914" s="263"/>
      <c r="N914" s="263"/>
    </row>
    <row r="915" spans="2:14">
      <c r="B915" s="55"/>
      <c r="C915" s="55"/>
      <c r="D915" s="55"/>
      <c r="E915" s="55"/>
      <c r="F915" s="55"/>
      <c r="G915" s="263"/>
      <c r="H915" s="263"/>
      <c r="I915" s="263"/>
      <c r="J915" s="263"/>
      <c r="K915" s="276"/>
      <c r="L915" s="263"/>
      <c r="M915" s="263"/>
      <c r="N915" s="263"/>
    </row>
    <row r="916" spans="2:14">
      <c r="B916" s="55"/>
      <c r="C916" s="55"/>
      <c r="D916" s="55"/>
      <c r="E916" s="55"/>
      <c r="F916" s="55"/>
      <c r="G916" s="263"/>
      <c r="H916" s="263"/>
      <c r="I916" s="263"/>
      <c r="J916" s="263"/>
      <c r="K916" s="276"/>
      <c r="L916" s="263"/>
      <c r="M916" s="263"/>
      <c r="N916" s="263"/>
    </row>
    <row r="917" spans="2:14">
      <c r="B917" s="55"/>
      <c r="C917" s="55"/>
      <c r="D917" s="55"/>
      <c r="E917" s="55"/>
      <c r="F917" s="55"/>
      <c r="G917" s="263"/>
      <c r="H917" s="263"/>
      <c r="I917" s="263"/>
      <c r="J917" s="263"/>
      <c r="K917" s="276"/>
      <c r="L917" s="263"/>
      <c r="M917" s="263"/>
      <c r="N917" s="263"/>
    </row>
    <row r="918" spans="2:14">
      <c r="B918" s="55"/>
      <c r="C918" s="55"/>
      <c r="D918" s="55"/>
      <c r="E918" s="55"/>
      <c r="F918" s="55"/>
      <c r="G918" s="263"/>
      <c r="H918" s="263"/>
      <c r="I918" s="263"/>
      <c r="J918" s="263"/>
      <c r="K918" s="276"/>
      <c r="L918" s="263"/>
      <c r="M918" s="263"/>
      <c r="N918" s="263"/>
    </row>
    <row r="919" spans="2:14">
      <c r="B919" s="55"/>
      <c r="C919" s="55"/>
      <c r="D919" s="55"/>
      <c r="E919" s="55"/>
      <c r="F919" s="55"/>
      <c r="G919" s="263"/>
      <c r="H919" s="263"/>
      <c r="I919" s="263"/>
      <c r="J919" s="263"/>
      <c r="K919" s="276"/>
      <c r="L919" s="263"/>
      <c r="M919" s="263"/>
      <c r="N919" s="263"/>
    </row>
    <row r="920" spans="2:14">
      <c r="B920" s="55"/>
      <c r="C920" s="55"/>
      <c r="D920" s="55"/>
      <c r="E920" s="55"/>
      <c r="F920" s="55"/>
      <c r="G920" s="263"/>
      <c r="H920" s="263"/>
      <c r="I920" s="263"/>
      <c r="J920" s="263"/>
      <c r="K920" s="276"/>
      <c r="L920" s="263"/>
      <c r="M920" s="263"/>
      <c r="N920" s="263"/>
    </row>
    <row r="921" spans="2:14">
      <c r="B921" s="55"/>
      <c r="C921" s="55"/>
      <c r="D921" s="55"/>
      <c r="E921" s="55"/>
      <c r="F921" s="55"/>
      <c r="G921" s="263"/>
      <c r="H921" s="263"/>
      <c r="I921" s="263"/>
      <c r="J921" s="263"/>
      <c r="K921" s="276"/>
      <c r="L921" s="263"/>
      <c r="M921" s="263"/>
      <c r="N921" s="263"/>
    </row>
    <row r="922" spans="2:14">
      <c r="B922" s="55"/>
      <c r="C922" s="55"/>
      <c r="D922" s="55"/>
      <c r="E922" s="55"/>
      <c r="F922" s="55"/>
      <c r="G922" s="263"/>
      <c r="H922" s="263"/>
      <c r="I922" s="263"/>
      <c r="J922" s="263"/>
      <c r="K922" s="276"/>
      <c r="L922" s="263"/>
      <c r="M922" s="263"/>
      <c r="N922" s="263"/>
    </row>
    <row r="923" spans="2:14">
      <c r="B923" s="55"/>
      <c r="C923" s="55"/>
      <c r="D923" s="55"/>
      <c r="E923" s="55"/>
      <c r="F923" s="55"/>
      <c r="G923" s="263"/>
      <c r="H923" s="263"/>
      <c r="I923" s="263"/>
      <c r="J923" s="263"/>
      <c r="K923" s="276"/>
      <c r="L923" s="263"/>
      <c r="M923" s="263"/>
      <c r="N923" s="263"/>
    </row>
    <row r="924" spans="2:14">
      <c r="B924" s="55"/>
      <c r="C924" s="55"/>
      <c r="D924" s="55"/>
      <c r="E924" s="55"/>
      <c r="F924" s="55"/>
      <c r="G924" s="263"/>
      <c r="H924" s="263"/>
      <c r="I924" s="263"/>
      <c r="J924" s="263"/>
      <c r="K924" s="276"/>
      <c r="L924" s="263"/>
      <c r="M924" s="263"/>
      <c r="N924" s="263"/>
    </row>
    <row r="925" spans="2:14">
      <c r="B925" s="55"/>
      <c r="C925" s="55"/>
      <c r="D925" s="55"/>
      <c r="E925" s="55"/>
      <c r="F925" s="55"/>
      <c r="G925" s="263"/>
      <c r="H925" s="263"/>
      <c r="I925" s="263"/>
      <c r="J925" s="263"/>
      <c r="K925" s="276"/>
      <c r="L925" s="263"/>
      <c r="M925" s="263"/>
      <c r="N925" s="263"/>
    </row>
    <row r="926" spans="2:14">
      <c r="B926" s="55"/>
      <c r="C926" s="55"/>
      <c r="D926" s="55"/>
      <c r="E926" s="55"/>
      <c r="F926" s="55"/>
      <c r="G926" s="263"/>
      <c r="H926" s="263"/>
      <c r="I926" s="263"/>
      <c r="J926" s="263"/>
      <c r="K926" s="276"/>
      <c r="L926" s="263"/>
      <c r="M926" s="263"/>
      <c r="N926" s="263"/>
    </row>
    <row r="927" spans="2:14">
      <c r="B927" s="55"/>
      <c r="C927" s="55"/>
      <c r="D927" s="55"/>
      <c r="E927" s="55"/>
      <c r="F927" s="55"/>
      <c r="G927" s="263"/>
      <c r="H927" s="263"/>
      <c r="I927" s="263"/>
      <c r="J927" s="263"/>
      <c r="K927" s="276"/>
      <c r="L927" s="263"/>
      <c r="M927" s="263"/>
      <c r="N927" s="263"/>
    </row>
    <row r="928" spans="2:14">
      <c r="B928" s="55"/>
      <c r="C928" s="55"/>
      <c r="D928" s="55"/>
      <c r="E928" s="55"/>
      <c r="F928" s="55"/>
      <c r="G928" s="263"/>
      <c r="H928" s="263"/>
      <c r="I928" s="263"/>
      <c r="J928" s="263"/>
      <c r="K928" s="276"/>
      <c r="L928" s="263"/>
      <c r="M928" s="263"/>
      <c r="N928" s="263"/>
    </row>
    <row r="929" spans="2:14">
      <c r="B929" s="55"/>
      <c r="C929" s="55"/>
      <c r="D929" s="55"/>
      <c r="E929" s="55"/>
      <c r="F929" s="55"/>
      <c r="G929" s="263"/>
      <c r="H929" s="263"/>
      <c r="I929" s="263"/>
      <c r="J929" s="263"/>
      <c r="K929" s="276"/>
      <c r="L929" s="263"/>
      <c r="M929" s="263"/>
      <c r="N929" s="263"/>
    </row>
    <row r="930" spans="2:14">
      <c r="B930" s="55"/>
      <c r="C930" s="55"/>
      <c r="D930" s="55"/>
      <c r="E930" s="55"/>
      <c r="F930" s="55"/>
      <c r="G930" s="263"/>
      <c r="H930" s="263"/>
      <c r="I930" s="263"/>
      <c r="J930" s="263"/>
      <c r="K930" s="276"/>
      <c r="L930" s="263"/>
      <c r="M930" s="263"/>
      <c r="N930" s="263"/>
    </row>
    <row r="931" spans="2:14">
      <c r="B931" s="55"/>
      <c r="C931" s="55"/>
      <c r="D931" s="55"/>
      <c r="E931" s="55"/>
      <c r="F931" s="55"/>
      <c r="G931" s="263"/>
      <c r="H931" s="263"/>
      <c r="I931" s="263"/>
      <c r="J931" s="263"/>
      <c r="K931" s="276"/>
      <c r="L931" s="263"/>
      <c r="M931" s="263"/>
      <c r="N931" s="263"/>
    </row>
    <row r="932" spans="2:14">
      <c r="B932" s="55"/>
      <c r="C932" s="55"/>
      <c r="D932" s="55"/>
      <c r="E932" s="55"/>
      <c r="F932" s="55"/>
      <c r="G932" s="263"/>
      <c r="H932" s="263"/>
      <c r="I932" s="263"/>
      <c r="J932" s="263"/>
      <c r="K932" s="276"/>
      <c r="L932" s="263"/>
      <c r="M932" s="263"/>
      <c r="N932" s="263"/>
    </row>
    <row r="933" spans="2:14">
      <c r="B933" s="55"/>
      <c r="C933" s="55"/>
      <c r="D933" s="55"/>
      <c r="E933" s="55"/>
      <c r="F933" s="55"/>
      <c r="G933" s="263"/>
      <c r="H933" s="263"/>
      <c r="I933" s="263"/>
      <c r="J933" s="263"/>
      <c r="K933" s="276"/>
      <c r="L933" s="263"/>
      <c r="M933" s="263"/>
      <c r="N933" s="263"/>
    </row>
    <row r="934" spans="2:14">
      <c r="B934" s="55"/>
      <c r="C934" s="55"/>
      <c r="D934" s="55"/>
      <c r="E934" s="55"/>
      <c r="F934" s="55"/>
      <c r="G934" s="263"/>
      <c r="H934" s="263"/>
      <c r="I934" s="263"/>
      <c r="J934" s="263"/>
      <c r="K934" s="276"/>
      <c r="L934" s="263"/>
      <c r="M934" s="263"/>
      <c r="N934" s="263"/>
    </row>
    <row r="935" spans="2:14">
      <c r="B935" s="55"/>
      <c r="C935" s="55"/>
      <c r="D935" s="55"/>
      <c r="E935" s="55"/>
      <c r="F935" s="55"/>
      <c r="G935" s="263"/>
      <c r="H935" s="263"/>
      <c r="I935" s="263"/>
      <c r="J935" s="263"/>
      <c r="K935" s="276"/>
      <c r="L935" s="263"/>
      <c r="M935" s="263"/>
      <c r="N935" s="263"/>
    </row>
    <row r="936" spans="2:14">
      <c r="B936" s="55"/>
      <c r="C936" s="55"/>
      <c r="D936" s="55"/>
      <c r="E936" s="55"/>
      <c r="F936" s="55"/>
      <c r="G936" s="263"/>
      <c r="H936" s="263"/>
      <c r="I936" s="263"/>
      <c r="J936" s="263"/>
      <c r="K936" s="276"/>
      <c r="L936" s="263"/>
      <c r="M936" s="263"/>
      <c r="N936" s="263"/>
    </row>
    <row r="937" spans="2:14">
      <c r="B937" s="55"/>
      <c r="C937" s="55"/>
      <c r="D937" s="55"/>
      <c r="E937" s="55"/>
      <c r="F937" s="55"/>
      <c r="G937" s="263"/>
      <c r="H937" s="263"/>
      <c r="I937" s="263"/>
      <c r="J937" s="263"/>
      <c r="K937" s="276"/>
      <c r="L937" s="263"/>
      <c r="M937" s="263"/>
      <c r="N937" s="263"/>
    </row>
    <row r="938" spans="2:14">
      <c r="B938" s="55"/>
      <c r="C938" s="55"/>
      <c r="D938" s="55"/>
      <c r="E938" s="55"/>
      <c r="F938" s="55"/>
      <c r="G938" s="263"/>
      <c r="H938" s="263"/>
      <c r="I938" s="263"/>
      <c r="J938" s="263"/>
      <c r="K938" s="276"/>
      <c r="L938" s="263"/>
      <c r="M938" s="263"/>
      <c r="N938" s="263"/>
    </row>
    <row r="939" spans="2:14">
      <c r="B939" s="55"/>
      <c r="C939" s="55"/>
      <c r="D939" s="55"/>
      <c r="E939" s="55"/>
      <c r="F939" s="55"/>
      <c r="G939" s="263"/>
      <c r="H939" s="263"/>
      <c r="I939" s="263"/>
      <c r="J939" s="263"/>
      <c r="K939" s="276"/>
      <c r="L939" s="263"/>
      <c r="M939" s="263"/>
      <c r="N939" s="263"/>
    </row>
    <row r="940" spans="2:14">
      <c r="B940" s="55"/>
      <c r="C940" s="55"/>
      <c r="D940" s="55"/>
      <c r="E940" s="55"/>
      <c r="F940" s="55"/>
      <c r="G940" s="263"/>
      <c r="H940" s="263"/>
      <c r="I940" s="263"/>
      <c r="J940" s="263"/>
      <c r="K940" s="276"/>
      <c r="L940" s="263"/>
      <c r="M940" s="263"/>
      <c r="N940" s="263"/>
    </row>
    <row r="941" spans="2:14">
      <c r="B941" s="55"/>
      <c r="C941" s="55"/>
      <c r="D941" s="55"/>
      <c r="E941" s="55"/>
      <c r="F941" s="55"/>
      <c r="G941" s="263"/>
      <c r="H941" s="263"/>
      <c r="I941" s="263"/>
      <c r="J941" s="263"/>
      <c r="K941" s="276"/>
      <c r="L941" s="263"/>
      <c r="M941" s="263"/>
      <c r="N941" s="263"/>
    </row>
    <row r="942" spans="2:14">
      <c r="B942" s="55"/>
      <c r="C942" s="55"/>
      <c r="D942" s="55"/>
      <c r="E942" s="55"/>
      <c r="F942" s="55"/>
      <c r="G942" s="263"/>
      <c r="H942" s="263"/>
      <c r="I942" s="263"/>
      <c r="J942" s="263"/>
      <c r="K942" s="276"/>
      <c r="L942" s="263"/>
      <c r="M942" s="263"/>
      <c r="N942" s="263"/>
    </row>
    <row r="943" spans="2:14">
      <c r="B943" s="55"/>
      <c r="C943" s="55"/>
      <c r="D943" s="55"/>
      <c r="E943" s="55"/>
      <c r="F943" s="55"/>
      <c r="G943" s="263"/>
      <c r="H943" s="263"/>
      <c r="I943" s="263"/>
      <c r="J943" s="263"/>
      <c r="K943" s="276"/>
      <c r="L943" s="263"/>
      <c r="M943" s="263"/>
      <c r="N943" s="263"/>
    </row>
    <row r="944" spans="2:14">
      <c r="B944" s="55"/>
      <c r="C944" s="55"/>
      <c r="D944" s="55"/>
      <c r="E944" s="55"/>
      <c r="F944" s="55"/>
      <c r="G944" s="263"/>
      <c r="H944" s="263"/>
      <c r="I944" s="263"/>
      <c r="J944" s="263"/>
      <c r="K944" s="276"/>
      <c r="L944" s="263"/>
      <c r="M944" s="263"/>
      <c r="N944" s="263"/>
    </row>
    <row r="945" spans="2:14">
      <c r="B945" s="55"/>
      <c r="C945" s="55"/>
      <c r="D945" s="55"/>
      <c r="E945" s="55"/>
      <c r="F945" s="55"/>
      <c r="G945" s="263"/>
      <c r="H945" s="263"/>
      <c r="I945" s="263"/>
      <c r="J945" s="263"/>
      <c r="K945" s="276"/>
      <c r="L945" s="263"/>
      <c r="M945" s="263"/>
      <c r="N945" s="263"/>
    </row>
    <row r="946" spans="2:14">
      <c r="B946" s="55"/>
      <c r="C946" s="55"/>
      <c r="D946" s="55"/>
      <c r="E946" s="55"/>
      <c r="F946" s="55"/>
      <c r="G946" s="263"/>
      <c r="H946" s="263"/>
      <c r="I946" s="263"/>
      <c r="J946" s="263"/>
      <c r="K946" s="276"/>
      <c r="L946" s="263"/>
      <c r="M946" s="263"/>
      <c r="N946" s="263"/>
    </row>
    <row r="947" spans="2:14">
      <c r="B947" s="55"/>
      <c r="C947" s="55"/>
      <c r="D947" s="55"/>
      <c r="E947" s="55"/>
      <c r="F947" s="55"/>
      <c r="G947" s="263"/>
      <c r="H947" s="263"/>
      <c r="I947" s="263"/>
      <c r="J947" s="263"/>
      <c r="K947" s="276"/>
      <c r="L947" s="263"/>
      <c r="M947" s="263"/>
      <c r="N947" s="263"/>
    </row>
    <row r="948" spans="2:14">
      <c r="B948" s="55"/>
      <c r="C948" s="55"/>
      <c r="D948" s="55"/>
      <c r="E948" s="55"/>
      <c r="F948" s="55"/>
      <c r="G948" s="263"/>
      <c r="H948" s="263"/>
      <c r="I948" s="263"/>
      <c r="J948" s="263"/>
      <c r="K948" s="276"/>
      <c r="L948" s="263"/>
      <c r="M948" s="263"/>
      <c r="N948" s="263"/>
    </row>
    <row r="949" spans="2:14">
      <c r="B949" s="55"/>
      <c r="C949" s="55"/>
      <c r="D949" s="55"/>
      <c r="E949" s="55"/>
      <c r="F949" s="55"/>
      <c r="G949" s="263"/>
      <c r="H949" s="263"/>
      <c r="I949" s="263"/>
      <c r="J949" s="263"/>
      <c r="K949" s="276"/>
      <c r="L949" s="263"/>
      <c r="M949" s="263"/>
      <c r="N949" s="263"/>
    </row>
    <row r="950" spans="2:14">
      <c r="B950" s="55"/>
      <c r="C950" s="55"/>
      <c r="D950" s="55"/>
      <c r="E950" s="55"/>
      <c r="F950" s="55"/>
      <c r="G950" s="263"/>
      <c r="H950" s="263"/>
      <c r="I950" s="263"/>
      <c r="J950" s="263"/>
      <c r="K950" s="276"/>
      <c r="L950" s="263"/>
      <c r="M950" s="263"/>
      <c r="N950" s="263"/>
    </row>
    <row r="951" spans="2:14">
      <c r="B951" s="55"/>
      <c r="C951" s="55"/>
      <c r="D951" s="55"/>
      <c r="E951" s="55"/>
      <c r="F951" s="55"/>
      <c r="G951" s="263"/>
      <c r="H951" s="263"/>
      <c r="I951" s="263"/>
      <c r="J951" s="263"/>
      <c r="K951" s="276"/>
      <c r="L951" s="263"/>
      <c r="M951" s="263"/>
      <c r="N951" s="263"/>
    </row>
    <row r="952" spans="2:14" s="55" customFormat="1">
      <c r="G952" s="263"/>
      <c r="H952" s="263"/>
      <c r="I952" s="263"/>
      <c r="J952" s="263"/>
      <c r="K952" s="276"/>
      <c r="L952" s="263"/>
      <c r="M952" s="263"/>
      <c r="N952" s="263"/>
    </row>
    <row r="953" spans="2:14" s="55" customFormat="1">
      <c r="G953" s="263"/>
      <c r="H953" s="263"/>
      <c r="I953" s="263"/>
      <c r="J953" s="263"/>
      <c r="K953" s="276"/>
      <c r="L953" s="263"/>
      <c r="M953" s="263"/>
      <c r="N953" s="263"/>
    </row>
    <row r="954" spans="2:14" s="55" customFormat="1">
      <c r="G954" s="263"/>
      <c r="H954" s="263"/>
      <c r="I954" s="263"/>
      <c r="J954" s="263"/>
      <c r="K954" s="276"/>
      <c r="L954" s="263"/>
      <c r="M954" s="263"/>
      <c r="N954" s="263"/>
    </row>
    <row r="955" spans="2:14" s="55" customFormat="1">
      <c r="G955" s="263"/>
      <c r="H955" s="263"/>
      <c r="I955" s="263"/>
      <c r="J955" s="263"/>
      <c r="K955" s="276"/>
      <c r="L955" s="263"/>
      <c r="M955" s="263"/>
      <c r="N955" s="263"/>
    </row>
    <row r="956" spans="2:14" s="55" customFormat="1">
      <c r="G956" s="263"/>
      <c r="H956" s="263"/>
      <c r="I956" s="263"/>
      <c r="J956" s="263"/>
      <c r="K956" s="276"/>
      <c r="L956" s="263"/>
      <c r="M956" s="263"/>
      <c r="N956" s="263"/>
    </row>
    <row r="957" spans="2:14" s="55" customFormat="1">
      <c r="G957" s="263"/>
      <c r="H957" s="263"/>
      <c r="I957" s="263"/>
      <c r="J957" s="263"/>
      <c r="K957" s="276"/>
      <c r="L957" s="263"/>
      <c r="M957" s="263"/>
      <c r="N957" s="263"/>
    </row>
    <row r="958" spans="2:14" s="55" customFormat="1">
      <c r="G958" s="263"/>
      <c r="H958" s="263"/>
      <c r="I958" s="263"/>
      <c r="J958" s="263"/>
      <c r="K958" s="276"/>
      <c r="L958" s="263"/>
      <c r="M958" s="263"/>
      <c r="N958" s="263"/>
    </row>
    <row r="959" spans="2:14" s="55" customFormat="1">
      <c r="G959" s="263"/>
      <c r="H959" s="263"/>
      <c r="I959" s="263"/>
      <c r="J959" s="263"/>
      <c r="K959" s="276"/>
      <c r="L959" s="263"/>
      <c r="M959" s="263"/>
      <c r="N959" s="263"/>
    </row>
    <row r="960" spans="2:14" s="55" customFormat="1">
      <c r="G960" s="263"/>
      <c r="H960" s="263"/>
      <c r="I960" s="263"/>
      <c r="J960" s="263"/>
      <c r="K960" s="276"/>
      <c r="L960" s="263"/>
      <c r="M960" s="263"/>
      <c r="N960" s="263"/>
    </row>
    <row r="961" spans="7:14" s="55" customFormat="1">
      <c r="G961" s="263"/>
      <c r="H961" s="263"/>
      <c r="I961" s="263"/>
      <c r="J961" s="263"/>
      <c r="K961" s="276"/>
      <c r="L961" s="263"/>
      <c r="M961" s="263"/>
      <c r="N961" s="263"/>
    </row>
    <row r="962" spans="7:14" s="55" customFormat="1">
      <c r="G962" s="263"/>
      <c r="H962" s="263"/>
      <c r="I962" s="263"/>
      <c r="J962" s="263"/>
      <c r="K962" s="276"/>
      <c r="L962" s="263"/>
      <c r="M962" s="263"/>
      <c r="N962" s="263"/>
    </row>
    <row r="963" spans="7:14" s="55" customFormat="1">
      <c r="G963" s="263"/>
      <c r="H963" s="263"/>
      <c r="I963" s="263"/>
      <c r="J963" s="263"/>
      <c r="K963" s="276"/>
      <c r="L963" s="263"/>
      <c r="M963" s="263"/>
      <c r="N963" s="263"/>
    </row>
    <row r="964" spans="7:14" s="55" customFormat="1">
      <c r="G964" s="263"/>
      <c r="H964" s="263"/>
      <c r="I964" s="263"/>
      <c r="J964" s="263"/>
      <c r="K964" s="276"/>
      <c r="L964" s="263"/>
      <c r="M964" s="263"/>
      <c r="N964" s="263"/>
    </row>
    <row r="965" spans="7:14" s="55" customFormat="1">
      <c r="G965" s="263"/>
      <c r="H965" s="263"/>
      <c r="I965" s="263"/>
      <c r="J965" s="263"/>
      <c r="K965" s="276"/>
      <c r="L965" s="263"/>
      <c r="M965" s="263"/>
      <c r="N965" s="263"/>
    </row>
    <row r="966" spans="7:14" s="55" customFormat="1">
      <c r="G966" s="263"/>
      <c r="H966" s="263"/>
      <c r="I966" s="263"/>
      <c r="J966" s="263"/>
      <c r="K966" s="276"/>
      <c r="L966" s="263"/>
      <c r="M966" s="263"/>
      <c r="N966" s="263"/>
    </row>
    <row r="967" spans="7:14" s="55" customFormat="1">
      <c r="G967" s="263"/>
      <c r="H967" s="263"/>
      <c r="I967" s="263"/>
      <c r="J967" s="263"/>
      <c r="K967" s="276"/>
      <c r="L967" s="263"/>
      <c r="M967" s="263"/>
      <c r="N967" s="263"/>
    </row>
    <row r="968" spans="7:14" s="55" customFormat="1">
      <c r="G968" s="263"/>
      <c r="H968" s="263"/>
      <c r="I968" s="263"/>
      <c r="J968" s="263"/>
      <c r="K968" s="276"/>
      <c r="L968" s="263"/>
      <c r="M968" s="263"/>
      <c r="N968" s="263"/>
    </row>
    <row r="969" spans="7:14" s="55" customFormat="1">
      <c r="G969" s="263"/>
      <c r="H969" s="263"/>
      <c r="I969" s="263"/>
      <c r="J969" s="263"/>
      <c r="K969" s="276"/>
      <c r="L969" s="263"/>
      <c r="M969" s="263"/>
      <c r="N969" s="263"/>
    </row>
    <row r="970" spans="7:14" s="55" customFormat="1">
      <c r="G970" s="263"/>
      <c r="H970" s="263"/>
      <c r="I970" s="263"/>
      <c r="J970" s="263"/>
      <c r="K970" s="276"/>
      <c r="L970" s="263"/>
      <c r="M970" s="263"/>
      <c r="N970" s="263"/>
    </row>
    <row r="971" spans="7:14" s="55" customFormat="1">
      <c r="G971" s="263"/>
      <c r="H971" s="263"/>
      <c r="I971" s="263"/>
      <c r="J971" s="263"/>
      <c r="K971" s="276"/>
      <c r="L971" s="263"/>
      <c r="M971" s="263"/>
      <c r="N971" s="263"/>
    </row>
    <row r="972" spans="7:14" s="55" customFormat="1">
      <c r="G972" s="263"/>
      <c r="H972" s="263"/>
      <c r="I972" s="263"/>
      <c r="J972" s="263"/>
      <c r="K972" s="276"/>
      <c r="L972" s="263"/>
      <c r="M972" s="263"/>
      <c r="N972" s="263"/>
    </row>
    <row r="973" spans="7:14" s="55" customFormat="1">
      <c r="G973" s="263"/>
      <c r="H973" s="263"/>
      <c r="I973" s="263"/>
      <c r="J973" s="263"/>
      <c r="K973" s="276"/>
      <c r="L973" s="263"/>
      <c r="M973" s="263"/>
      <c r="N973" s="263"/>
    </row>
    <row r="974" spans="7:14" s="55" customFormat="1">
      <c r="G974" s="263"/>
      <c r="H974" s="263"/>
      <c r="I974" s="263"/>
      <c r="J974" s="263"/>
      <c r="K974" s="276"/>
      <c r="L974" s="263"/>
      <c r="M974" s="263"/>
      <c r="N974" s="263"/>
    </row>
    <row r="975" spans="7:14" s="55" customFormat="1">
      <c r="G975" s="263"/>
      <c r="H975" s="263"/>
      <c r="I975" s="263"/>
      <c r="J975" s="263"/>
      <c r="K975" s="276"/>
      <c r="L975" s="263"/>
      <c r="M975" s="263"/>
      <c r="N975" s="263"/>
    </row>
    <row r="976" spans="7:14" s="55" customFormat="1">
      <c r="G976" s="263"/>
      <c r="H976" s="263"/>
      <c r="I976" s="263"/>
      <c r="J976" s="263"/>
      <c r="K976" s="276"/>
      <c r="L976" s="263"/>
      <c r="M976" s="263"/>
      <c r="N976" s="263"/>
    </row>
    <row r="977" spans="7:14" s="55" customFormat="1">
      <c r="G977" s="263"/>
      <c r="H977" s="263"/>
      <c r="I977" s="263"/>
      <c r="J977" s="263"/>
      <c r="K977" s="276"/>
      <c r="L977" s="263"/>
      <c r="M977" s="263"/>
      <c r="N977" s="263"/>
    </row>
    <row r="978" spans="7:14" s="55" customFormat="1">
      <c r="G978" s="263"/>
      <c r="H978" s="263"/>
      <c r="I978" s="263"/>
      <c r="J978" s="263"/>
      <c r="K978" s="276"/>
      <c r="L978" s="263"/>
      <c r="M978" s="263"/>
      <c r="N978" s="263"/>
    </row>
    <row r="979" spans="7:14" s="55" customFormat="1">
      <c r="G979" s="263"/>
      <c r="H979" s="263"/>
      <c r="I979" s="263"/>
      <c r="J979" s="263"/>
      <c r="K979" s="276"/>
      <c r="L979" s="263"/>
      <c r="M979" s="263"/>
      <c r="N979" s="263"/>
    </row>
    <row r="980" spans="7:14" s="55" customFormat="1">
      <c r="G980" s="263"/>
      <c r="H980" s="263"/>
      <c r="I980" s="263"/>
      <c r="J980" s="263"/>
      <c r="K980" s="276"/>
      <c r="L980" s="263"/>
      <c r="M980" s="263"/>
      <c r="N980" s="263"/>
    </row>
    <row r="981" spans="7:14" s="55" customFormat="1">
      <c r="G981" s="263"/>
      <c r="H981" s="263"/>
      <c r="I981" s="263"/>
      <c r="J981" s="263"/>
      <c r="K981" s="276"/>
      <c r="L981" s="263"/>
      <c r="M981" s="263"/>
      <c r="N981" s="263"/>
    </row>
    <row r="982" spans="7:14" s="55" customFormat="1">
      <c r="G982" s="263"/>
      <c r="H982" s="263"/>
      <c r="I982" s="263"/>
      <c r="J982" s="263"/>
      <c r="K982" s="276"/>
      <c r="L982" s="263"/>
      <c r="M982" s="263"/>
      <c r="N982" s="263"/>
    </row>
    <row r="983" spans="7:14" s="55" customFormat="1">
      <c r="G983" s="263"/>
      <c r="H983" s="263"/>
      <c r="I983" s="263"/>
      <c r="J983" s="263"/>
      <c r="K983" s="276"/>
      <c r="L983" s="263"/>
      <c r="M983" s="263"/>
      <c r="N983" s="263"/>
    </row>
    <row r="984" spans="7:14" s="55" customFormat="1">
      <c r="G984" s="263"/>
      <c r="H984" s="263"/>
      <c r="I984" s="263"/>
      <c r="J984" s="263"/>
      <c r="K984" s="276"/>
      <c r="L984" s="263"/>
      <c r="M984" s="263"/>
      <c r="N984" s="263"/>
    </row>
    <row r="985" spans="7:14" s="55" customFormat="1">
      <c r="G985" s="263"/>
      <c r="H985" s="263"/>
      <c r="I985" s="263"/>
      <c r="J985" s="263"/>
      <c r="K985" s="276"/>
      <c r="L985" s="263"/>
      <c r="M985" s="263"/>
      <c r="N985" s="263"/>
    </row>
    <row r="986" spans="7:14" s="55" customFormat="1">
      <c r="G986" s="263"/>
      <c r="H986" s="263"/>
      <c r="I986" s="263"/>
      <c r="J986" s="263"/>
      <c r="K986" s="276"/>
      <c r="L986" s="263"/>
      <c r="M986" s="263"/>
      <c r="N986" s="263"/>
    </row>
    <row r="987" spans="7:14" s="55" customFormat="1">
      <c r="G987" s="263"/>
      <c r="H987" s="263"/>
      <c r="I987" s="263"/>
      <c r="J987" s="263"/>
      <c r="K987" s="276"/>
      <c r="L987" s="263"/>
      <c r="M987" s="263"/>
      <c r="N987" s="263"/>
    </row>
    <row r="988" spans="7:14" s="55" customFormat="1">
      <c r="G988" s="263"/>
      <c r="H988" s="263"/>
      <c r="I988" s="263"/>
      <c r="J988" s="263"/>
      <c r="K988" s="276"/>
      <c r="L988" s="263"/>
      <c r="M988" s="263"/>
      <c r="N988" s="263"/>
    </row>
    <row r="989" spans="7:14" s="55" customFormat="1">
      <c r="G989" s="263"/>
      <c r="H989" s="263"/>
      <c r="I989" s="263"/>
      <c r="J989" s="263"/>
      <c r="K989" s="276"/>
      <c r="L989" s="263"/>
      <c r="M989" s="263"/>
      <c r="N989" s="263"/>
    </row>
    <row r="990" spans="7:14" s="55" customFormat="1">
      <c r="G990" s="263"/>
      <c r="H990" s="263"/>
      <c r="I990" s="263"/>
      <c r="J990" s="263"/>
      <c r="K990" s="276"/>
      <c r="L990" s="263"/>
      <c r="M990" s="263"/>
      <c r="N990" s="263"/>
    </row>
    <row r="991" spans="7:14" s="55" customFormat="1">
      <c r="G991" s="263"/>
      <c r="H991" s="263"/>
      <c r="I991" s="263"/>
      <c r="J991" s="263"/>
      <c r="K991" s="276"/>
      <c r="L991" s="263"/>
      <c r="M991" s="263"/>
      <c r="N991" s="263"/>
    </row>
    <row r="992" spans="7:14" s="55" customFormat="1">
      <c r="G992" s="263"/>
      <c r="H992" s="263"/>
      <c r="I992" s="263"/>
      <c r="J992" s="263"/>
      <c r="K992" s="276"/>
      <c r="L992" s="263"/>
      <c r="M992" s="263"/>
      <c r="N992" s="263"/>
    </row>
    <row r="993" spans="2:14" s="55" customFormat="1">
      <c r="G993" s="263"/>
      <c r="H993" s="263"/>
      <c r="I993" s="263"/>
      <c r="J993" s="263"/>
      <c r="K993" s="276"/>
      <c r="L993" s="263"/>
      <c r="M993" s="263"/>
      <c r="N993" s="263"/>
    </row>
    <row r="994" spans="2:14" s="55" customFormat="1">
      <c r="G994" s="263"/>
      <c r="H994" s="263"/>
      <c r="I994" s="263"/>
      <c r="J994" s="263"/>
      <c r="K994" s="276"/>
      <c r="L994" s="263"/>
      <c r="M994" s="263"/>
      <c r="N994" s="263"/>
    </row>
    <row r="995" spans="2:14" s="55" customFormat="1">
      <c r="G995" s="263"/>
      <c r="H995" s="263"/>
      <c r="I995" s="263"/>
      <c r="J995" s="263"/>
      <c r="K995" s="276"/>
      <c r="L995" s="263"/>
      <c r="M995" s="263"/>
      <c r="N995" s="263"/>
    </row>
    <row r="996" spans="2:14" s="55" customFormat="1">
      <c r="G996" s="263"/>
      <c r="H996" s="263"/>
      <c r="I996" s="263"/>
      <c r="J996" s="263"/>
      <c r="K996" s="276"/>
      <c r="L996" s="263"/>
      <c r="M996" s="263"/>
      <c r="N996" s="263"/>
    </row>
    <row r="997" spans="2:14" s="55" customFormat="1">
      <c r="G997" s="263"/>
      <c r="H997" s="263"/>
      <c r="I997" s="263"/>
      <c r="J997" s="263"/>
      <c r="K997" s="276"/>
      <c r="L997" s="263"/>
      <c r="M997" s="263"/>
      <c r="N997" s="263"/>
    </row>
    <row r="998" spans="2:14" s="55" customFormat="1">
      <c r="G998" s="263"/>
      <c r="H998" s="263"/>
      <c r="I998" s="263"/>
      <c r="J998" s="263"/>
      <c r="K998" s="276"/>
      <c r="L998" s="263"/>
      <c r="M998" s="263"/>
      <c r="N998" s="263"/>
    </row>
    <row r="999" spans="2:14" s="55" customFormat="1">
      <c r="G999" s="263"/>
      <c r="H999" s="263"/>
      <c r="I999" s="263"/>
      <c r="J999" s="263"/>
      <c r="K999" s="276"/>
      <c r="L999" s="263"/>
      <c r="M999" s="263"/>
      <c r="N999" s="263"/>
    </row>
    <row r="1000" spans="2:14" s="55" customFormat="1">
      <c r="G1000" s="263"/>
      <c r="H1000" s="263"/>
      <c r="I1000" s="263"/>
      <c r="J1000" s="263"/>
      <c r="K1000" s="276"/>
      <c r="L1000" s="263"/>
      <c r="M1000" s="263"/>
      <c r="N1000" s="263"/>
    </row>
    <row r="1001" spans="2:14" s="55" customFormat="1">
      <c r="G1001" s="263"/>
      <c r="H1001" s="263"/>
      <c r="I1001" s="263"/>
      <c r="J1001" s="263"/>
      <c r="K1001" s="276"/>
      <c r="L1001" s="263"/>
      <c r="M1001" s="263"/>
      <c r="N1001" s="263"/>
    </row>
    <row r="1002" spans="2:14" s="55" customFormat="1">
      <c r="G1002" s="263"/>
      <c r="H1002" s="263"/>
      <c r="I1002" s="263"/>
      <c r="J1002" s="263"/>
      <c r="K1002" s="276"/>
      <c r="L1002" s="263"/>
      <c r="M1002" s="263"/>
      <c r="N1002" s="263"/>
    </row>
    <row r="1003" spans="2:14" s="55" customFormat="1">
      <c r="G1003" s="263"/>
      <c r="H1003" s="263"/>
      <c r="I1003" s="263"/>
      <c r="J1003" s="263"/>
      <c r="K1003" s="276"/>
      <c r="L1003" s="263"/>
      <c r="M1003" s="263"/>
      <c r="N1003" s="263"/>
    </row>
    <row r="1004" spans="2:14" s="55" customFormat="1">
      <c r="G1004" s="263"/>
      <c r="H1004" s="263"/>
      <c r="I1004" s="263"/>
      <c r="J1004" s="263"/>
      <c r="K1004" s="276"/>
      <c r="L1004" s="263"/>
      <c r="M1004" s="263"/>
      <c r="N1004" s="263"/>
    </row>
    <row r="1005" spans="2:14" s="55" customFormat="1">
      <c r="G1005" s="263"/>
      <c r="H1005" s="263"/>
      <c r="I1005" s="263"/>
      <c r="J1005" s="263"/>
      <c r="K1005" s="276"/>
      <c r="L1005" s="263"/>
      <c r="M1005" s="263"/>
      <c r="N1005" s="263"/>
    </row>
    <row r="1006" spans="2:14" s="55" customFormat="1">
      <c r="G1006" s="263"/>
      <c r="H1006" s="263"/>
      <c r="I1006" s="263"/>
      <c r="J1006" s="263"/>
      <c r="K1006" s="276"/>
      <c r="L1006" s="263"/>
      <c r="M1006" s="263"/>
      <c r="N1006" s="263"/>
    </row>
    <row r="1007" spans="2:14" s="55" customFormat="1">
      <c r="B1007"/>
      <c r="C1007"/>
      <c r="D1007"/>
      <c r="E1007"/>
      <c r="F1007"/>
      <c r="G1007" s="263"/>
      <c r="H1007" s="263"/>
      <c r="I1007" s="263"/>
      <c r="J1007" s="263"/>
      <c r="K1007" s="276"/>
      <c r="L1007" s="263"/>
      <c r="M1007" s="263"/>
      <c r="N1007" s="263"/>
    </row>
    <row r="1008" spans="2:14" s="55" customFormat="1">
      <c r="B1008"/>
      <c r="C1008"/>
      <c r="D1008"/>
      <c r="E1008"/>
      <c r="F1008"/>
      <c r="G1008" s="277"/>
      <c r="H1008" s="277"/>
      <c r="I1008" s="277"/>
      <c r="J1008" s="277"/>
      <c r="K1008" s="278"/>
      <c r="L1008" s="277"/>
      <c r="M1008" s="277"/>
      <c r="N1008" s="277"/>
    </row>
    <row r="1009" spans="2:14" s="55" customFormat="1">
      <c r="B1009"/>
      <c r="C1009"/>
      <c r="D1009"/>
      <c r="E1009"/>
      <c r="F1009"/>
      <c r="G1009" s="277"/>
      <c r="H1009" s="277"/>
      <c r="I1009" s="277"/>
      <c r="J1009" s="277"/>
      <c r="K1009" s="278"/>
      <c r="L1009" s="277"/>
      <c r="M1009" s="277"/>
      <c r="N1009" s="277"/>
    </row>
    <row r="1010" spans="2:14" s="55" customFormat="1">
      <c r="B1010"/>
      <c r="C1010"/>
      <c r="D1010"/>
      <c r="E1010"/>
      <c r="F1010"/>
      <c r="G1010" s="277"/>
      <c r="H1010" s="277"/>
      <c r="I1010" s="277"/>
      <c r="J1010" s="277"/>
      <c r="K1010" s="278"/>
      <c r="L1010" s="277"/>
      <c r="M1010" s="277"/>
      <c r="N1010" s="277"/>
    </row>
    <row r="1011" spans="2:14" s="55" customFormat="1">
      <c r="B1011"/>
      <c r="C1011"/>
      <c r="D1011"/>
      <c r="E1011"/>
      <c r="F1011"/>
      <c r="G1011" s="277"/>
      <c r="H1011" s="277"/>
      <c r="I1011" s="277"/>
      <c r="J1011" s="277"/>
      <c r="K1011" s="278"/>
      <c r="L1011" s="277"/>
      <c r="M1011" s="277"/>
      <c r="N1011" s="277"/>
    </row>
    <row r="1012" spans="2:14" s="55" customFormat="1">
      <c r="B1012"/>
      <c r="C1012"/>
      <c r="D1012"/>
      <c r="E1012"/>
      <c r="F1012"/>
      <c r="G1012" s="277"/>
      <c r="H1012" s="277"/>
      <c r="I1012" s="277"/>
      <c r="J1012" s="277"/>
      <c r="K1012" s="278"/>
      <c r="L1012" s="277"/>
      <c r="M1012" s="277"/>
      <c r="N1012" s="277"/>
    </row>
    <row r="1013" spans="2:14" s="55" customFormat="1">
      <c r="B1013"/>
      <c r="C1013"/>
      <c r="D1013"/>
      <c r="E1013"/>
      <c r="F1013"/>
      <c r="G1013" s="277"/>
      <c r="H1013" s="277"/>
      <c r="I1013" s="277"/>
      <c r="J1013" s="277"/>
      <c r="K1013" s="278"/>
      <c r="L1013" s="277"/>
      <c r="M1013" s="277"/>
      <c r="N1013" s="277"/>
    </row>
    <row r="1014" spans="2:14" s="55" customFormat="1">
      <c r="B1014"/>
      <c r="C1014"/>
      <c r="D1014"/>
      <c r="E1014"/>
      <c r="F1014"/>
      <c r="G1014" s="277"/>
      <c r="H1014" s="277"/>
      <c r="I1014" s="277"/>
      <c r="J1014" s="277"/>
      <c r="K1014" s="278"/>
      <c r="L1014" s="277"/>
      <c r="M1014" s="277"/>
      <c r="N1014" s="277"/>
    </row>
    <row r="1015" spans="2:14" s="55" customFormat="1">
      <c r="B1015"/>
      <c r="C1015"/>
      <c r="D1015"/>
      <c r="E1015"/>
      <c r="F1015"/>
      <c r="G1015" s="277"/>
      <c r="H1015" s="277"/>
      <c r="I1015" s="277"/>
      <c r="J1015" s="277"/>
      <c r="K1015" s="278"/>
      <c r="L1015" s="277"/>
      <c r="M1015" s="277"/>
      <c r="N1015" s="277"/>
    </row>
    <row r="1016" spans="2:14" s="55" customFormat="1">
      <c r="B1016"/>
      <c r="C1016"/>
      <c r="D1016"/>
      <c r="E1016"/>
      <c r="F1016"/>
      <c r="G1016" s="277"/>
      <c r="H1016" s="277"/>
      <c r="I1016" s="277"/>
      <c r="J1016" s="277"/>
      <c r="K1016" s="278"/>
      <c r="L1016" s="277"/>
      <c r="M1016" s="277"/>
      <c r="N1016" s="277"/>
    </row>
    <row r="1017" spans="2:14" s="55" customFormat="1">
      <c r="B1017"/>
      <c r="C1017"/>
      <c r="D1017"/>
      <c r="E1017"/>
      <c r="F1017"/>
      <c r="G1017" s="277"/>
      <c r="H1017" s="277"/>
      <c r="I1017" s="277"/>
      <c r="J1017" s="277"/>
      <c r="K1017" s="278"/>
      <c r="L1017" s="277"/>
      <c r="M1017" s="277"/>
      <c r="N1017" s="277"/>
    </row>
    <row r="1018" spans="2:14" s="55" customFormat="1">
      <c r="B1018"/>
      <c r="C1018"/>
      <c r="D1018"/>
      <c r="E1018"/>
      <c r="F1018"/>
      <c r="G1018" s="277"/>
      <c r="H1018" s="277"/>
      <c r="I1018" s="277"/>
      <c r="J1018" s="277"/>
      <c r="K1018" s="278"/>
      <c r="L1018" s="277"/>
      <c r="M1018" s="277"/>
      <c r="N1018" s="277"/>
    </row>
    <row r="1019" spans="2:14" s="55" customFormat="1">
      <c r="B1019"/>
      <c r="C1019"/>
      <c r="D1019"/>
      <c r="E1019"/>
      <c r="F1019"/>
      <c r="G1019" s="277"/>
      <c r="H1019" s="277"/>
      <c r="I1019" s="277"/>
      <c r="J1019" s="277"/>
      <c r="K1019" s="278"/>
      <c r="L1019" s="277"/>
      <c r="M1019" s="277"/>
      <c r="N1019" s="277"/>
    </row>
    <row r="1020" spans="2:14" s="55" customFormat="1">
      <c r="B1020"/>
      <c r="C1020"/>
      <c r="D1020"/>
      <c r="E1020"/>
      <c r="F1020"/>
      <c r="G1020" s="277"/>
      <c r="H1020" s="277"/>
      <c r="I1020" s="277"/>
      <c r="J1020" s="277"/>
      <c r="K1020" s="278"/>
      <c r="L1020" s="277"/>
      <c r="M1020" s="277"/>
      <c r="N1020" s="277"/>
    </row>
    <row r="1021" spans="2:14" s="55" customFormat="1">
      <c r="B1021"/>
      <c r="C1021"/>
      <c r="D1021"/>
      <c r="E1021"/>
      <c r="F1021"/>
      <c r="G1021" s="277"/>
      <c r="H1021" s="277"/>
      <c r="I1021" s="277"/>
      <c r="J1021" s="277"/>
      <c r="K1021" s="278"/>
      <c r="L1021" s="277"/>
      <c r="M1021" s="277"/>
      <c r="N1021" s="277"/>
    </row>
    <row r="1022" spans="2:14" s="55" customFormat="1">
      <c r="B1022"/>
      <c r="C1022"/>
      <c r="D1022"/>
      <c r="E1022"/>
      <c r="F1022"/>
      <c r="G1022" s="277"/>
      <c r="H1022" s="277"/>
      <c r="I1022" s="277"/>
      <c r="J1022" s="277"/>
      <c r="K1022" s="278"/>
      <c r="L1022" s="277"/>
      <c r="M1022" s="277"/>
      <c r="N1022" s="277"/>
    </row>
    <row r="1023" spans="2:14" s="55" customFormat="1">
      <c r="B1023"/>
      <c r="C1023"/>
      <c r="D1023"/>
      <c r="E1023"/>
      <c r="F1023"/>
      <c r="G1023" s="277"/>
      <c r="H1023" s="277"/>
      <c r="I1023" s="277"/>
      <c r="J1023" s="277"/>
      <c r="K1023" s="278"/>
      <c r="L1023" s="277"/>
      <c r="M1023" s="277"/>
      <c r="N1023" s="277"/>
    </row>
    <row r="1024" spans="2:14" s="55" customFormat="1">
      <c r="B1024"/>
      <c r="C1024"/>
      <c r="D1024"/>
      <c r="E1024"/>
      <c r="F1024"/>
      <c r="G1024" s="277"/>
      <c r="H1024" s="277"/>
      <c r="I1024" s="277"/>
      <c r="J1024" s="277"/>
      <c r="K1024" s="278"/>
      <c r="L1024" s="277"/>
      <c r="M1024" s="277"/>
      <c r="N1024" s="277"/>
    </row>
    <row r="1025" spans="2:14" s="55" customFormat="1">
      <c r="B1025"/>
      <c r="C1025"/>
      <c r="D1025"/>
      <c r="E1025"/>
      <c r="F1025"/>
      <c r="G1025" s="277"/>
      <c r="H1025" s="277"/>
      <c r="I1025" s="277"/>
      <c r="J1025" s="277"/>
      <c r="K1025" s="278"/>
      <c r="L1025" s="277"/>
      <c r="M1025" s="277"/>
      <c r="N1025" s="277"/>
    </row>
    <row r="1026" spans="2:14" s="55" customFormat="1">
      <c r="B1026"/>
      <c r="C1026"/>
      <c r="D1026"/>
      <c r="E1026"/>
      <c r="F1026"/>
      <c r="G1026" s="277"/>
      <c r="H1026" s="277"/>
      <c r="I1026" s="277"/>
      <c r="J1026" s="277"/>
      <c r="K1026" s="278"/>
      <c r="L1026" s="277"/>
      <c r="M1026" s="277"/>
      <c r="N1026" s="277"/>
    </row>
    <row r="1027" spans="2:14" s="55" customFormat="1">
      <c r="B1027"/>
      <c r="C1027"/>
      <c r="D1027"/>
      <c r="E1027"/>
      <c r="F1027"/>
      <c r="G1027" s="277"/>
      <c r="H1027" s="277"/>
      <c r="I1027" s="277"/>
      <c r="J1027" s="277"/>
      <c r="K1027" s="278"/>
      <c r="L1027" s="277"/>
      <c r="M1027" s="277"/>
      <c r="N1027" s="277"/>
    </row>
    <row r="1028" spans="2:14" s="55" customFormat="1">
      <c r="B1028"/>
      <c r="C1028"/>
      <c r="D1028"/>
      <c r="E1028"/>
      <c r="F1028"/>
      <c r="G1028" s="277"/>
      <c r="H1028" s="277"/>
      <c r="I1028" s="277"/>
      <c r="J1028" s="277"/>
      <c r="K1028" s="278"/>
      <c r="L1028" s="277"/>
      <c r="M1028" s="277"/>
      <c r="N1028" s="277"/>
    </row>
    <row r="1029" spans="2:14" s="55" customFormat="1">
      <c r="B1029"/>
      <c r="C1029"/>
      <c r="D1029"/>
      <c r="E1029"/>
      <c r="F1029"/>
      <c r="G1029" s="277"/>
      <c r="H1029" s="277"/>
      <c r="I1029" s="277"/>
      <c r="J1029" s="277"/>
      <c r="K1029" s="278"/>
      <c r="L1029" s="277"/>
      <c r="M1029" s="277"/>
      <c r="N1029" s="277"/>
    </row>
    <row r="1030" spans="2:14" s="55" customFormat="1">
      <c r="B1030"/>
      <c r="C1030"/>
      <c r="D1030"/>
      <c r="E1030"/>
      <c r="F1030"/>
      <c r="G1030" s="277"/>
      <c r="H1030" s="277"/>
      <c r="I1030" s="277"/>
      <c r="J1030" s="277"/>
      <c r="K1030" s="278"/>
      <c r="L1030" s="277"/>
      <c r="M1030" s="277"/>
      <c r="N1030" s="277"/>
    </row>
    <row r="1031" spans="2:14" s="55" customFormat="1">
      <c r="B1031"/>
      <c r="C1031"/>
      <c r="D1031"/>
      <c r="E1031"/>
      <c r="F1031"/>
      <c r="G1031" s="277"/>
      <c r="H1031" s="277"/>
      <c r="I1031" s="277"/>
      <c r="J1031" s="277"/>
      <c r="K1031" s="278"/>
      <c r="L1031" s="277"/>
      <c r="M1031" s="277"/>
      <c r="N1031" s="277"/>
    </row>
    <row r="1032" spans="2:14" s="55" customFormat="1">
      <c r="B1032"/>
      <c r="C1032"/>
      <c r="D1032"/>
      <c r="E1032"/>
      <c r="F1032"/>
      <c r="G1032" s="277"/>
      <c r="H1032" s="277"/>
      <c r="I1032" s="277"/>
      <c r="J1032" s="277"/>
      <c r="K1032" s="278"/>
      <c r="L1032" s="277"/>
      <c r="M1032" s="277"/>
      <c r="N1032" s="277"/>
    </row>
    <row r="1033" spans="2:14" s="55" customFormat="1">
      <c r="B1033"/>
      <c r="C1033"/>
      <c r="D1033"/>
      <c r="E1033"/>
      <c r="F1033"/>
      <c r="G1033" s="277"/>
      <c r="H1033" s="277"/>
      <c r="I1033" s="277"/>
      <c r="J1033" s="277"/>
      <c r="K1033" s="278"/>
      <c r="L1033" s="277"/>
      <c r="M1033" s="277"/>
      <c r="N1033" s="277"/>
    </row>
    <row r="1034" spans="2:14" s="55" customFormat="1">
      <c r="B1034"/>
      <c r="C1034"/>
      <c r="D1034"/>
      <c r="E1034"/>
      <c r="F1034"/>
      <c r="G1034" s="277"/>
      <c r="H1034" s="277"/>
      <c r="I1034" s="277"/>
      <c r="J1034" s="277"/>
      <c r="K1034" s="278"/>
      <c r="L1034" s="277"/>
      <c r="M1034" s="277"/>
      <c r="N1034" s="277"/>
    </row>
    <row r="1035" spans="2:14" s="55" customFormat="1">
      <c r="B1035"/>
      <c r="C1035"/>
      <c r="D1035"/>
      <c r="E1035"/>
      <c r="F1035"/>
      <c r="G1035" s="277"/>
      <c r="H1035" s="277"/>
      <c r="I1035" s="277"/>
      <c r="J1035" s="277"/>
      <c r="K1035" s="278"/>
      <c r="L1035" s="277"/>
      <c r="M1035" s="277"/>
      <c r="N1035" s="277"/>
    </row>
    <row r="1036" spans="2:14" s="55" customFormat="1">
      <c r="B1036"/>
      <c r="C1036"/>
      <c r="D1036"/>
      <c r="E1036"/>
      <c r="F1036"/>
      <c r="G1036" s="277"/>
      <c r="H1036" s="277"/>
      <c r="I1036" s="277"/>
      <c r="J1036" s="277"/>
      <c r="K1036" s="278"/>
      <c r="L1036" s="277"/>
      <c r="M1036" s="277"/>
      <c r="N1036" s="277"/>
    </row>
    <row r="1037" spans="2:14" s="55" customFormat="1">
      <c r="B1037"/>
      <c r="C1037"/>
      <c r="D1037"/>
      <c r="E1037"/>
      <c r="F1037"/>
      <c r="G1037" s="277"/>
      <c r="H1037" s="277"/>
      <c r="I1037" s="277"/>
      <c r="J1037" s="277"/>
      <c r="K1037" s="278"/>
      <c r="L1037" s="277"/>
      <c r="M1037" s="277"/>
      <c r="N1037" s="277"/>
    </row>
    <row r="1038" spans="2:14" s="55" customFormat="1">
      <c r="B1038"/>
      <c r="C1038"/>
      <c r="D1038"/>
      <c r="E1038"/>
      <c r="F1038"/>
      <c r="G1038" s="277"/>
      <c r="H1038" s="277"/>
      <c r="I1038" s="277"/>
      <c r="J1038" s="277"/>
      <c r="K1038" s="278"/>
      <c r="L1038" s="277"/>
      <c r="M1038" s="277"/>
      <c r="N1038" s="277"/>
    </row>
    <row r="1039" spans="2:14" s="55" customFormat="1">
      <c r="B1039"/>
      <c r="C1039"/>
      <c r="D1039"/>
      <c r="E1039"/>
      <c r="F1039"/>
      <c r="G1039" s="277"/>
      <c r="H1039" s="277"/>
      <c r="I1039" s="277"/>
      <c r="J1039" s="277"/>
      <c r="K1039" s="278"/>
      <c r="L1039" s="277"/>
      <c r="M1039" s="277"/>
      <c r="N1039" s="277"/>
    </row>
    <row r="1040" spans="2:14" s="55" customFormat="1">
      <c r="B1040"/>
      <c r="C1040"/>
      <c r="D1040"/>
      <c r="E1040"/>
      <c r="F1040"/>
      <c r="G1040" s="277"/>
      <c r="H1040" s="277"/>
      <c r="I1040" s="277"/>
      <c r="J1040" s="277"/>
      <c r="K1040" s="278"/>
      <c r="L1040" s="277"/>
      <c r="M1040" s="277"/>
      <c r="N1040" s="277"/>
    </row>
    <row r="1041" spans="2:14" s="55" customFormat="1">
      <c r="B1041"/>
      <c r="C1041"/>
      <c r="D1041"/>
      <c r="E1041"/>
      <c r="F1041"/>
      <c r="G1041" s="277"/>
      <c r="H1041" s="277"/>
      <c r="I1041" s="277"/>
      <c r="J1041" s="277"/>
      <c r="K1041" s="278"/>
      <c r="L1041" s="277"/>
      <c r="M1041" s="277"/>
      <c r="N1041" s="277"/>
    </row>
    <row r="1042" spans="2:14" s="55" customFormat="1">
      <c r="B1042"/>
      <c r="C1042"/>
      <c r="D1042"/>
      <c r="E1042"/>
      <c r="F1042"/>
      <c r="G1042" s="277"/>
      <c r="H1042" s="277"/>
      <c r="I1042" s="277"/>
      <c r="J1042" s="277"/>
      <c r="K1042" s="278"/>
      <c r="L1042" s="277"/>
      <c r="M1042" s="277"/>
      <c r="N1042" s="277"/>
    </row>
    <row r="1043" spans="2:14" s="55" customFormat="1">
      <c r="B1043"/>
      <c r="C1043"/>
      <c r="D1043"/>
      <c r="E1043"/>
      <c r="F1043"/>
      <c r="G1043" s="277"/>
      <c r="H1043" s="277"/>
      <c r="I1043" s="277"/>
      <c r="J1043" s="277"/>
      <c r="K1043" s="278"/>
      <c r="L1043" s="277"/>
      <c r="M1043" s="277"/>
      <c r="N1043" s="277"/>
    </row>
    <row r="1044" spans="2:14" s="55" customFormat="1">
      <c r="B1044"/>
      <c r="C1044"/>
      <c r="D1044"/>
      <c r="E1044"/>
      <c r="F1044"/>
      <c r="G1044" s="277"/>
      <c r="H1044" s="277"/>
      <c r="I1044" s="277"/>
      <c r="J1044" s="277"/>
      <c r="K1044" s="278"/>
      <c r="L1044" s="277"/>
      <c r="M1044" s="277"/>
      <c r="N1044" s="277"/>
    </row>
    <row r="1045" spans="2:14" s="55" customFormat="1">
      <c r="B1045"/>
      <c r="C1045"/>
      <c r="D1045"/>
      <c r="E1045"/>
      <c r="F1045"/>
      <c r="G1045" s="277"/>
      <c r="H1045" s="277"/>
      <c r="I1045" s="277"/>
      <c r="J1045" s="277"/>
      <c r="K1045" s="278"/>
      <c r="L1045" s="277"/>
      <c r="M1045" s="277"/>
      <c r="N1045" s="277"/>
    </row>
    <row r="1046" spans="2:14" s="55" customFormat="1">
      <c r="B1046"/>
      <c r="C1046"/>
      <c r="D1046"/>
      <c r="E1046"/>
      <c r="F1046"/>
      <c r="G1046" s="277"/>
      <c r="H1046" s="277"/>
      <c r="I1046" s="277"/>
      <c r="J1046" s="277"/>
      <c r="K1046" s="278"/>
      <c r="L1046" s="277"/>
      <c r="M1046" s="277"/>
      <c r="N1046" s="277"/>
    </row>
    <row r="1047" spans="2:14" s="55" customFormat="1">
      <c r="B1047"/>
      <c r="C1047"/>
      <c r="D1047"/>
      <c r="E1047"/>
      <c r="F1047"/>
      <c r="G1047" s="277"/>
      <c r="H1047" s="277"/>
      <c r="I1047" s="277"/>
      <c r="J1047" s="277"/>
      <c r="K1047" s="278"/>
      <c r="L1047" s="277"/>
      <c r="M1047" s="277"/>
      <c r="N1047" s="277"/>
    </row>
    <row r="1048" spans="2:14" s="55" customFormat="1">
      <c r="B1048"/>
      <c r="C1048"/>
      <c r="D1048"/>
      <c r="E1048"/>
      <c r="F1048"/>
      <c r="G1048" s="277"/>
      <c r="H1048" s="277"/>
      <c r="I1048" s="277"/>
      <c r="J1048" s="277"/>
      <c r="K1048" s="278"/>
      <c r="L1048" s="277"/>
      <c r="M1048" s="277"/>
      <c r="N1048" s="277"/>
    </row>
    <row r="1049" spans="2:14" s="55" customFormat="1">
      <c r="B1049"/>
      <c r="C1049"/>
      <c r="D1049"/>
      <c r="E1049"/>
      <c r="F1049"/>
      <c r="G1049" s="277"/>
      <c r="H1049" s="277"/>
      <c r="I1049" s="277"/>
      <c r="J1049" s="277"/>
      <c r="K1049" s="278"/>
      <c r="L1049" s="277"/>
      <c r="M1049" s="277"/>
      <c r="N1049" s="277"/>
    </row>
    <row r="1050" spans="2:14" s="55" customFormat="1">
      <c r="B1050"/>
      <c r="C1050"/>
      <c r="D1050"/>
      <c r="E1050"/>
      <c r="F1050"/>
      <c r="G1050" s="277"/>
      <c r="H1050" s="277"/>
      <c r="I1050" s="277"/>
      <c r="J1050" s="277"/>
      <c r="K1050" s="278"/>
      <c r="L1050" s="277"/>
      <c r="M1050" s="277"/>
      <c r="N1050" s="277"/>
    </row>
    <row r="1051" spans="2:14" s="55" customFormat="1">
      <c r="B1051"/>
      <c r="C1051"/>
      <c r="D1051"/>
      <c r="E1051"/>
      <c r="F1051"/>
      <c r="G1051" s="277"/>
      <c r="H1051" s="277"/>
      <c r="I1051" s="277"/>
      <c r="J1051" s="277"/>
      <c r="K1051" s="278"/>
      <c r="L1051" s="277"/>
      <c r="M1051" s="277"/>
      <c r="N1051" s="277"/>
    </row>
    <row r="1052" spans="2:14" s="55" customFormat="1">
      <c r="B1052"/>
      <c r="C1052"/>
      <c r="D1052"/>
      <c r="E1052"/>
      <c r="F1052"/>
      <c r="G1052" s="277"/>
      <c r="H1052" s="277"/>
      <c r="I1052" s="277"/>
      <c r="J1052" s="277"/>
      <c r="K1052" s="278"/>
      <c r="L1052" s="277"/>
      <c r="M1052" s="277"/>
      <c r="N1052" s="277"/>
    </row>
    <row r="1053" spans="2:14" s="55" customFormat="1">
      <c r="B1053"/>
      <c r="C1053"/>
      <c r="D1053"/>
      <c r="E1053"/>
      <c r="F1053"/>
      <c r="G1053" s="277"/>
      <c r="H1053" s="277"/>
      <c r="I1053" s="277"/>
      <c r="J1053" s="277"/>
      <c r="K1053" s="278"/>
      <c r="L1053" s="277"/>
      <c r="M1053" s="277"/>
      <c r="N1053" s="277"/>
    </row>
    <row r="1054" spans="2:14" s="55" customFormat="1">
      <c r="B1054"/>
      <c r="C1054"/>
      <c r="D1054"/>
      <c r="E1054"/>
      <c r="F1054"/>
      <c r="G1054" s="277"/>
      <c r="H1054" s="277"/>
      <c r="I1054" s="277"/>
      <c r="J1054" s="277"/>
      <c r="K1054" s="278"/>
      <c r="L1054" s="277"/>
      <c r="M1054" s="277"/>
      <c r="N1054" s="277"/>
    </row>
    <row r="1055" spans="2:14" s="55" customFormat="1">
      <c r="B1055"/>
      <c r="C1055"/>
      <c r="D1055"/>
      <c r="E1055"/>
      <c r="F1055"/>
      <c r="G1055" s="277"/>
      <c r="H1055" s="277"/>
      <c r="I1055" s="277"/>
      <c r="J1055" s="277"/>
      <c r="K1055" s="278"/>
      <c r="L1055" s="277"/>
      <c r="M1055" s="277"/>
      <c r="N1055" s="277"/>
    </row>
    <row r="1056" spans="2:14" s="55" customFormat="1">
      <c r="B1056"/>
      <c r="C1056"/>
      <c r="D1056"/>
      <c r="E1056"/>
      <c r="F1056"/>
      <c r="G1056" s="277"/>
      <c r="H1056" s="277"/>
      <c r="I1056" s="277"/>
      <c r="J1056" s="277"/>
      <c r="K1056" s="278"/>
      <c r="L1056" s="277"/>
      <c r="M1056" s="277"/>
      <c r="N1056" s="277"/>
    </row>
    <row r="1057" spans="2:14" s="55" customFormat="1">
      <c r="B1057"/>
      <c r="C1057"/>
      <c r="D1057"/>
      <c r="E1057"/>
      <c r="F1057"/>
      <c r="G1057" s="277"/>
      <c r="H1057" s="277"/>
      <c r="I1057" s="277"/>
      <c r="J1057" s="277"/>
      <c r="K1057" s="278"/>
      <c r="L1057" s="277"/>
      <c r="M1057" s="277"/>
      <c r="N1057" s="277"/>
    </row>
    <row r="1058" spans="2:14" s="55" customFormat="1">
      <c r="B1058"/>
      <c r="C1058"/>
      <c r="D1058"/>
      <c r="E1058"/>
      <c r="F1058"/>
      <c r="G1058" s="277"/>
      <c r="H1058" s="277"/>
      <c r="I1058" s="277"/>
      <c r="J1058" s="277"/>
      <c r="K1058" s="278"/>
      <c r="L1058" s="277"/>
      <c r="M1058" s="277"/>
      <c r="N1058" s="277"/>
    </row>
    <row r="1059" spans="2:14" s="55" customFormat="1">
      <c r="B1059"/>
      <c r="C1059"/>
      <c r="D1059"/>
      <c r="E1059"/>
      <c r="F1059"/>
      <c r="G1059" s="277"/>
      <c r="H1059" s="277"/>
      <c r="I1059" s="277"/>
      <c r="J1059" s="277"/>
      <c r="K1059" s="278"/>
      <c r="L1059" s="277"/>
      <c r="M1059" s="277"/>
      <c r="N1059" s="277"/>
    </row>
    <row r="1060" spans="2:14" s="55" customFormat="1">
      <c r="B1060"/>
      <c r="C1060"/>
      <c r="D1060"/>
      <c r="E1060"/>
      <c r="F1060"/>
      <c r="G1060" s="277"/>
      <c r="H1060" s="277"/>
      <c r="I1060" s="277"/>
      <c r="J1060" s="277"/>
      <c r="K1060" s="278"/>
      <c r="L1060" s="277"/>
      <c r="M1060" s="277"/>
      <c r="N1060" s="277"/>
    </row>
    <row r="1061" spans="2:14" s="55" customFormat="1">
      <c r="B1061"/>
      <c r="C1061"/>
      <c r="D1061"/>
      <c r="E1061"/>
      <c r="F1061"/>
      <c r="G1061" s="277"/>
      <c r="H1061" s="277"/>
      <c r="I1061" s="277"/>
      <c r="J1061" s="277"/>
      <c r="K1061" s="278"/>
      <c r="L1061" s="277"/>
      <c r="M1061" s="277"/>
      <c r="N1061" s="277"/>
    </row>
    <row r="1062" spans="2:14" s="55" customFormat="1">
      <c r="B1062"/>
      <c r="C1062"/>
      <c r="D1062"/>
      <c r="E1062"/>
      <c r="F1062"/>
      <c r="G1062" s="277"/>
      <c r="H1062" s="277"/>
      <c r="I1062" s="277"/>
      <c r="J1062" s="277"/>
      <c r="K1062" s="278"/>
      <c r="L1062" s="277"/>
      <c r="M1062" s="277"/>
      <c r="N1062" s="277"/>
    </row>
    <row r="1063" spans="2:14" s="55" customFormat="1">
      <c r="B1063"/>
      <c r="C1063"/>
      <c r="D1063"/>
      <c r="E1063"/>
      <c r="F1063"/>
      <c r="G1063" s="277"/>
      <c r="H1063" s="277"/>
      <c r="I1063" s="277"/>
      <c r="J1063" s="277"/>
      <c r="K1063" s="278"/>
      <c r="L1063" s="277"/>
      <c r="M1063" s="277"/>
      <c r="N1063" s="277"/>
    </row>
    <row r="1064" spans="2:14" s="55" customFormat="1">
      <c r="B1064"/>
      <c r="C1064"/>
      <c r="D1064"/>
      <c r="E1064"/>
      <c r="F1064"/>
      <c r="G1064" s="277"/>
      <c r="H1064" s="277"/>
      <c r="I1064" s="277"/>
      <c r="J1064" s="277"/>
      <c r="K1064" s="278"/>
      <c r="L1064" s="277"/>
      <c r="M1064" s="277"/>
      <c r="N1064" s="277"/>
    </row>
    <row r="1065" spans="2:14" s="55" customFormat="1">
      <c r="B1065"/>
      <c r="C1065"/>
      <c r="D1065"/>
      <c r="E1065"/>
      <c r="F1065"/>
      <c r="G1065" s="277"/>
      <c r="H1065" s="277"/>
      <c r="I1065" s="277"/>
      <c r="J1065" s="277"/>
      <c r="K1065" s="278"/>
      <c r="L1065" s="277"/>
      <c r="M1065" s="277"/>
      <c r="N1065" s="277"/>
    </row>
    <row r="1066" spans="2:14" s="55" customFormat="1">
      <c r="B1066"/>
      <c r="C1066"/>
      <c r="D1066"/>
      <c r="E1066"/>
      <c r="F1066"/>
      <c r="G1066" s="277"/>
      <c r="H1066" s="277"/>
      <c r="I1066" s="277"/>
      <c r="J1066" s="277"/>
      <c r="K1066" s="278"/>
      <c r="L1066" s="277"/>
      <c r="M1066" s="277"/>
      <c r="N1066" s="277"/>
    </row>
    <row r="1067" spans="2:14" s="55" customFormat="1">
      <c r="B1067"/>
      <c r="C1067"/>
      <c r="D1067"/>
      <c r="E1067"/>
      <c r="F1067"/>
      <c r="G1067" s="277"/>
      <c r="H1067" s="277"/>
      <c r="I1067" s="277"/>
      <c r="J1067" s="277"/>
      <c r="K1067" s="278"/>
      <c r="L1067" s="277"/>
      <c r="M1067" s="277"/>
      <c r="N1067" s="277"/>
    </row>
    <row r="1068" spans="2:14" s="55" customFormat="1">
      <c r="B1068"/>
      <c r="C1068"/>
      <c r="D1068"/>
      <c r="E1068"/>
      <c r="F1068"/>
      <c r="G1068" s="277"/>
      <c r="H1068" s="277"/>
      <c r="I1068" s="277"/>
      <c r="J1068" s="277"/>
      <c r="K1068" s="278"/>
      <c r="L1068" s="277"/>
      <c r="M1068" s="277"/>
      <c r="N1068" s="277"/>
    </row>
    <row r="1069" spans="2:14" s="55" customFormat="1">
      <c r="B1069"/>
      <c r="C1069"/>
      <c r="D1069"/>
      <c r="E1069"/>
      <c r="F1069"/>
      <c r="G1069" s="277"/>
      <c r="H1069" s="277"/>
      <c r="I1069" s="277"/>
      <c r="J1069" s="277"/>
      <c r="K1069" s="278"/>
      <c r="L1069" s="277"/>
      <c r="M1069" s="277"/>
      <c r="N1069" s="277"/>
    </row>
    <row r="1070" spans="2:14" s="55" customFormat="1">
      <c r="B1070"/>
      <c r="C1070"/>
      <c r="D1070"/>
      <c r="E1070"/>
      <c r="F1070"/>
      <c r="G1070" s="277"/>
      <c r="H1070" s="277"/>
      <c r="I1070" s="277"/>
      <c r="J1070" s="277"/>
      <c r="K1070" s="278"/>
      <c r="L1070" s="277"/>
      <c r="M1070" s="277"/>
      <c r="N1070" s="277"/>
    </row>
    <row r="1071" spans="2:14" s="55" customFormat="1">
      <c r="B1071"/>
      <c r="C1071"/>
      <c r="D1071"/>
      <c r="E1071"/>
      <c r="F1071"/>
      <c r="G1071" s="277"/>
      <c r="H1071" s="277"/>
      <c r="I1071" s="277"/>
      <c r="J1071" s="277"/>
      <c r="K1071" s="278"/>
      <c r="L1071" s="277"/>
      <c r="M1071" s="277"/>
      <c r="N1071" s="277"/>
    </row>
    <row r="1072" spans="2:14" s="55" customFormat="1">
      <c r="B1072"/>
      <c r="C1072"/>
      <c r="D1072"/>
      <c r="E1072"/>
      <c r="F1072"/>
      <c r="G1072" s="277"/>
      <c r="H1072" s="277"/>
      <c r="I1072" s="277"/>
      <c r="J1072" s="277"/>
      <c r="K1072" s="278"/>
      <c r="L1072" s="277"/>
      <c r="M1072" s="277"/>
      <c r="N1072" s="277"/>
    </row>
    <row r="1073" spans="2:14" s="55" customFormat="1">
      <c r="B1073"/>
      <c r="C1073"/>
      <c r="D1073"/>
      <c r="E1073"/>
      <c r="F1073"/>
      <c r="G1073" s="277"/>
      <c r="H1073" s="277"/>
      <c r="I1073" s="277"/>
      <c r="J1073" s="277"/>
      <c r="K1073" s="278"/>
      <c r="L1073" s="277"/>
      <c r="M1073" s="277"/>
      <c r="N1073" s="277"/>
    </row>
    <row r="1074" spans="2:14" s="55" customFormat="1">
      <c r="B1074"/>
      <c r="C1074"/>
      <c r="D1074"/>
      <c r="E1074"/>
      <c r="F1074"/>
      <c r="G1074" s="277"/>
      <c r="H1074" s="277"/>
      <c r="I1074" s="277"/>
      <c r="J1074" s="277"/>
      <c r="K1074" s="278"/>
      <c r="L1074" s="277"/>
      <c r="M1074" s="277"/>
      <c r="N1074" s="277"/>
    </row>
    <row r="1075" spans="2:14" s="55" customFormat="1">
      <c r="B1075"/>
      <c r="C1075"/>
      <c r="D1075"/>
      <c r="E1075"/>
      <c r="F1075"/>
      <c r="G1075" s="277"/>
      <c r="H1075" s="277"/>
      <c r="I1075" s="277"/>
      <c r="J1075" s="277"/>
      <c r="K1075" s="278"/>
      <c r="L1075" s="277"/>
      <c r="M1075" s="277"/>
      <c r="N1075" s="277"/>
    </row>
    <row r="1076" spans="2:14" s="55" customFormat="1">
      <c r="B1076"/>
      <c r="C1076"/>
      <c r="D1076"/>
      <c r="E1076"/>
      <c r="F1076"/>
      <c r="G1076" s="277"/>
      <c r="H1076" s="277"/>
      <c r="I1076" s="277"/>
      <c r="J1076" s="277"/>
      <c r="K1076" s="278"/>
      <c r="L1076" s="277"/>
      <c r="M1076" s="277"/>
      <c r="N1076" s="277"/>
    </row>
    <row r="1077" spans="2:14" s="55" customFormat="1">
      <c r="B1077"/>
      <c r="C1077"/>
      <c r="D1077"/>
      <c r="E1077"/>
      <c r="F1077"/>
      <c r="G1077" s="277"/>
      <c r="H1077" s="277"/>
      <c r="I1077" s="277"/>
      <c r="J1077" s="277"/>
      <c r="K1077" s="278"/>
      <c r="L1077" s="277"/>
      <c r="M1077" s="277"/>
      <c r="N1077" s="277"/>
    </row>
    <row r="1078" spans="2:14" s="55" customFormat="1">
      <c r="B1078"/>
      <c r="C1078"/>
      <c r="D1078"/>
      <c r="E1078"/>
      <c r="F1078"/>
      <c r="G1078" s="277"/>
      <c r="H1078" s="277"/>
      <c r="I1078" s="277"/>
      <c r="J1078" s="277"/>
      <c r="K1078" s="278"/>
      <c r="L1078" s="277"/>
      <c r="M1078" s="277"/>
      <c r="N1078" s="277"/>
    </row>
    <row r="1079" spans="2:14" s="55" customFormat="1">
      <c r="B1079"/>
      <c r="C1079"/>
      <c r="D1079"/>
      <c r="E1079"/>
      <c r="F1079"/>
      <c r="G1079" s="277"/>
      <c r="H1079" s="277"/>
      <c r="I1079" s="277"/>
      <c r="J1079" s="277"/>
      <c r="K1079" s="278"/>
      <c r="L1079" s="277"/>
      <c r="M1079" s="277"/>
      <c r="N1079" s="277"/>
    </row>
    <row r="1080" spans="2:14" s="55" customFormat="1">
      <c r="B1080"/>
      <c r="C1080"/>
      <c r="D1080"/>
      <c r="E1080"/>
      <c r="F1080"/>
      <c r="G1080" s="277"/>
      <c r="H1080" s="277"/>
      <c r="I1080" s="277"/>
      <c r="J1080" s="277"/>
      <c r="K1080" s="278"/>
      <c r="L1080" s="277"/>
      <c r="M1080" s="277"/>
      <c r="N1080" s="277"/>
    </row>
    <row r="1081" spans="2:14" s="55" customFormat="1">
      <c r="B1081"/>
      <c r="C1081"/>
      <c r="D1081"/>
      <c r="E1081"/>
      <c r="F1081"/>
      <c r="G1081" s="277"/>
      <c r="H1081" s="277"/>
      <c r="I1081" s="277"/>
      <c r="J1081" s="277"/>
      <c r="K1081" s="278"/>
      <c r="L1081" s="277"/>
      <c r="M1081" s="277"/>
      <c r="N1081" s="277"/>
    </row>
    <row r="1082" spans="2:14" s="55" customFormat="1">
      <c r="B1082"/>
      <c r="C1082"/>
      <c r="D1082"/>
      <c r="E1082"/>
      <c r="F1082"/>
      <c r="G1082" s="277"/>
      <c r="H1082" s="277"/>
      <c r="I1082" s="277"/>
      <c r="J1082" s="277"/>
      <c r="K1082" s="278"/>
      <c r="L1082" s="277"/>
      <c r="M1082" s="277"/>
      <c r="N1082" s="277"/>
    </row>
    <row r="1083" spans="2:14" s="55" customFormat="1">
      <c r="B1083"/>
      <c r="C1083"/>
      <c r="D1083"/>
      <c r="E1083"/>
      <c r="F1083"/>
      <c r="G1083" s="277"/>
      <c r="H1083" s="277"/>
      <c r="I1083" s="277"/>
      <c r="J1083" s="277"/>
      <c r="K1083" s="278"/>
      <c r="L1083" s="277"/>
      <c r="M1083" s="277"/>
      <c r="N1083" s="277"/>
    </row>
    <row r="1084" spans="2:14" s="55" customFormat="1">
      <c r="B1084"/>
      <c r="C1084"/>
      <c r="D1084"/>
      <c r="E1084"/>
      <c r="F1084"/>
      <c r="G1084" s="277"/>
      <c r="H1084" s="277"/>
      <c r="I1084" s="277"/>
      <c r="J1084" s="277"/>
      <c r="K1084" s="278"/>
      <c r="L1084" s="277"/>
      <c r="M1084" s="277"/>
      <c r="N1084" s="277"/>
    </row>
    <row r="1085" spans="2:14" s="55" customFormat="1">
      <c r="B1085"/>
      <c r="C1085"/>
      <c r="D1085"/>
      <c r="E1085"/>
      <c r="F1085"/>
      <c r="G1085" s="277"/>
      <c r="H1085" s="277"/>
      <c r="I1085" s="277"/>
      <c r="J1085" s="277"/>
      <c r="K1085" s="278"/>
      <c r="L1085" s="277"/>
      <c r="M1085" s="277"/>
      <c r="N1085" s="277"/>
    </row>
    <row r="1086" spans="2:14" s="55" customFormat="1">
      <c r="B1086"/>
      <c r="C1086"/>
      <c r="D1086"/>
      <c r="E1086"/>
      <c r="F1086"/>
      <c r="G1086" s="277"/>
      <c r="H1086" s="277"/>
      <c r="I1086" s="277"/>
      <c r="J1086" s="277"/>
      <c r="K1086" s="278"/>
      <c r="L1086" s="277"/>
      <c r="M1086" s="277"/>
      <c r="N1086" s="277"/>
    </row>
    <row r="1087" spans="2:14" s="55" customFormat="1">
      <c r="B1087"/>
      <c r="C1087"/>
      <c r="D1087"/>
      <c r="E1087"/>
      <c r="F1087"/>
      <c r="G1087" s="277"/>
      <c r="H1087" s="277"/>
      <c r="I1087" s="277"/>
      <c r="J1087" s="277"/>
      <c r="K1087" s="278"/>
      <c r="L1087" s="277"/>
      <c r="M1087" s="277"/>
      <c r="N1087" s="277"/>
    </row>
    <row r="1088" spans="2:14" s="55" customFormat="1">
      <c r="B1088"/>
      <c r="C1088"/>
      <c r="D1088"/>
      <c r="E1088"/>
      <c r="F1088"/>
      <c r="G1088" s="277"/>
      <c r="H1088" s="277"/>
      <c r="I1088" s="277"/>
      <c r="J1088" s="277"/>
      <c r="K1088" s="278"/>
      <c r="L1088" s="277"/>
      <c r="M1088" s="277"/>
      <c r="N1088" s="277"/>
    </row>
    <row r="1089" spans="2:14" s="55" customFormat="1">
      <c r="B1089"/>
      <c r="C1089"/>
      <c r="D1089"/>
      <c r="E1089"/>
      <c r="F1089"/>
      <c r="G1089" s="277"/>
      <c r="H1089" s="277"/>
      <c r="I1089" s="277"/>
      <c r="J1089" s="277"/>
      <c r="K1089" s="278"/>
      <c r="L1089" s="277"/>
      <c r="M1089" s="277"/>
      <c r="N1089" s="277"/>
    </row>
    <row r="1090" spans="2:14" s="55" customFormat="1">
      <c r="B1090"/>
      <c r="C1090"/>
      <c r="D1090"/>
      <c r="E1090"/>
      <c r="F1090"/>
      <c r="G1090" s="277"/>
      <c r="H1090" s="277"/>
      <c r="I1090" s="277"/>
      <c r="J1090" s="277"/>
      <c r="K1090" s="278"/>
      <c r="L1090" s="277"/>
      <c r="M1090" s="277"/>
      <c r="N1090" s="277"/>
    </row>
    <row r="1091" spans="2:14" s="55" customFormat="1">
      <c r="B1091"/>
      <c r="C1091"/>
      <c r="D1091"/>
      <c r="E1091"/>
      <c r="F1091"/>
      <c r="G1091" s="277"/>
      <c r="H1091" s="277"/>
      <c r="I1091" s="277"/>
      <c r="J1091" s="277"/>
      <c r="K1091" s="278"/>
      <c r="L1091" s="277"/>
      <c r="M1091" s="277"/>
      <c r="N1091" s="277"/>
    </row>
    <row r="1092" spans="2:14" s="55" customFormat="1">
      <c r="B1092"/>
      <c r="C1092"/>
      <c r="D1092"/>
      <c r="E1092"/>
      <c r="F1092"/>
      <c r="G1092" s="277"/>
      <c r="H1092" s="277"/>
      <c r="I1092" s="277"/>
      <c r="J1092" s="277"/>
      <c r="K1092" s="278"/>
      <c r="L1092" s="277"/>
      <c r="M1092" s="277"/>
      <c r="N1092" s="277"/>
    </row>
    <row r="1093" spans="2:14" s="55" customFormat="1">
      <c r="B1093"/>
      <c r="C1093"/>
      <c r="D1093"/>
      <c r="E1093"/>
      <c r="F1093"/>
      <c r="G1093" s="277"/>
      <c r="H1093" s="277"/>
      <c r="I1093" s="277"/>
      <c r="J1093" s="277"/>
      <c r="K1093" s="278"/>
      <c r="L1093" s="277"/>
      <c r="M1093" s="277"/>
      <c r="N1093" s="277"/>
    </row>
    <row r="1094" spans="2:14" s="55" customFormat="1">
      <c r="B1094"/>
      <c r="C1094"/>
      <c r="D1094"/>
      <c r="E1094"/>
      <c r="F1094"/>
      <c r="G1094" s="277"/>
      <c r="H1094" s="277"/>
      <c r="I1094" s="277"/>
      <c r="J1094" s="277"/>
      <c r="K1094" s="278"/>
      <c r="L1094" s="277"/>
      <c r="M1094" s="277"/>
      <c r="N1094" s="277"/>
    </row>
    <row r="1095" spans="2:14" s="55" customFormat="1">
      <c r="B1095"/>
      <c r="C1095"/>
      <c r="D1095"/>
      <c r="E1095"/>
      <c r="F1095"/>
      <c r="G1095" s="277"/>
      <c r="H1095" s="277"/>
      <c r="I1095" s="277"/>
      <c r="J1095" s="277"/>
      <c r="K1095" s="278"/>
      <c r="L1095" s="277"/>
      <c r="M1095" s="277"/>
      <c r="N1095" s="277"/>
    </row>
    <row r="1096" spans="2:14" s="55" customFormat="1">
      <c r="B1096"/>
      <c r="C1096"/>
      <c r="D1096"/>
      <c r="E1096"/>
      <c r="F1096"/>
      <c r="G1096" s="277"/>
      <c r="H1096" s="277"/>
      <c r="I1096" s="277"/>
      <c r="J1096" s="277"/>
      <c r="K1096" s="278"/>
      <c r="L1096" s="277"/>
      <c r="M1096" s="277"/>
      <c r="N1096" s="277"/>
    </row>
    <row r="1097" spans="2:14" s="55" customFormat="1">
      <c r="B1097"/>
      <c r="C1097"/>
      <c r="D1097"/>
      <c r="E1097"/>
      <c r="F1097"/>
      <c r="G1097" s="277"/>
      <c r="H1097" s="277"/>
      <c r="I1097" s="277"/>
      <c r="J1097" s="277"/>
      <c r="K1097" s="278"/>
      <c r="L1097" s="277"/>
      <c r="M1097" s="277"/>
      <c r="N1097" s="277"/>
    </row>
    <row r="1098" spans="2:14" s="55" customFormat="1">
      <c r="B1098"/>
      <c r="C1098"/>
      <c r="D1098"/>
      <c r="E1098"/>
      <c r="F1098"/>
      <c r="G1098" s="277"/>
      <c r="H1098" s="277"/>
      <c r="I1098" s="277"/>
      <c r="J1098" s="277"/>
      <c r="K1098" s="278"/>
      <c r="L1098" s="277"/>
      <c r="M1098" s="277"/>
      <c r="N1098" s="277"/>
    </row>
    <row r="1099" spans="2:14" s="55" customFormat="1">
      <c r="B1099"/>
      <c r="C1099"/>
      <c r="D1099"/>
      <c r="E1099"/>
      <c r="F1099"/>
      <c r="G1099" s="277"/>
      <c r="H1099" s="277"/>
      <c r="I1099" s="277"/>
      <c r="J1099" s="277"/>
      <c r="K1099" s="278"/>
      <c r="L1099" s="277"/>
      <c r="M1099" s="277"/>
      <c r="N1099" s="277"/>
    </row>
    <row r="1100" spans="2:14" s="55" customFormat="1">
      <c r="B1100"/>
      <c r="C1100"/>
      <c r="D1100"/>
      <c r="E1100"/>
      <c r="F1100"/>
      <c r="G1100" s="277"/>
      <c r="H1100" s="277"/>
      <c r="I1100" s="277"/>
      <c r="J1100" s="277"/>
      <c r="K1100" s="278"/>
      <c r="L1100" s="277"/>
      <c r="M1100" s="277"/>
      <c r="N1100" s="277"/>
    </row>
    <row r="1101" spans="2:14" s="55" customFormat="1">
      <c r="B1101"/>
      <c r="C1101"/>
      <c r="D1101"/>
      <c r="E1101"/>
      <c r="F1101"/>
      <c r="G1101" s="277"/>
      <c r="H1101" s="277"/>
      <c r="I1101" s="277"/>
      <c r="J1101" s="277"/>
      <c r="K1101" s="278"/>
      <c r="L1101" s="277"/>
      <c r="M1101" s="277"/>
      <c r="N1101" s="277"/>
    </row>
    <row r="1102" spans="2:14" s="55" customFormat="1">
      <c r="B1102"/>
      <c r="C1102"/>
      <c r="D1102"/>
      <c r="E1102"/>
      <c r="F1102"/>
      <c r="G1102" s="277"/>
      <c r="H1102" s="277"/>
      <c r="I1102" s="277"/>
      <c r="J1102" s="277"/>
      <c r="K1102" s="278"/>
      <c r="L1102" s="277"/>
      <c r="M1102" s="277"/>
      <c r="N1102" s="277"/>
    </row>
    <row r="1103" spans="2:14" s="55" customFormat="1">
      <c r="B1103"/>
      <c r="C1103"/>
      <c r="D1103"/>
      <c r="E1103"/>
      <c r="F1103"/>
      <c r="G1103" s="277"/>
      <c r="H1103" s="277"/>
      <c r="I1103" s="277"/>
      <c r="J1103" s="277"/>
      <c r="K1103" s="278"/>
      <c r="L1103" s="277"/>
      <c r="M1103" s="277"/>
      <c r="N1103" s="277"/>
    </row>
    <row r="1104" spans="2:14" s="55" customFormat="1">
      <c r="B1104"/>
      <c r="C1104"/>
      <c r="D1104"/>
      <c r="E1104"/>
      <c r="F1104"/>
      <c r="G1104" s="277"/>
      <c r="H1104" s="277"/>
      <c r="I1104" s="277"/>
      <c r="J1104" s="277"/>
      <c r="K1104" s="278"/>
      <c r="L1104" s="277"/>
      <c r="M1104" s="277"/>
      <c r="N1104" s="277"/>
    </row>
    <row r="1105" spans="2:14" s="55" customFormat="1">
      <c r="B1105"/>
      <c r="C1105"/>
      <c r="D1105"/>
      <c r="E1105"/>
      <c r="F1105"/>
      <c r="G1105" s="277"/>
      <c r="H1105" s="277"/>
      <c r="I1105" s="277"/>
      <c r="J1105" s="277"/>
      <c r="K1105" s="278"/>
      <c r="L1105" s="277"/>
      <c r="M1105" s="277"/>
      <c r="N1105" s="277"/>
    </row>
    <row r="1106" spans="2:14" s="55" customFormat="1">
      <c r="B1106"/>
      <c r="C1106"/>
      <c r="D1106"/>
      <c r="E1106"/>
      <c r="F1106"/>
      <c r="G1106" s="277"/>
      <c r="H1106" s="277"/>
      <c r="I1106" s="277"/>
      <c r="J1106" s="277"/>
      <c r="K1106" s="278"/>
      <c r="L1106" s="277"/>
      <c r="M1106" s="277"/>
      <c r="N1106" s="277"/>
    </row>
    <row r="1107" spans="2:14" s="55" customFormat="1">
      <c r="B1107"/>
      <c r="C1107"/>
      <c r="D1107"/>
      <c r="E1107"/>
      <c r="F1107"/>
      <c r="G1107" s="277"/>
      <c r="H1107" s="277"/>
      <c r="I1107" s="277"/>
      <c r="J1107" s="277"/>
      <c r="K1107" s="278"/>
      <c r="L1107" s="277"/>
      <c r="M1107" s="277"/>
      <c r="N1107" s="277"/>
    </row>
    <row r="1108" spans="2:14" s="55" customFormat="1">
      <c r="B1108"/>
      <c r="C1108"/>
      <c r="D1108"/>
      <c r="E1108"/>
      <c r="F1108"/>
      <c r="G1108" s="277"/>
      <c r="H1108" s="277"/>
      <c r="I1108" s="277"/>
      <c r="J1108" s="277"/>
      <c r="K1108" s="278"/>
      <c r="L1108" s="277"/>
      <c r="M1108" s="277"/>
      <c r="N1108" s="277"/>
    </row>
    <row r="1109" spans="2:14" s="55" customFormat="1">
      <c r="B1109"/>
      <c r="C1109"/>
      <c r="D1109"/>
      <c r="E1109"/>
      <c r="F1109"/>
      <c r="G1109" s="277"/>
      <c r="H1109" s="277"/>
      <c r="I1109" s="277"/>
      <c r="J1109" s="277"/>
      <c r="K1109" s="278"/>
      <c r="L1109" s="277"/>
      <c r="M1109" s="277"/>
      <c r="N1109" s="277"/>
    </row>
    <row r="1110" spans="2:14" s="55" customFormat="1">
      <c r="B1110"/>
      <c r="C1110"/>
      <c r="D1110"/>
      <c r="E1110"/>
      <c r="F1110"/>
      <c r="G1110" s="277"/>
      <c r="H1110" s="277"/>
      <c r="I1110" s="277"/>
      <c r="J1110" s="277"/>
      <c r="K1110" s="278"/>
      <c r="L1110" s="277"/>
      <c r="M1110" s="277"/>
      <c r="N1110" s="277"/>
    </row>
    <row r="1111" spans="2:14" s="55" customFormat="1">
      <c r="B1111"/>
      <c r="C1111"/>
      <c r="D1111"/>
      <c r="E1111"/>
      <c r="F1111"/>
      <c r="G1111" s="277"/>
      <c r="H1111" s="277"/>
      <c r="I1111" s="277"/>
      <c r="J1111" s="277"/>
      <c r="K1111" s="278"/>
      <c r="L1111" s="277"/>
      <c r="M1111" s="277"/>
      <c r="N1111" s="277"/>
    </row>
    <row r="1112" spans="2:14" s="55" customFormat="1">
      <c r="B1112"/>
      <c r="C1112"/>
      <c r="D1112"/>
      <c r="E1112"/>
      <c r="F1112"/>
      <c r="G1112" s="277"/>
      <c r="H1112" s="277"/>
      <c r="I1112" s="277"/>
      <c r="J1112" s="277"/>
      <c r="K1112" s="278"/>
      <c r="L1112" s="277"/>
      <c r="M1112" s="277"/>
      <c r="N1112" s="277"/>
    </row>
    <row r="1113" spans="2:14" s="55" customFormat="1">
      <c r="B1113"/>
      <c r="C1113"/>
      <c r="D1113"/>
      <c r="E1113"/>
      <c r="F1113"/>
      <c r="G1113" s="277"/>
      <c r="H1113" s="277"/>
      <c r="I1113" s="277"/>
      <c r="J1113" s="277"/>
      <c r="K1113" s="278"/>
      <c r="L1113" s="277"/>
      <c r="M1113" s="277"/>
      <c r="N1113" s="277"/>
    </row>
    <row r="1114" spans="2:14" s="55" customFormat="1">
      <c r="B1114"/>
      <c r="C1114"/>
      <c r="D1114"/>
      <c r="E1114"/>
      <c r="F1114"/>
      <c r="G1114" s="277"/>
      <c r="H1114" s="277"/>
      <c r="I1114" s="277"/>
      <c r="J1114" s="277"/>
      <c r="K1114" s="278"/>
      <c r="L1114" s="277"/>
      <c r="M1114" s="277"/>
      <c r="N1114" s="277"/>
    </row>
    <row r="1115" spans="2:14" s="55" customFormat="1">
      <c r="B1115"/>
      <c r="C1115"/>
      <c r="D1115"/>
      <c r="E1115"/>
      <c r="F1115"/>
      <c r="G1115" s="277"/>
      <c r="H1115" s="277"/>
      <c r="I1115" s="277"/>
      <c r="J1115" s="277"/>
      <c r="K1115" s="278"/>
      <c r="L1115" s="277"/>
      <c r="M1115" s="277"/>
      <c r="N1115" s="277"/>
    </row>
  </sheetData>
  <mergeCells count="5">
    <mergeCell ref="H6:N6"/>
    <mergeCell ref="J5:K5"/>
    <mergeCell ref="G2:P2"/>
    <mergeCell ref="G3:P3"/>
    <mergeCell ref="G4:P4"/>
  </mergeCells>
  <dataValidations count="1">
    <dataValidation type="list" allowBlank="1" showInputMessage="1" showErrorMessage="1" sqref="N8:N28 N168 N38 N48 N58 N68 N78 N88 N98 N108 N118 N128 N138 N148 N158 N178 N188 N198 N208 N218 N228 N238:N862">
      <formula1>$S$2:$S$4</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PPNE2!$C$9:$C$104</xm:f>
          </x14:formula1>
          <xm:sqref>G853:G862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13" workbookViewId="0">
      <selection activeCell="F23" sqref="F23"/>
    </sheetView>
  </sheetViews>
  <sheetFormatPr baseColWidth="10" defaultColWidth="11.42578125" defaultRowHeight="1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5"/>
  </cols>
  <sheetData>
    <row r="1" spans="1:7" ht="12.75">
      <c r="A1" s="506">
        <f>+PPNE1!B1</f>
        <v>0</v>
      </c>
      <c r="B1" s="507"/>
      <c r="C1" s="507"/>
      <c r="D1" s="507"/>
      <c r="E1" s="507"/>
      <c r="F1" s="507"/>
      <c r="G1" s="507"/>
    </row>
    <row r="2" spans="1:7" ht="15.75">
      <c r="A2" s="508" t="str">
        <f>+PPNE1!B2</f>
        <v>Servicio Nacional de Salud</v>
      </c>
      <c r="B2" s="509"/>
      <c r="C2" s="509"/>
      <c r="D2" s="509"/>
      <c r="E2" s="509"/>
      <c r="F2" s="509"/>
      <c r="G2" s="509"/>
    </row>
    <row r="3" spans="1:7">
      <c r="A3" s="510" t="str">
        <f>+PPNE1!B3</f>
        <v>Dirección de Planificación y Desarrollo</v>
      </c>
      <c r="B3" s="511"/>
      <c r="C3" s="511"/>
      <c r="D3" s="511"/>
      <c r="E3" s="511"/>
      <c r="F3" s="511"/>
      <c r="G3" s="511"/>
    </row>
    <row r="4" spans="1:7" ht="12.75">
      <c r="A4" s="512" t="s">
        <v>54</v>
      </c>
      <c r="B4" s="513"/>
      <c r="C4" s="513"/>
      <c r="D4" s="513"/>
      <c r="E4" s="513"/>
      <c r="F4" s="513"/>
      <c r="G4" s="513"/>
    </row>
    <row r="5" spans="1:7" ht="12.75">
      <c r="A5" s="512">
        <f>+PPNE1!C5</f>
        <v>2023</v>
      </c>
      <c r="B5" s="513"/>
      <c r="C5" s="513"/>
      <c r="D5" s="513"/>
      <c r="E5" s="513"/>
      <c r="F5" s="513"/>
      <c r="G5" s="513"/>
    </row>
    <row r="6" spans="1:7" ht="12.75">
      <c r="A6" s="15" t="s">
        <v>222</v>
      </c>
      <c r="B6" s="5"/>
      <c r="C6" s="5"/>
      <c r="D6" s="5"/>
      <c r="E6" s="514" t="str">
        <f>+PPNE1!B6</f>
        <v>Metropolitano</v>
      </c>
      <c r="F6" s="514"/>
      <c r="G6" s="514"/>
    </row>
    <row r="7" spans="1:7" ht="12.75">
      <c r="A7" s="54" t="s">
        <v>1086</v>
      </c>
      <c r="B7" s="19"/>
      <c r="C7" s="19"/>
      <c r="D7" s="16"/>
      <c r="E7" s="505">
        <f>+PPNE1!B7</f>
        <v>0</v>
      </c>
      <c r="F7" s="505"/>
      <c r="G7" s="505"/>
    </row>
    <row r="8" spans="1:7" ht="48" customHeight="1">
      <c r="A8" s="287" t="s">
        <v>1006</v>
      </c>
      <c r="B8" s="287" t="s">
        <v>1007</v>
      </c>
      <c r="C8" s="287" t="s">
        <v>4</v>
      </c>
      <c r="D8" s="287" t="s">
        <v>27</v>
      </c>
      <c r="E8" s="288" t="s">
        <v>230</v>
      </c>
      <c r="F8" s="307" t="s">
        <v>238</v>
      </c>
      <c r="G8" s="307" t="s">
        <v>26</v>
      </c>
    </row>
    <row r="9" spans="1:7" ht="12.75">
      <c r="A9" s="289">
        <v>3</v>
      </c>
      <c r="B9" s="290"/>
      <c r="C9" s="290"/>
      <c r="D9" s="290"/>
      <c r="E9" s="291" t="s">
        <v>231</v>
      </c>
      <c r="F9" s="308">
        <f>+F10</f>
        <v>0</v>
      </c>
      <c r="G9" s="309">
        <f>G10</f>
        <v>0</v>
      </c>
    </row>
    <row r="10" spans="1:7" ht="12.75">
      <c r="A10" s="292"/>
      <c r="B10" s="292">
        <v>31</v>
      </c>
      <c r="C10" s="293"/>
      <c r="D10" s="293"/>
      <c r="E10" s="294" t="s">
        <v>1008</v>
      </c>
      <c r="F10" s="310">
        <f>SUM(F11:F11)</f>
        <v>0</v>
      </c>
      <c r="G10" s="311">
        <f>G11</f>
        <v>0</v>
      </c>
    </row>
    <row r="11" spans="1:7" ht="12.75">
      <c r="A11" s="295"/>
      <c r="B11" s="295"/>
      <c r="C11" s="295">
        <v>312</v>
      </c>
      <c r="D11" s="296"/>
      <c r="E11" s="297" t="s">
        <v>1009</v>
      </c>
      <c r="F11" s="312">
        <v>0</v>
      </c>
      <c r="G11" s="313">
        <f>IFERROR(F11/$F$31*100,"0.00")</f>
        <v>0</v>
      </c>
    </row>
    <row r="12" spans="1:7" ht="12.75">
      <c r="A12" s="298">
        <v>4</v>
      </c>
      <c r="B12" s="299"/>
      <c r="C12" s="299"/>
      <c r="D12" s="299"/>
      <c r="E12" s="300" t="s">
        <v>1010</v>
      </c>
      <c r="F12" s="314">
        <f>+F13+F19</f>
        <v>291383810.74000001</v>
      </c>
      <c r="G12" s="314">
        <f>G13+G19</f>
        <v>94.017884603402251</v>
      </c>
    </row>
    <row r="13" spans="1:7" ht="12.75">
      <c r="A13" s="292"/>
      <c r="B13" s="292">
        <v>41</v>
      </c>
      <c r="C13" s="1"/>
      <c r="D13" s="293"/>
      <c r="E13" s="301" t="s">
        <v>263</v>
      </c>
      <c r="F13" s="310">
        <f>SUM(F15:F18)</f>
        <v>291383810.74000001</v>
      </c>
      <c r="G13" s="315">
        <f>SUM(G15:G18)</f>
        <v>94.017884603402251</v>
      </c>
    </row>
    <row r="14" spans="1:7" ht="24">
      <c r="A14" s="292"/>
      <c r="B14" s="292"/>
      <c r="C14" s="292">
        <v>413</v>
      </c>
      <c r="D14" s="293"/>
      <c r="E14" s="301" t="s">
        <v>1011</v>
      </c>
      <c r="F14" s="310">
        <f>SUM(F16:F19)</f>
        <v>10391190</v>
      </c>
      <c r="G14" s="315">
        <f>SUM(G16:G19)</f>
        <v>3.3528208030190148</v>
      </c>
    </row>
    <row r="15" spans="1:7" ht="12.75">
      <c r="A15" s="295"/>
      <c r="B15" s="295"/>
      <c r="C15" s="295">
        <v>413</v>
      </c>
      <c r="D15" s="296" t="s">
        <v>1012</v>
      </c>
      <c r="E15" s="297" t="s">
        <v>292</v>
      </c>
      <c r="F15" s="312">
        <v>280992620.74000001</v>
      </c>
      <c r="G15" s="313">
        <f>IFERROR(F15/$F$31*100,"0.00")</f>
        <v>90.665063800383237</v>
      </c>
    </row>
    <row r="16" spans="1:7" ht="12.75">
      <c r="A16" s="295"/>
      <c r="B16" s="295"/>
      <c r="C16" s="295">
        <v>413</v>
      </c>
      <c r="D16" s="296" t="s">
        <v>1013</v>
      </c>
      <c r="E16" s="297" t="s">
        <v>232</v>
      </c>
      <c r="F16" s="394">
        <v>10391190</v>
      </c>
      <c r="G16" s="313">
        <f>IFERROR(F16/$F$31*100,"0.00")</f>
        <v>3.3528208030190148</v>
      </c>
    </row>
    <row r="17" spans="1:7" ht="12.75">
      <c r="A17" s="295"/>
      <c r="B17" s="295"/>
      <c r="C17" s="295">
        <v>413</v>
      </c>
      <c r="D17" s="296" t="s">
        <v>1014</v>
      </c>
      <c r="E17" s="297" t="s">
        <v>1015</v>
      </c>
      <c r="F17" s="312">
        <v>0</v>
      </c>
      <c r="G17" s="313">
        <f>IFERROR(F17/$F$31*100,"0.00")</f>
        <v>0</v>
      </c>
    </row>
    <row r="18" spans="1:7" ht="24">
      <c r="A18" s="295"/>
      <c r="B18" s="295"/>
      <c r="C18" s="295">
        <v>414</v>
      </c>
      <c r="D18" s="296"/>
      <c r="E18" s="302" t="s">
        <v>1016</v>
      </c>
      <c r="F18" s="312">
        <v>0</v>
      </c>
      <c r="G18" s="313">
        <f>IFERROR(F18/$F$31*100,"0.00")</f>
        <v>0</v>
      </c>
    </row>
    <row r="19" spans="1:7" ht="12.75">
      <c r="A19" s="292"/>
      <c r="B19" s="292">
        <v>42</v>
      </c>
      <c r="C19" s="292"/>
      <c r="D19" s="293"/>
      <c r="E19" s="294" t="s">
        <v>1017</v>
      </c>
      <c r="F19" s="310">
        <f>SUM(F21:F22)</f>
        <v>0</v>
      </c>
      <c r="G19" s="315">
        <f>G21+G22</f>
        <v>0</v>
      </c>
    </row>
    <row r="20" spans="1:7" ht="24">
      <c r="A20" s="292"/>
      <c r="B20" s="292"/>
      <c r="C20" s="292">
        <v>423</v>
      </c>
      <c r="D20" s="293"/>
      <c r="E20" s="294" t="s">
        <v>1018</v>
      </c>
      <c r="F20" s="310">
        <f>+F21+F22</f>
        <v>0</v>
      </c>
      <c r="G20" s="313">
        <f>+G21+G22</f>
        <v>0</v>
      </c>
    </row>
    <row r="21" spans="1:7" ht="12.75">
      <c r="A21" s="295"/>
      <c r="B21" s="295"/>
      <c r="C21" s="295">
        <v>423</v>
      </c>
      <c r="D21" s="296" t="s">
        <v>1012</v>
      </c>
      <c r="E21" s="297" t="s">
        <v>293</v>
      </c>
      <c r="F21" s="312">
        <v>0</v>
      </c>
      <c r="G21" s="313">
        <f>IFERROR(F21/$F$31*100,"0.00")</f>
        <v>0</v>
      </c>
    </row>
    <row r="22" spans="1:7" ht="12.75">
      <c r="A22" s="295"/>
      <c r="B22" s="295"/>
      <c r="C22" s="295">
        <v>423</v>
      </c>
      <c r="D22" s="296" t="s">
        <v>1013</v>
      </c>
      <c r="E22" s="297" t="s">
        <v>294</v>
      </c>
      <c r="F22" s="312">
        <v>0</v>
      </c>
      <c r="G22" s="313">
        <f>IFERROR(F22/$F$31*100,"0.00")</f>
        <v>0</v>
      </c>
    </row>
    <row r="23" spans="1:7" ht="12.75">
      <c r="A23" s="298">
        <v>5</v>
      </c>
      <c r="B23" s="299"/>
      <c r="C23" s="299"/>
      <c r="D23" s="299"/>
      <c r="E23" s="300" t="s">
        <v>1019</v>
      </c>
      <c r="F23" s="314">
        <f>+F24</f>
        <v>18540000</v>
      </c>
      <c r="G23" s="314">
        <f>G24</f>
        <v>5.982115396597746</v>
      </c>
    </row>
    <row r="24" spans="1:7" ht="12.75">
      <c r="A24" s="292"/>
      <c r="B24" s="292">
        <v>51</v>
      </c>
      <c r="C24" s="292"/>
      <c r="D24" s="293"/>
      <c r="E24" s="301" t="s">
        <v>1020</v>
      </c>
      <c r="F24" s="310">
        <f>F25</f>
        <v>18540000</v>
      </c>
      <c r="G24" s="313">
        <f>G25</f>
        <v>5.982115396597746</v>
      </c>
    </row>
    <row r="25" spans="1:7" ht="12.75">
      <c r="A25" s="292"/>
      <c r="B25" s="292"/>
      <c r="C25" s="292">
        <v>512</v>
      </c>
      <c r="D25" s="293"/>
      <c r="E25" s="301" t="s">
        <v>1021</v>
      </c>
      <c r="F25" s="310">
        <f>F26</f>
        <v>18540000</v>
      </c>
      <c r="G25" s="313">
        <f>G26</f>
        <v>5.982115396597746</v>
      </c>
    </row>
    <row r="26" spans="1:7" ht="12.75">
      <c r="A26" s="292"/>
      <c r="B26" s="292"/>
      <c r="C26" s="295">
        <v>512</v>
      </c>
      <c r="D26" s="303" t="s">
        <v>1022</v>
      </c>
      <c r="E26" s="304" t="s">
        <v>1023</v>
      </c>
      <c r="F26" s="316">
        <f>+F27+F28+F29+F30</f>
        <v>18540000</v>
      </c>
      <c r="G26" s="313">
        <f>+G27+G28+G29+G30</f>
        <v>5.982115396597746</v>
      </c>
    </row>
    <row r="27" spans="1:7" ht="24">
      <c r="A27" s="296"/>
      <c r="B27" s="295"/>
      <c r="C27" s="295">
        <v>513</v>
      </c>
      <c r="D27" s="296"/>
      <c r="E27" s="304" t="s">
        <v>233</v>
      </c>
      <c r="F27" s="312">
        <v>17400000</v>
      </c>
      <c r="G27" s="313">
        <f>IFERROR(F27/$F$31*100,"0.00")</f>
        <v>5.6142830582956194</v>
      </c>
    </row>
    <row r="28" spans="1:7" ht="24">
      <c r="A28" s="296"/>
      <c r="B28" s="296"/>
      <c r="C28" s="295">
        <v>512</v>
      </c>
      <c r="D28" s="296"/>
      <c r="E28" s="304" t="s">
        <v>234</v>
      </c>
      <c r="F28" s="312">
        <v>0</v>
      </c>
      <c r="G28" s="313">
        <f>IFERROR(F28/$F$31*100,"0.00")</f>
        <v>0</v>
      </c>
    </row>
    <row r="29" spans="1:7" ht="24">
      <c r="A29" s="296"/>
      <c r="B29" s="296"/>
      <c r="C29" s="295">
        <v>512</v>
      </c>
      <c r="D29" s="296"/>
      <c r="E29" s="304" t="s">
        <v>235</v>
      </c>
      <c r="F29" s="312">
        <v>0</v>
      </c>
      <c r="G29" s="313">
        <f>IFERROR(F29/$F$31*100,"0.00")</f>
        <v>0</v>
      </c>
    </row>
    <row r="30" spans="1:7" ht="12.75">
      <c r="A30" s="296"/>
      <c r="B30" s="296"/>
      <c r="C30" s="295">
        <v>512</v>
      </c>
      <c r="D30" s="296"/>
      <c r="E30" s="304" t="s">
        <v>236</v>
      </c>
      <c r="F30" s="312">
        <v>1140000</v>
      </c>
      <c r="G30" s="313">
        <f>IFERROR(F30/$F$31*100,"0.00")</f>
        <v>0.36783233830212675</v>
      </c>
    </row>
    <row r="31" spans="1:7" s="55" customFormat="1" ht="12.75">
      <c r="A31" s="305"/>
      <c r="B31" s="305"/>
      <c r="C31" s="305"/>
      <c r="D31" s="305"/>
      <c r="E31" s="306" t="s">
        <v>237</v>
      </c>
      <c r="F31" s="317">
        <f>+F23+F12+F9</f>
        <v>309923810.74000001</v>
      </c>
      <c r="G31" s="317">
        <f>+G23+G12+G9</f>
        <v>100</v>
      </c>
    </row>
    <row r="32" spans="1:7" s="55" customFormat="1">
      <c r="A32" s="60"/>
      <c r="B32" s="60"/>
      <c r="C32" s="60"/>
      <c r="D32" s="60"/>
      <c r="E32" s="60"/>
      <c r="F32" s="60"/>
      <c r="G32" s="60"/>
    </row>
    <row r="33" spans="1:7" s="55" customFormat="1">
      <c r="A33" s="60"/>
      <c r="B33" s="60"/>
      <c r="C33" s="60"/>
      <c r="D33" s="60"/>
      <c r="E33" s="60"/>
      <c r="F33" s="60"/>
      <c r="G33" s="60"/>
    </row>
    <row r="34" spans="1:7" s="55" customFormat="1">
      <c r="A34" s="60"/>
      <c r="B34" s="60"/>
      <c r="C34" s="60"/>
      <c r="D34" s="60"/>
      <c r="E34" s="60"/>
      <c r="F34" s="60"/>
      <c r="G34" s="60"/>
    </row>
    <row r="35" spans="1:7" s="55" customFormat="1">
      <c r="A35" s="60"/>
      <c r="B35" s="60"/>
      <c r="C35" s="60"/>
      <c r="D35" s="60"/>
      <c r="E35" s="60"/>
      <c r="F35" s="60"/>
      <c r="G35" s="60"/>
    </row>
    <row r="36" spans="1:7" s="55" customFormat="1">
      <c r="A36" s="60"/>
      <c r="B36" s="60"/>
      <c r="C36" s="60"/>
      <c r="D36" s="60"/>
      <c r="E36" s="60"/>
      <c r="F36" s="60"/>
      <c r="G36" s="60"/>
    </row>
    <row r="37" spans="1:7" s="55" customFormat="1">
      <c r="A37" s="60"/>
      <c r="B37" s="60"/>
      <c r="C37" s="60"/>
      <c r="D37" s="60"/>
      <c r="E37" s="60"/>
      <c r="F37" s="60"/>
      <c r="G37" s="60"/>
    </row>
    <row r="38" spans="1:7" s="55" customFormat="1">
      <c r="A38" s="60"/>
      <c r="B38" s="60"/>
      <c r="C38" s="60"/>
      <c r="D38" s="60"/>
      <c r="E38" s="60"/>
      <c r="F38" s="60"/>
      <c r="G38" s="60"/>
    </row>
    <row r="39" spans="1:7" s="55" customFormat="1">
      <c r="A39" s="61"/>
      <c r="B39" s="61"/>
      <c r="C39" s="61"/>
      <c r="D39" s="61"/>
      <c r="E39" s="61"/>
      <c r="F39" s="61"/>
      <c r="G39" s="61"/>
    </row>
    <row r="40" spans="1:7" s="55" customFormat="1">
      <c r="A40" s="61"/>
      <c r="B40" s="61"/>
      <c r="C40" s="61"/>
      <c r="D40" s="61"/>
      <c r="E40" s="61"/>
      <c r="F40" s="61"/>
      <c r="G40" s="61"/>
    </row>
    <row r="41" spans="1:7" s="55" customFormat="1">
      <c r="A41" s="61"/>
      <c r="B41" s="61"/>
      <c r="C41" s="61"/>
      <c r="D41" s="61"/>
      <c r="E41" s="61"/>
      <c r="F41" s="61"/>
      <c r="G41" s="61"/>
    </row>
    <row r="42" spans="1:7" s="55" customFormat="1">
      <c r="A42" s="61"/>
      <c r="B42" s="61"/>
      <c r="C42" s="61"/>
      <c r="D42" s="61"/>
      <c r="E42" s="61"/>
      <c r="F42" s="61"/>
      <c r="G42" s="61"/>
    </row>
    <row r="43" spans="1:7" s="55" customFormat="1">
      <c r="A43" s="61"/>
      <c r="B43" s="61"/>
      <c r="C43" s="61"/>
      <c r="D43" s="61"/>
      <c r="E43" s="61"/>
      <c r="F43" s="61"/>
      <c r="G43" s="61"/>
    </row>
    <row r="44" spans="1:7" s="55" customFormat="1">
      <c r="A44" s="61"/>
      <c r="B44" s="61"/>
      <c r="C44" s="61"/>
      <c r="D44" s="61"/>
      <c r="E44" s="61"/>
      <c r="F44" s="61"/>
      <c r="G44" s="61"/>
    </row>
    <row r="45" spans="1:7" s="55" customFormat="1">
      <c r="A45" s="61"/>
      <c r="B45" s="61"/>
      <c r="C45" s="61"/>
      <c r="D45" s="61"/>
      <c r="E45" s="61"/>
      <c r="F45" s="61"/>
      <c r="G45" s="61"/>
    </row>
    <row r="46" spans="1:7" s="55" customFormat="1">
      <c r="A46" s="61"/>
      <c r="B46" s="61"/>
      <c r="C46" s="61"/>
      <c r="D46" s="61"/>
      <c r="E46" s="61"/>
      <c r="F46" s="61"/>
      <c r="G46" s="61"/>
    </row>
    <row r="47" spans="1:7" s="55" customFormat="1">
      <c r="A47" s="61"/>
      <c r="B47" s="61"/>
      <c r="C47" s="61"/>
      <c r="D47" s="61"/>
      <c r="E47" s="61"/>
      <c r="F47" s="61"/>
      <c r="G47" s="61"/>
    </row>
    <row r="48" spans="1:7" s="55" customFormat="1">
      <c r="A48" s="61"/>
      <c r="B48" s="61"/>
      <c r="C48" s="61"/>
      <c r="D48" s="61"/>
      <c r="E48" s="61"/>
      <c r="F48" s="61"/>
      <c r="G48" s="61"/>
    </row>
    <row r="49" spans="1:7" s="55" customFormat="1">
      <c r="A49" s="61"/>
      <c r="B49" s="61"/>
      <c r="C49" s="61"/>
      <c r="D49" s="61"/>
      <c r="E49" s="61"/>
      <c r="F49" s="61"/>
      <c r="G49" s="61"/>
    </row>
    <row r="50" spans="1:7" s="55" customFormat="1">
      <c r="A50" s="61"/>
      <c r="B50" s="61"/>
      <c r="C50" s="61"/>
      <c r="D50" s="61"/>
      <c r="E50" s="61"/>
      <c r="F50" s="61"/>
      <c r="G50" s="61"/>
    </row>
    <row r="51" spans="1:7" s="55" customFormat="1">
      <c r="A51" s="61"/>
      <c r="B51" s="61"/>
      <c r="C51" s="61"/>
      <c r="D51" s="61"/>
      <c r="E51" s="61"/>
      <c r="F51" s="61"/>
      <c r="G51" s="61"/>
    </row>
    <row r="52" spans="1:7" s="55" customFormat="1">
      <c r="A52" s="61"/>
      <c r="B52" s="61"/>
      <c r="C52" s="61"/>
      <c r="D52" s="61"/>
      <c r="E52" s="61"/>
      <c r="F52" s="61"/>
      <c r="G52" s="61"/>
    </row>
    <row r="53" spans="1:7" s="55" customFormat="1">
      <c r="A53" s="61"/>
      <c r="B53" s="61"/>
      <c r="C53" s="61"/>
      <c r="D53" s="61"/>
      <c r="E53" s="61"/>
      <c r="F53" s="61"/>
      <c r="G53" s="61"/>
    </row>
    <row r="54" spans="1:7" s="55" customFormat="1">
      <c r="A54" s="61"/>
      <c r="B54" s="61"/>
      <c r="C54" s="61"/>
      <c r="D54" s="61"/>
      <c r="E54" s="61"/>
      <c r="F54" s="61"/>
      <c r="G54" s="61"/>
    </row>
    <row r="55" spans="1:7" s="55" customFormat="1">
      <c r="A55" s="61"/>
      <c r="B55" s="61"/>
      <c r="C55" s="61"/>
      <c r="D55" s="61"/>
      <c r="E55" s="61"/>
      <c r="F55" s="61"/>
      <c r="G55" s="61"/>
    </row>
    <row r="56" spans="1:7" s="55" customFormat="1">
      <c r="A56" s="61"/>
      <c r="B56" s="61"/>
      <c r="C56" s="61"/>
      <c r="D56" s="61"/>
      <c r="E56" s="61"/>
      <c r="F56" s="61"/>
      <c r="G56" s="61"/>
    </row>
    <row r="57" spans="1:7" s="55" customFormat="1">
      <c r="A57" s="61"/>
      <c r="B57" s="61"/>
      <c r="C57" s="61"/>
      <c r="D57" s="61"/>
      <c r="E57" s="61"/>
      <c r="F57" s="61"/>
      <c r="G57" s="61"/>
    </row>
    <row r="58" spans="1:7" s="55" customFormat="1">
      <c r="A58" s="61"/>
      <c r="B58" s="61"/>
      <c r="C58" s="61"/>
      <c r="D58" s="61"/>
      <c r="E58" s="61"/>
      <c r="F58" s="61"/>
      <c r="G58" s="61"/>
    </row>
    <row r="59" spans="1:7" s="55" customFormat="1">
      <c r="A59" s="61"/>
      <c r="B59" s="61"/>
      <c r="C59" s="61"/>
      <c r="D59" s="61"/>
      <c r="E59" s="61"/>
      <c r="F59" s="61"/>
      <c r="G59" s="61"/>
    </row>
    <row r="60" spans="1:7" s="55" customFormat="1">
      <c r="A60" s="61"/>
      <c r="B60" s="61"/>
      <c r="C60" s="61"/>
      <c r="D60" s="61"/>
      <c r="E60" s="61"/>
      <c r="F60" s="61"/>
      <c r="G60" s="61"/>
    </row>
    <row r="61" spans="1:7" s="55" customFormat="1">
      <c r="A61" s="61"/>
      <c r="B61" s="61"/>
      <c r="C61" s="61"/>
      <c r="D61" s="61"/>
      <c r="E61" s="61"/>
      <c r="F61" s="61"/>
      <c r="G61" s="61"/>
    </row>
    <row r="62" spans="1:7" s="55" customFormat="1">
      <c r="A62" s="61"/>
      <c r="B62" s="61"/>
      <c r="C62" s="61"/>
      <c r="D62" s="61"/>
      <c r="E62" s="61"/>
      <c r="F62" s="61"/>
      <c r="G62" s="61"/>
    </row>
    <row r="63" spans="1:7" s="55" customFormat="1">
      <c r="A63" s="61"/>
      <c r="B63" s="61"/>
      <c r="C63" s="61"/>
      <c r="D63" s="61"/>
      <c r="E63" s="61"/>
      <c r="F63" s="61"/>
      <c r="G63" s="61"/>
    </row>
    <row r="64" spans="1:7" s="55" customFormat="1">
      <c r="A64" s="61"/>
      <c r="B64" s="61"/>
      <c r="C64" s="61"/>
      <c r="D64" s="61"/>
      <c r="E64" s="61"/>
      <c r="F64" s="61"/>
      <c r="G64" s="61"/>
    </row>
    <row r="65" spans="1:7" s="55" customFormat="1">
      <c r="A65" s="61"/>
      <c r="B65" s="61"/>
      <c r="C65" s="61"/>
      <c r="D65" s="61"/>
      <c r="E65" s="61"/>
      <c r="F65" s="61"/>
      <c r="G65" s="61"/>
    </row>
    <row r="66" spans="1:7" s="55" customFormat="1">
      <c r="A66" s="61"/>
      <c r="B66" s="61"/>
      <c r="C66" s="61"/>
      <c r="D66" s="61"/>
      <c r="E66" s="61"/>
      <c r="F66" s="61"/>
      <c r="G66" s="61"/>
    </row>
    <row r="67" spans="1:7" s="55" customFormat="1">
      <c r="A67" s="61"/>
      <c r="B67" s="61"/>
      <c r="C67" s="61"/>
      <c r="D67" s="61"/>
      <c r="E67" s="61"/>
      <c r="F67" s="61"/>
      <c r="G67" s="61"/>
    </row>
    <row r="68" spans="1:7" s="55" customFormat="1">
      <c r="A68" s="61"/>
      <c r="B68" s="61"/>
      <c r="C68" s="61"/>
      <c r="D68" s="61"/>
      <c r="E68" s="61"/>
      <c r="F68" s="61"/>
      <c r="G68" s="61"/>
    </row>
    <row r="69" spans="1:7" s="55" customFormat="1">
      <c r="A69" s="61"/>
      <c r="B69" s="61"/>
      <c r="C69" s="61"/>
      <c r="D69" s="61"/>
      <c r="E69" s="61"/>
      <c r="F69" s="61"/>
      <c r="G69" s="61"/>
    </row>
    <row r="70" spans="1:7" s="55" customFormat="1">
      <c r="A70" s="61"/>
      <c r="B70" s="61"/>
      <c r="C70" s="61"/>
      <c r="D70" s="61"/>
      <c r="E70" s="61"/>
      <c r="F70" s="61"/>
      <c r="G70" s="61"/>
    </row>
    <row r="71" spans="1:7" s="55" customFormat="1">
      <c r="A71" s="61"/>
      <c r="B71" s="61"/>
      <c r="C71" s="61"/>
      <c r="D71" s="61"/>
      <c r="E71" s="61"/>
      <c r="F71" s="61"/>
      <c r="G71" s="61"/>
    </row>
    <row r="72" spans="1:7" s="55" customFormat="1">
      <c r="A72" s="61"/>
      <c r="B72" s="61"/>
      <c r="C72" s="61"/>
      <c r="D72" s="61"/>
      <c r="E72" s="61"/>
      <c r="F72" s="61"/>
      <c r="G72" s="61"/>
    </row>
    <row r="73" spans="1:7" s="55" customFormat="1">
      <c r="A73" s="61"/>
      <c r="B73" s="61"/>
      <c r="C73" s="61"/>
      <c r="D73" s="61"/>
      <c r="E73" s="61"/>
      <c r="F73" s="61"/>
      <c r="G73" s="61"/>
    </row>
    <row r="74" spans="1:7" s="55" customFormat="1">
      <c r="A74" s="61"/>
      <c r="B74" s="61"/>
      <c r="C74" s="61"/>
      <c r="D74" s="61"/>
      <c r="E74" s="61"/>
      <c r="F74" s="61"/>
      <c r="G74" s="61"/>
    </row>
    <row r="75" spans="1:7" s="55" customFormat="1">
      <c r="A75" s="61"/>
      <c r="B75" s="61"/>
      <c r="C75" s="61"/>
      <c r="D75" s="61"/>
      <c r="E75" s="61"/>
      <c r="F75" s="61"/>
      <c r="G75" s="61"/>
    </row>
    <row r="76" spans="1:7" s="55" customFormat="1">
      <c r="A76" s="61"/>
      <c r="B76" s="61"/>
      <c r="C76" s="61"/>
      <c r="D76" s="61"/>
      <c r="E76" s="61"/>
      <c r="F76" s="61"/>
      <c r="G76" s="61"/>
    </row>
    <row r="77" spans="1:7" s="55" customFormat="1">
      <c r="A77" s="61"/>
      <c r="B77" s="61"/>
      <c r="C77" s="61"/>
      <c r="D77" s="61"/>
      <c r="E77" s="61"/>
      <c r="F77" s="61"/>
      <c r="G77" s="61"/>
    </row>
    <row r="78" spans="1:7" s="55" customFormat="1">
      <c r="A78" s="61"/>
      <c r="B78" s="61"/>
      <c r="C78" s="61"/>
      <c r="D78" s="61"/>
      <c r="E78" s="61"/>
      <c r="F78" s="61"/>
      <c r="G78" s="61"/>
    </row>
    <row r="79" spans="1:7" s="55" customFormat="1">
      <c r="A79" s="61"/>
      <c r="B79" s="61"/>
      <c r="C79" s="61"/>
      <c r="D79" s="61"/>
      <c r="E79" s="61"/>
      <c r="F79" s="61"/>
      <c r="G79" s="61"/>
    </row>
    <row r="80" spans="1:7" s="55" customFormat="1">
      <c r="A80" s="61"/>
      <c r="B80" s="61"/>
      <c r="C80" s="61"/>
      <c r="D80" s="61"/>
      <c r="E80" s="61"/>
      <c r="F80" s="61"/>
      <c r="G80" s="61"/>
    </row>
    <row r="81" spans="1:7" s="55" customFormat="1">
      <c r="A81" s="61"/>
      <c r="B81" s="61"/>
      <c r="C81" s="61"/>
      <c r="D81" s="61"/>
      <c r="E81" s="61"/>
      <c r="F81" s="61"/>
      <c r="G81" s="61"/>
    </row>
    <row r="82" spans="1:7" s="55" customFormat="1">
      <c r="A82" s="61"/>
      <c r="B82" s="61"/>
      <c r="C82" s="61"/>
      <c r="D82" s="61"/>
      <c r="E82" s="61"/>
      <c r="F82" s="61"/>
      <c r="G82" s="61"/>
    </row>
    <row r="83" spans="1:7" s="55" customFormat="1">
      <c r="A83" s="61"/>
      <c r="B83" s="61"/>
      <c r="C83" s="61"/>
      <c r="D83" s="61"/>
      <c r="E83" s="61"/>
      <c r="F83" s="61"/>
      <c r="G83" s="61"/>
    </row>
    <row r="84" spans="1:7" s="55" customFormat="1">
      <c r="A84" s="61"/>
      <c r="B84" s="61"/>
      <c r="C84" s="61"/>
      <c r="D84" s="61"/>
      <c r="E84" s="61"/>
      <c r="F84" s="61"/>
      <c r="G84" s="61"/>
    </row>
    <row r="85" spans="1:7" s="55" customFormat="1">
      <c r="A85" s="61"/>
      <c r="B85" s="61"/>
      <c r="C85" s="61"/>
      <c r="D85" s="61"/>
      <c r="E85" s="61"/>
      <c r="F85" s="61"/>
      <c r="G85" s="61"/>
    </row>
    <row r="86" spans="1:7" s="55" customFormat="1">
      <c r="A86" s="61"/>
      <c r="B86" s="61"/>
      <c r="C86" s="61"/>
      <c r="D86" s="61"/>
      <c r="E86" s="61"/>
      <c r="F86" s="61"/>
      <c r="G86" s="61"/>
    </row>
    <row r="87" spans="1:7" s="55" customFormat="1">
      <c r="A87" s="61"/>
      <c r="B87" s="61"/>
      <c r="C87" s="61"/>
      <c r="D87" s="61"/>
      <c r="E87" s="61"/>
      <c r="F87" s="61"/>
      <c r="G87" s="61"/>
    </row>
    <row r="88" spans="1:7" s="55" customFormat="1">
      <c r="A88" s="61"/>
      <c r="B88" s="61"/>
      <c r="C88" s="61"/>
      <c r="D88" s="61"/>
      <c r="E88" s="61"/>
      <c r="F88" s="61"/>
      <c r="G88" s="61"/>
    </row>
    <row r="89" spans="1:7" s="55" customFormat="1">
      <c r="A89" s="61"/>
      <c r="B89" s="61"/>
      <c r="C89" s="61"/>
      <c r="D89" s="61"/>
      <c r="E89" s="61"/>
      <c r="F89" s="61"/>
      <c r="G89" s="61"/>
    </row>
    <row r="90" spans="1:7" s="55" customFormat="1">
      <c r="A90" s="61"/>
      <c r="B90" s="61"/>
      <c r="C90" s="61"/>
      <c r="D90" s="61"/>
      <c r="E90" s="61"/>
      <c r="F90" s="61"/>
      <c r="G90" s="61"/>
    </row>
    <row r="91" spans="1:7" s="55" customFormat="1">
      <c r="A91" s="61"/>
      <c r="B91" s="61"/>
      <c r="C91" s="61"/>
      <c r="D91" s="61"/>
      <c r="E91" s="61"/>
      <c r="F91" s="61"/>
      <c r="G91" s="61"/>
    </row>
    <row r="92" spans="1:7" s="55" customFormat="1">
      <c r="A92" s="61"/>
      <c r="B92" s="61"/>
      <c r="C92" s="61"/>
      <c r="D92" s="61"/>
      <c r="E92" s="61"/>
      <c r="F92" s="61"/>
      <c r="G92" s="61"/>
    </row>
    <row r="93" spans="1:7" s="55" customFormat="1">
      <c r="A93" s="61"/>
      <c r="B93" s="61"/>
      <c r="C93" s="61"/>
      <c r="D93" s="61"/>
      <c r="E93" s="61"/>
      <c r="F93" s="61"/>
      <c r="G93" s="61"/>
    </row>
    <row r="94" spans="1:7" s="55" customFormat="1">
      <c r="A94" s="61"/>
      <c r="B94" s="61"/>
      <c r="C94" s="61"/>
      <c r="D94" s="61"/>
      <c r="E94" s="61"/>
      <c r="F94" s="61"/>
      <c r="G94" s="61"/>
    </row>
    <row r="95" spans="1:7" s="55" customFormat="1">
      <c r="A95" s="61"/>
      <c r="B95" s="61"/>
      <c r="C95" s="61"/>
      <c r="D95" s="61"/>
      <c r="E95" s="61"/>
      <c r="F95" s="61"/>
      <c r="G95" s="61"/>
    </row>
    <row r="96" spans="1:7" s="55" customFormat="1">
      <c r="A96" s="61"/>
      <c r="B96" s="61"/>
      <c r="C96" s="61"/>
      <c r="D96" s="61"/>
      <c r="E96" s="61"/>
      <c r="F96" s="61"/>
      <c r="G96" s="61"/>
    </row>
    <row r="97" spans="1:7" s="55" customFormat="1">
      <c r="A97" s="61"/>
      <c r="B97" s="61"/>
      <c r="C97" s="61"/>
      <c r="D97" s="61"/>
      <c r="E97" s="61"/>
      <c r="F97" s="61"/>
      <c r="G97" s="61"/>
    </row>
    <row r="98" spans="1:7" s="55" customFormat="1">
      <c r="A98" s="61"/>
      <c r="B98" s="61"/>
      <c r="C98" s="61"/>
      <c r="D98" s="61"/>
      <c r="E98" s="61"/>
      <c r="F98" s="61"/>
      <c r="G98" s="61"/>
    </row>
    <row r="99" spans="1:7" s="55" customFormat="1">
      <c r="A99" s="61"/>
      <c r="B99" s="61"/>
      <c r="C99" s="61"/>
      <c r="D99" s="61"/>
      <c r="E99" s="61"/>
      <c r="F99" s="61"/>
      <c r="G99" s="61"/>
    </row>
    <row r="100" spans="1:7" s="55" customFormat="1">
      <c r="A100" s="61"/>
      <c r="B100" s="61"/>
      <c r="C100" s="61"/>
      <c r="D100" s="61"/>
      <c r="E100" s="61"/>
      <c r="F100" s="61"/>
      <c r="G100" s="61"/>
    </row>
    <row r="101" spans="1:7" s="55" customFormat="1">
      <c r="A101" s="61"/>
      <c r="B101" s="61"/>
      <c r="C101" s="61"/>
      <c r="D101" s="61"/>
      <c r="E101" s="61"/>
      <c r="F101" s="61"/>
      <c r="G101" s="61"/>
    </row>
    <row r="102" spans="1:7" s="55" customFormat="1">
      <c r="A102" s="61"/>
      <c r="B102" s="61"/>
      <c r="C102" s="61"/>
      <c r="D102" s="61"/>
      <c r="E102" s="61"/>
      <c r="F102" s="61"/>
      <c r="G102" s="61"/>
    </row>
    <row r="103" spans="1:7" s="55" customFormat="1">
      <c r="A103" s="61"/>
      <c r="B103" s="61"/>
      <c r="C103" s="61"/>
      <c r="D103" s="61"/>
      <c r="E103" s="61"/>
      <c r="F103" s="61"/>
      <c r="G103" s="61"/>
    </row>
    <row r="104" spans="1:7" s="55" customFormat="1">
      <c r="A104" s="61"/>
      <c r="B104" s="61"/>
      <c r="C104" s="61"/>
      <c r="D104" s="61"/>
      <c r="E104" s="61"/>
      <c r="F104" s="61"/>
      <c r="G104" s="61"/>
    </row>
    <row r="105" spans="1:7" s="55" customFormat="1">
      <c r="A105" s="61"/>
      <c r="B105" s="61"/>
      <c r="C105" s="61"/>
      <c r="D105" s="61"/>
      <c r="E105" s="61"/>
      <c r="F105" s="61"/>
      <c r="G105" s="61"/>
    </row>
    <row r="106" spans="1:7" s="55" customFormat="1">
      <c r="A106" s="61"/>
      <c r="B106" s="61"/>
      <c r="C106" s="61"/>
      <c r="D106" s="61"/>
      <c r="E106" s="61"/>
      <c r="F106" s="61"/>
      <c r="G106" s="61"/>
    </row>
    <row r="107" spans="1:7" s="55" customFormat="1">
      <c r="A107" s="61"/>
      <c r="B107" s="61"/>
      <c r="C107" s="61"/>
      <c r="D107" s="61"/>
      <c r="E107" s="61"/>
      <c r="F107" s="61"/>
      <c r="G107" s="61"/>
    </row>
    <row r="108" spans="1:7" s="55" customFormat="1">
      <c r="A108" s="61"/>
      <c r="B108" s="61"/>
      <c r="C108" s="61"/>
      <c r="D108" s="61"/>
      <c r="E108" s="61"/>
      <c r="F108" s="61"/>
      <c r="G108" s="61"/>
    </row>
    <row r="109" spans="1:7" s="55" customFormat="1">
      <c r="A109" s="61"/>
      <c r="B109" s="61"/>
      <c r="C109" s="61"/>
      <c r="D109" s="61"/>
      <c r="E109" s="61"/>
      <c r="F109" s="61"/>
      <c r="G109" s="61"/>
    </row>
    <row r="110" spans="1:7" s="55" customFormat="1">
      <c r="A110" s="61"/>
      <c r="B110" s="61"/>
      <c r="C110" s="61"/>
      <c r="D110" s="61"/>
      <c r="E110" s="61"/>
      <c r="F110" s="61"/>
      <c r="G110" s="61"/>
    </row>
    <row r="111" spans="1:7" s="55" customFormat="1">
      <c r="A111" s="61"/>
      <c r="B111" s="61"/>
      <c r="C111" s="61"/>
      <c r="D111" s="61"/>
      <c r="E111" s="61"/>
      <c r="F111" s="61"/>
      <c r="G111" s="61"/>
    </row>
    <row r="112" spans="1:7" s="55" customFormat="1">
      <c r="A112" s="61"/>
      <c r="B112" s="61"/>
      <c r="C112" s="61"/>
      <c r="D112" s="61"/>
      <c r="E112" s="61"/>
      <c r="F112" s="61"/>
      <c r="G112" s="61"/>
    </row>
    <row r="113" spans="1:7" s="55" customFormat="1">
      <c r="A113" s="61"/>
      <c r="B113" s="61"/>
      <c r="C113" s="61"/>
      <c r="D113" s="61"/>
      <c r="E113" s="61"/>
      <c r="F113" s="61"/>
      <c r="G113" s="61"/>
    </row>
    <row r="114" spans="1:7" s="55" customFormat="1">
      <c r="A114" s="61"/>
      <c r="B114" s="61"/>
      <c r="C114" s="61"/>
      <c r="D114" s="61"/>
      <c r="E114" s="61"/>
      <c r="F114" s="61"/>
      <c r="G114" s="61"/>
    </row>
    <row r="115" spans="1:7" s="55" customFormat="1">
      <c r="A115" s="61"/>
      <c r="B115" s="61"/>
      <c r="C115" s="61"/>
      <c r="D115" s="61"/>
      <c r="E115" s="61"/>
      <c r="F115" s="61"/>
      <c r="G115" s="61"/>
    </row>
    <row r="116" spans="1:7" s="55" customFormat="1">
      <c r="A116" s="61"/>
      <c r="B116" s="61"/>
      <c r="C116" s="61"/>
      <c r="D116" s="61"/>
      <c r="E116" s="61"/>
      <c r="F116" s="61"/>
      <c r="G116" s="61"/>
    </row>
    <row r="117" spans="1:7" s="55" customFormat="1">
      <c r="A117" s="61"/>
      <c r="B117" s="61"/>
      <c r="C117" s="61"/>
      <c r="D117" s="61"/>
      <c r="E117" s="61"/>
      <c r="F117" s="61"/>
      <c r="G117" s="61"/>
    </row>
    <row r="118" spans="1:7" s="55" customFormat="1">
      <c r="A118" s="61"/>
      <c r="B118" s="61"/>
      <c r="C118" s="61"/>
      <c r="D118" s="61"/>
      <c r="E118" s="61"/>
      <c r="F118" s="61"/>
      <c r="G118" s="61"/>
    </row>
    <row r="119" spans="1:7" s="55" customFormat="1">
      <c r="A119" s="61"/>
      <c r="B119" s="61"/>
      <c r="C119" s="61"/>
      <c r="D119" s="61"/>
      <c r="E119" s="61"/>
      <c r="F119" s="61"/>
      <c r="G119" s="61"/>
    </row>
    <row r="120" spans="1:7" s="55" customFormat="1">
      <c r="A120" s="61"/>
      <c r="B120" s="61"/>
      <c r="C120" s="61"/>
      <c r="D120" s="61"/>
      <c r="E120" s="61"/>
      <c r="F120" s="61"/>
      <c r="G120" s="61"/>
    </row>
    <row r="121" spans="1:7" s="55" customFormat="1">
      <c r="A121" s="61"/>
      <c r="B121" s="61"/>
      <c r="C121" s="61"/>
      <c r="D121" s="61"/>
      <c r="E121" s="61"/>
      <c r="F121" s="61"/>
      <c r="G121" s="61"/>
    </row>
    <row r="122" spans="1:7" s="55" customFormat="1">
      <c r="A122" s="61"/>
      <c r="B122" s="61"/>
      <c r="C122" s="61"/>
      <c r="D122" s="61"/>
      <c r="E122" s="61"/>
      <c r="F122" s="61"/>
      <c r="G122" s="61"/>
    </row>
    <row r="123" spans="1:7" s="55" customFormat="1">
      <c r="A123" s="61"/>
      <c r="B123" s="61"/>
      <c r="C123" s="61"/>
      <c r="D123" s="61"/>
      <c r="E123" s="61"/>
      <c r="F123" s="61"/>
      <c r="G123" s="61"/>
    </row>
    <row r="124" spans="1:7" s="55" customFormat="1">
      <c r="A124" s="61"/>
      <c r="B124" s="61"/>
      <c r="C124" s="61"/>
      <c r="D124" s="61"/>
      <c r="E124" s="61"/>
      <c r="F124" s="61"/>
      <c r="G124" s="61"/>
    </row>
    <row r="125" spans="1:7" s="55" customFormat="1">
      <c r="A125" s="61"/>
      <c r="B125" s="61"/>
      <c r="C125" s="61"/>
      <c r="D125" s="61"/>
      <c r="E125" s="61"/>
      <c r="F125" s="61"/>
      <c r="G125" s="61"/>
    </row>
    <row r="126" spans="1:7" s="55" customFormat="1">
      <c r="A126" s="61"/>
      <c r="B126" s="61"/>
      <c r="C126" s="61"/>
      <c r="D126" s="61"/>
      <c r="E126" s="61"/>
      <c r="F126" s="61"/>
      <c r="G126" s="61"/>
    </row>
    <row r="127" spans="1:7" s="55" customFormat="1">
      <c r="A127" s="61"/>
      <c r="B127" s="61"/>
      <c r="C127" s="61"/>
      <c r="D127" s="61"/>
      <c r="E127" s="61"/>
      <c r="F127" s="61"/>
      <c r="G127" s="61"/>
    </row>
    <row r="128" spans="1:7" s="55" customFormat="1">
      <c r="A128" s="61"/>
      <c r="B128" s="61"/>
      <c r="C128" s="61"/>
      <c r="D128" s="61"/>
      <c r="E128" s="61"/>
      <c r="F128" s="61"/>
      <c r="G128" s="61"/>
    </row>
    <row r="129" spans="1:7" s="55" customFormat="1">
      <c r="A129" s="61"/>
      <c r="B129" s="61"/>
      <c r="C129" s="61"/>
      <c r="D129" s="61"/>
      <c r="E129" s="61"/>
      <c r="F129" s="61"/>
      <c r="G129" s="61"/>
    </row>
    <row r="130" spans="1:7" s="55" customFormat="1">
      <c r="A130" s="61"/>
      <c r="B130" s="61"/>
      <c r="C130" s="61"/>
      <c r="D130" s="61"/>
      <c r="E130" s="61"/>
      <c r="F130" s="61"/>
      <c r="G130" s="61"/>
    </row>
    <row r="131" spans="1:7" s="55" customFormat="1">
      <c r="A131" s="61"/>
      <c r="B131" s="61"/>
      <c r="C131" s="61"/>
      <c r="D131" s="61"/>
      <c r="E131" s="61"/>
      <c r="F131" s="61"/>
      <c r="G131" s="61"/>
    </row>
    <row r="132" spans="1:7" s="55" customFormat="1">
      <c r="A132" s="61"/>
      <c r="B132" s="61"/>
      <c r="C132" s="61"/>
      <c r="D132" s="61"/>
      <c r="E132" s="61"/>
      <c r="F132" s="61"/>
      <c r="G132" s="61"/>
    </row>
    <row r="133" spans="1:7" s="55" customFormat="1">
      <c r="A133" s="61"/>
      <c r="B133" s="61"/>
      <c r="C133" s="61"/>
      <c r="D133" s="61"/>
      <c r="E133" s="61"/>
      <c r="F133" s="61"/>
      <c r="G133" s="61"/>
    </row>
    <row r="134" spans="1:7" s="55" customFormat="1">
      <c r="A134" s="61"/>
      <c r="B134" s="61"/>
      <c r="C134" s="61"/>
      <c r="D134" s="61"/>
      <c r="E134" s="61"/>
      <c r="F134" s="61"/>
      <c r="G134" s="61"/>
    </row>
    <row r="135" spans="1:7" s="55" customFormat="1">
      <c r="A135" s="61"/>
      <c r="B135" s="61"/>
      <c r="C135" s="61"/>
      <c r="D135" s="61"/>
      <c r="E135" s="61"/>
      <c r="F135" s="61"/>
      <c r="G135" s="61"/>
    </row>
    <row r="136" spans="1:7" s="55" customFormat="1">
      <c r="A136" s="61"/>
      <c r="B136" s="61"/>
      <c r="C136" s="61"/>
      <c r="D136" s="61"/>
      <c r="E136" s="61"/>
      <c r="F136" s="61"/>
      <c r="G136" s="61"/>
    </row>
    <row r="137" spans="1:7" s="55" customFormat="1">
      <c r="A137" s="61"/>
      <c r="B137" s="61"/>
      <c r="C137" s="61"/>
      <c r="D137" s="61"/>
      <c r="E137" s="61"/>
      <c r="F137" s="61"/>
      <c r="G137" s="61"/>
    </row>
    <row r="138" spans="1:7" s="55" customFormat="1">
      <c r="A138" s="61"/>
      <c r="B138" s="61"/>
      <c r="C138" s="61"/>
      <c r="D138" s="61"/>
      <c r="E138" s="61"/>
      <c r="F138" s="61"/>
      <c r="G138" s="61"/>
    </row>
    <row r="139" spans="1:7" s="55" customFormat="1">
      <c r="A139" s="61"/>
      <c r="B139" s="61"/>
      <c r="C139" s="61"/>
      <c r="D139" s="61"/>
      <c r="E139" s="61"/>
      <c r="F139" s="61"/>
      <c r="G139" s="61"/>
    </row>
    <row r="140" spans="1:7" s="55" customFormat="1">
      <c r="A140" s="61"/>
      <c r="B140" s="61"/>
      <c r="C140" s="61"/>
      <c r="D140" s="61"/>
      <c r="E140" s="61"/>
      <c r="F140" s="61"/>
      <c r="G140" s="61"/>
    </row>
    <row r="141" spans="1:7" s="55" customFormat="1">
      <c r="A141" s="61"/>
      <c r="B141" s="61"/>
      <c r="C141" s="61"/>
      <c r="D141" s="61"/>
      <c r="E141" s="61"/>
      <c r="F141" s="61"/>
      <c r="G141" s="61"/>
    </row>
    <row r="142" spans="1:7" s="55" customFormat="1">
      <c r="A142" s="61"/>
      <c r="B142" s="61"/>
      <c r="C142" s="61"/>
      <c r="D142" s="61"/>
      <c r="E142" s="61"/>
      <c r="F142" s="61"/>
      <c r="G142" s="61"/>
    </row>
    <row r="143" spans="1:7" s="55" customFormat="1">
      <c r="A143" s="61"/>
      <c r="B143" s="61"/>
      <c r="C143" s="61"/>
      <c r="D143" s="61"/>
      <c r="E143" s="61"/>
      <c r="F143" s="61"/>
      <c r="G143" s="61"/>
    </row>
    <row r="144" spans="1:7" s="55" customFormat="1">
      <c r="A144" s="61"/>
      <c r="B144" s="61"/>
      <c r="C144" s="61"/>
      <c r="D144" s="61"/>
      <c r="E144" s="61"/>
      <c r="F144" s="61"/>
      <c r="G144" s="61"/>
    </row>
    <row r="145" spans="1:7" s="55" customFormat="1">
      <c r="A145" s="61"/>
      <c r="B145" s="61"/>
      <c r="C145" s="61"/>
      <c r="D145" s="61"/>
      <c r="E145" s="61"/>
      <c r="F145" s="61"/>
      <c r="G145" s="61"/>
    </row>
    <row r="146" spans="1:7" s="55" customFormat="1">
      <c r="A146" s="61"/>
      <c r="B146" s="61"/>
      <c r="C146" s="61"/>
      <c r="D146" s="61"/>
      <c r="E146" s="61"/>
      <c r="F146" s="61"/>
      <c r="G146" s="61"/>
    </row>
    <row r="147" spans="1:7" s="55" customFormat="1">
      <c r="A147" s="61"/>
      <c r="B147" s="61"/>
      <c r="C147" s="61"/>
      <c r="D147" s="61"/>
      <c r="E147" s="61"/>
      <c r="F147" s="61"/>
      <c r="G147" s="61"/>
    </row>
    <row r="148" spans="1:7" s="55" customFormat="1">
      <c r="A148" s="61"/>
      <c r="B148" s="61"/>
      <c r="C148" s="61"/>
      <c r="D148" s="61"/>
      <c r="E148" s="61"/>
      <c r="F148" s="61"/>
      <c r="G148" s="61"/>
    </row>
    <row r="149" spans="1:7" s="55" customFormat="1">
      <c r="A149" s="61"/>
      <c r="B149" s="61"/>
      <c r="C149" s="61"/>
      <c r="D149" s="61"/>
      <c r="E149" s="61"/>
      <c r="F149" s="61"/>
      <c r="G149" s="61"/>
    </row>
    <row r="150" spans="1:7" s="55" customFormat="1">
      <c r="A150" s="61"/>
      <c r="B150" s="61"/>
      <c r="C150" s="61"/>
      <c r="D150" s="61"/>
      <c r="E150" s="61"/>
      <c r="F150" s="61"/>
      <c r="G150" s="61"/>
    </row>
    <row r="151" spans="1:7" s="55" customFormat="1">
      <c r="A151" s="61"/>
      <c r="B151" s="61"/>
      <c r="C151" s="61"/>
      <c r="D151" s="61"/>
      <c r="E151" s="61"/>
      <c r="F151" s="61"/>
      <c r="G151" s="61"/>
    </row>
    <row r="152" spans="1:7" s="55" customFormat="1">
      <c r="A152" s="61"/>
      <c r="B152" s="61"/>
      <c r="C152" s="61"/>
      <c r="D152" s="61"/>
      <c r="E152" s="61"/>
      <c r="F152" s="61"/>
      <c r="G152" s="61"/>
    </row>
    <row r="153" spans="1:7" s="55" customFormat="1">
      <c r="A153" s="61"/>
      <c r="B153" s="61"/>
      <c r="C153" s="61"/>
      <c r="D153" s="61"/>
      <c r="E153" s="61"/>
      <c r="F153" s="61"/>
      <c r="G153" s="61"/>
    </row>
    <row r="154" spans="1:7" s="55" customFormat="1">
      <c r="A154" s="61"/>
      <c r="B154" s="61"/>
      <c r="C154" s="61"/>
      <c r="D154" s="61"/>
      <c r="E154" s="61"/>
      <c r="F154" s="61"/>
      <c r="G154" s="61"/>
    </row>
    <row r="155" spans="1:7" s="55" customFormat="1">
      <c r="A155" s="61"/>
      <c r="B155" s="61"/>
      <c r="C155" s="61"/>
      <c r="D155" s="61"/>
      <c r="E155" s="61"/>
      <c r="F155" s="61"/>
      <c r="G155" s="61"/>
    </row>
    <row r="156" spans="1:7" s="55" customFormat="1">
      <c r="A156" s="61"/>
      <c r="B156" s="61"/>
      <c r="C156" s="61"/>
      <c r="D156" s="61"/>
      <c r="E156" s="61"/>
      <c r="F156" s="61"/>
      <c r="G156" s="61"/>
    </row>
    <row r="157" spans="1:7" s="55" customFormat="1">
      <c r="A157" s="61"/>
      <c r="B157" s="61"/>
      <c r="C157" s="61"/>
      <c r="D157" s="61"/>
      <c r="E157" s="61"/>
      <c r="F157" s="61"/>
      <c r="G157" s="61"/>
    </row>
    <row r="158" spans="1:7" s="55" customFormat="1">
      <c r="A158" s="61"/>
      <c r="B158" s="61"/>
      <c r="C158" s="61"/>
      <c r="D158" s="61"/>
      <c r="E158" s="61"/>
      <c r="F158" s="61"/>
      <c r="G158" s="61"/>
    </row>
    <row r="159" spans="1:7" s="55" customFormat="1">
      <c r="A159" s="61"/>
      <c r="B159" s="61"/>
      <c r="C159" s="61"/>
      <c r="D159" s="61"/>
      <c r="E159" s="61"/>
      <c r="F159" s="61"/>
      <c r="G159" s="61"/>
    </row>
    <row r="160" spans="1:7" s="55" customFormat="1">
      <c r="A160" s="61"/>
      <c r="B160" s="61"/>
      <c r="C160" s="61"/>
      <c r="D160" s="61"/>
      <c r="E160" s="61"/>
      <c r="F160" s="61"/>
      <c r="G160" s="61"/>
    </row>
    <row r="161" spans="1:7" s="55" customFormat="1">
      <c r="A161" s="61"/>
      <c r="B161" s="61"/>
      <c r="C161" s="61"/>
      <c r="D161" s="61"/>
      <c r="E161" s="61"/>
      <c r="F161" s="61"/>
      <c r="G161" s="61"/>
    </row>
    <row r="162" spans="1:7" s="55" customFormat="1">
      <c r="A162" s="61"/>
      <c r="B162" s="61"/>
      <c r="C162" s="61"/>
      <c r="D162" s="61"/>
      <c r="E162" s="61"/>
      <c r="F162" s="61"/>
      <c r="G162" s="61"/>
    </row>
    <row r="163" spans="1:7" s="55" customFormat="1">
      <c r="A163" s="61"/>
      <c r="B163" s="61"/>
      <c r="C163" s="61"/>
      <c r="D163" s="61"/>
      <c r="E163" s="61"/>
      <c r="F163" s="61"/>
      <c r="G163" s="61"/>
    </row>
    <row r="164" spans="1:7" s="55" customFormat="1">
      <c r="A164" s="61"/>
      <c r="B164" s="61"/>
      <c r="C164" s="61"/>
      <c r="D164" s="61"/>
      <c r="E164" s="61"/>
      <c r="F164" s="61"/>
      <c r="G164" s="61"/>
    </row>
    <row r="165" spans="1:7" s="55" customFormat="1">
      <c r="A165" s="61"/>
      <c r="B165" s="61"/>
      <c r="C165" s="61"/>
      <c r="D165" s="61"/>
      <c r="E165" s="61"/>
      <c r="F165" s="61"/>
      <c r="G165" s="61"/>
    </row>
    <row r="166" spans="1:7" s="55" customFormat="1">
      <c r="A166" s="61"/>
      <c r="B166" s="61"/>
      <c r="C166" s="61"/>
      <c r="D166" s="61"/>
      <c r="E166" s="61"/>
      <c r="F166" s="61"/>
      <c r="G166" s="61"/>
    </row>
    <row r="167" spans="1:7" s="55" customFormat="1">
      <c r="A167" s="61"/>
      <c r="B167" s="61"/>
      <c r="C167" s="61"/>
      <c r="D167" s="61"/>
      <c r="E167" s="61"/>
      <c r="F167" s="61"/>
      <c r="G167" s="61"/>
    </row>
    <row r="168" spans="1:7" s="55" customFormat="1">
      <c r="A168" s="61"/>
      <c r="B168" s="61"/>
      <c r="C168" s="61"/>
      <c r="D168" s="61"/>
      <c r="E168" s="61"/>
      <c r="F168" s="61"/>
      <c r="G168" s="61"/>
    </row>
    <row r="169" spans="1:7" s="55" customFormat="1">
      <c r="A169" s="61"/>
      <c r="B169" s="61"/>
      <c r="C169" s="61"/>
      <c r="D169" s="61"/>
      <c r="E169" s="61"/>
      <c r="F169" s="61"/>
      <c r="G169" s="61"/>
    </row>
    <row r="170" spans="1:7" s="55" customFormat="1">
      <c r="A170" s="61"/>
      <c r="B170" s="61"/>
      <c r="C170" s="61"/>
      <c r="D170" s="61"/>
      <c r="E170" s="61"/>
      <c r="F170" s="61"/>
      <c r="G170" s="61"/>
    </row>
    <row r="171" spans="1:7" s="55" customFormat="1">
      <c r="A171" s="61"/>
      <c r="B171" s="61"/>
      <c r="C171" s="61"/>
      <c r="D171" s="61"/>
      <c r="E171" s="61"/>
      <c r="F171" s="61"/>
      <c r="G171" s="61"/>
    </row>
    <row r="172" spans="1:7" s="55" customFormat="1">
      <c r="A172" s="61"/>
      <c r="B172" s="61"/>
      <c r="C172" s="61"/>
      <c r="D172" s="61"/>
      <c r="E172" s="61"/>
      <c r="F172" s="61"/>
      <c r="G172" s="61"/>
    </row>
    <row r="173" spans="1:7" s="55" customFormat="1">
      <c r="A173" s="61"/>
      <c r="B173" s="61"/>
      <c r="C173" s="61"/>
      <c r="D173" s="61"/>
      <c r="E173" s="61"/>
      <c r="F173" s="61"/>
      <c r="G173" s="61"/>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topLeftCell="A8" zoomScale="73" zoomScaleNormal="73" workbookViewId="0">
      <selection activeCell="G18" sqref="G18:M18"/>
    </sheetView>
  </sheetViews>
  <sheetFormatPr baseColWidth="10" defaultColWidth="11.42578125" defaultRowHeight="1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20.5703125"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2"/>
    <col min="45" max="16384" width="11.42578125" style="1"/>
  </cols>
  <sheetData>
    <row r="1" spans="1:15" ht="15.75" customHeight="1">
      <c r="A1" s="515">
        <f>+PPNE1!B1</f>
        <v>0</v>
      </c>
      <c r="B1" s="516"/>
      <c r="C1" s="516"/>
      <c r="D1" s="516"/>
      <c r="E1" s="516"/>
      <c r="F1" s="516"/>
      <c r="G1" s="516"/>
      <c r="H1" s="516"/>
      <c r="I1" s="516"/>
      <c r="J1" s="516"/>
      <c r="K1" s="516"/>
      <c r="L1" s="516"/>
      <c r="M1" s="516"/>
      <c r="N1" s="516"/>
      <c r="O1" s="517"/>
    </row>
    <row r="2" spans="1:15" ht="15.75" customHeight="1">
      <c r="A2" s="518" t="s">
        <v>278</v>
      </c>
      <c r="B2" s="509"/>
      <c r="C2" s="509"/>
      <c r="D2" s="509"/>
      <c r="E2" s="509"/>
      <c r="F2" s="509"/>
      <c r="G2" s="509"/>
      <c r="H2" s="509"/>
      <c r="I2" s="509"/>
      <c r="J2" s="509"/>
      <c r="K2" s="509"/>
      <c r="L2" s="509"/>
      <c r="M2" s="509"/>
      <c r="N2" s="509"/>
      <c r="O2" s="519"/>
    </row>
    <row r="3" spans="1:15" ht="15.75" customHeight="1">
      <c r="A3" s="520" t="s">
        <v>279</v>
      </c>
      <c r="B3" s="511"/>
      <c r="C3" s="511"/>
      <c r="D3" s="511"/>
      <c r="E3" s="511"/>
      <c r="F3" s="511"/>
      <c r="G3" s="511"/>
      <c r="H3" s="511"/>
      <c r="I3" s="511"/>
      <c r="J3" s="511"/>
      <c r="K3" s="511"/>
      <c r="L3" s="511"/>
      <c r="M3" s="511"/>
      <c r="N3" s="511"/>
      <c r="O3" s="521"/>
    </row>
    <row r="4" spans="1:15" ht="15.75" customHeight="1">
      <c r="A4" s="512" t="s">
        <v>61</v>
      </c>
      <c r="B4" s="513"/>
      <c r="C4" s="513"/>
      <c r="D4" s="513"/>
      <c r="E4" s="513"/>
      <c r="F4" s="513"/>
      <c r="G4" s="513"/>
      <c r="H4" s="513"/>
      <c r="I4" s="513"/>
      <c r="J4" s="513"/>
      <c r="K4" s="513"/>
      <c r="L4" s="513"/>
      <c r="M4" s="513"/>
      <c r="N4" s="513"/>
      <c r="O4" s="522"/>
    </row>
    <row r="5" spans="1:15" ht="15.75" customHeight="1">
      <c r="A5" s="512">
        <f>+PPNE1!C5</f>
        <v>2023</v>
      </c>
      <c r="B5" s="513"/>
      <c r="C5" s="513"/>
      <c r="D5" s="513"/>
      <c r="E5" s="513"/>
      <c r="F5" s="513"/>
      <c r="G5" s="513"/>
      <c r="H5" s="513"/>
      <c r="I5" s="513"/>
      <c r="J5" s="513"/>
      <c r="K5" s="513"/>
      <c r="L5" s="513"/>
      <c r="M5" s="513"/>
      <c r="N5" s="513"/>
      <c r="O5" s="522"/>
    </row>
    <row r="6" spans="1:15" ht="15.75" customHeight="1">
      <c r="A6" s="15" t="s">
        <v>222</v>
      </c>
      <c r="B6" s="5"/>
      <c r="C6" s="5"/>
      <c r="D6" s="5"/>
      <c r="E6" s="5"/>
      <c r="F6" s="514" t="str">
        <f>+PPNE1!B6</f>
        <v>Metropolitano</v>
      </c>
      <c r="G6" s="514"/>
      <c r="H6" s="514"/>
      <c r="I6" s="514"/>
      <c r="J6" s="514"/>
      <c r="K6" s="514"/>
      <c r="L6" s="514"/>
      <c r="M6" s="514"/>
      <c r="N6" s="514"/>
      <c r="O6" s="523"/>
    </row>
    <row r="7" spans="1:15" ht="15.75" customHeight="1">
      <c r="A7" s="18" t="s">
        <v>221</v>
      </c>
      <c r="B7" s="19"/>
      <c r="C7" s="19"/>
      <c r="D7" s="16"/>
      <c r="E7" s="19"/>
      <c r="F7" s="524">
        <f>+PPNE1!B7</f>
        <v>0</v>
      </c>
      <c r="G7" s="524"/>
      <c r="H7" s="524"/>
      <c r="I7" s="524"/>
      <c r="J7" s="524"/>
      <c r="K7" s="524"/>
      <c r="L7" s="524"/>
      <c r="M7" s="524"/>
      <c r="N7" s="524"/>
      <c r="O7" s="525"/>
    </row>
    <row r="8" spans="1:15" ht="15.75" customHeight="1">
      <c r="A8" s="22" t="s">
        <v>54</v>
      </c>
      <c r="B8" s="23"/>
      <c r="C8" s="23"/>
      <c r="D8" s="23"/>
      <c r="E8" s="23"/>
      <c r="F8" s="23"/>
      <c r="G8" s="23"/>
      <c r="H8" s="23"/>
      <c r="I8" s="23"/>
      <c r="J8" s="23"/>
      <c r="K8" s="23"/>
      <c r="L8" s="23"/>
      <c r="M8" s="23"/>
      <c r="N8" s="23"/>
      <c r="O8" s="24"/>
    </row>
    <row r="9" spans="1:15" ht="12.75">
      <c r="A9" s="42" t="s">
        <v>220</v>
      </c>
      <c r="B9" s="3"/>
      <c r="C9" s="3"/>
      <c r="D9" s="3"/>
      <c r="E9" s="43"/>
      <c r="F9" s="44"/>
      <c r="G9" s="58">
        <f>+PPNE3!F16</f>
        <v>10391190</v>
      </c>
      <c r="H9" s="41"/>
      <c r="I9" s="41"/>
      <c r="J9" s="41"/>
      <c r="K9" s="41"/>
      <c r="L9" s="41"/>
      <c r="M9" s="41"/>
      <c r="N9" s="41"/>
      <c r="O9" s="45"/>
    </row>
    <row r="10" spans="1:15" ht="12.75">
      <c r="A10" s="42" t="s">
        <v>48</v>
      </c>
      <c r="B10" s="3"/>
      <c r="C10" s="3"/>
      <c r="D10" s="3"/>
      <c r="E10" s="43"/>
      <c r="F10" s="44"/>
      <c r="G10" s="58">
        <f>+PPNE3!F25</f>
        <v>18540000</v>
      </c>
      <c r="H10" s="41"/>
      <c r="I10" s="41"/>
      <c r="J10" s="41"/>
      <c r="K10" s="41"/>
      <c r="L10" s="41"/>
      <c r="M10" s="41"/>
      <c r="N10" s="41"/>
      <c r="O10" s="45"/>
    </row>
    <row r="11" spans="1:15" ht="12.75">
      <c r="A11" s="42" t="s">
        <v>295</v>
      </c>
      <c r="B11" s="3"/>
      <c r="C11" s="3"/>
      <c r="D11" s="3"/>
      <c r="E11" s="43"/>
      <c r="F11" s="44"/>
      <c r="G11" s="58">
        <f>+PPNE3!F15</f>
        <v>280992620.74000001</v>
      </c>
      <c r="H11" s="41"/>
      <c r="I11" s="41"/>
      <c r="J11" s="41"/>
      <c r="K11" s="41"/>
      <c r="L11" s="41"/>
      <c r="M11" s="41"/>
      <c r="N11" s="41"/>
      <c r="O11" s="45"/>
    </row>
    <row r="12" spans="1:15" ht="12.75">
      <c r="A12" s="42" t="s">
        <v>49</v>
      </c>
      <c r="B12" s="3"/>
      <c r="C12" s="3"/>
      <c r="D12" s="3"/>
      <c r="E12" s="43"/>
      <c r="F12" s="44"/>
      <c r="G12" s="58">
        <f>+PPNE3!F9+PPNE3!F17+PPNE3!F21+PPNE3!F22</f>
        <v>0</v>
      </c>
      <c r="H12" s="41"/>
      <c r="I12" s="41"/>
      <c r="J12" s="41"/>
      <c r="K12" s="41"/>
      <c r="L12" s="41"/>
      <c r="M12" s="41"/>
      <c r="N12" s="41"/>
      <c r="O12" s="45"/>
    </row>
    <row r="13" spans="1:15" ht="12.75">
      <c r="A13" s="46" t="s">
        <v>60</v>
      </c>
      <c r="B13" s="3"/>
      <c r="C13" s="3"/>
      <c r="D13" s="3"/>
      <c r="E13" s="43"/>
      <c r="F13" s="44"/>
      <c r="G13" s="59">
        <f>+PPNE3!F18</f>
        <v>0</v>
      </c>
      <c r="H13" s="41"/>
      <c r="I13" s="41"/>
      <c r="J13" s="41"/>
      <c r="K13" s="41"/>
      <c r="L13" s="41"/>
      <c r="M13" s="41"/>
      <c r="N13" s="41"/>
      <c r="O13" s="45"/>
    </row>
    <row r="14" spans="1:15" ht="13.5" thickBot="1">
      <c r="A14" s="34" t="s">
        <v>71</v>
      </c>
      <c r="B14" s="35"/>
      <c r="C14" s="35"/>
      <c r="D14" s="35"/>
      <c r="E14" s="36"/>
      <c r="F14" s="37"/>
      <c r="G14" s="38">
        <f>SUM(G9:G13)</f>
        <v>309923810.74000001</v>
      </c>
      <c r="H14" s="39"/>
      <c r="I14" s="39"/>
      <c r="J14" s="39"/>
      <c r="K14" s="39"/>
      <c r="L14" s="39"/>
      <c r="M14" s="39"/>
      <c r="N14" s="39"/>
      <c r="O14" s="40"/>
    </row>
    <row r="15" spans="1:15" ht="15.75" customHeight="1" thickTop="1">
      <c r="A15" s="25" t="s">
        <v>56</v>
      </c>
      <c r="B15" s="20"/>
      <c r="C15" s="20"/>
      <c r="D15" s="20"/>
      <c r="E15" s="20"/>
      <c r="F15" s="20"/>
      <c r="G15" s="20"/>
      <c r="H15" s="20"/>
      <c r="I15" s="20"/>
      <c r="J15" s="20"/>
      <c r="K15" s="20"/>
      <c r="L15" s="20"/>
      <c r="M15" s="20"/>
      <c r="N15" s="20"/>
      <c r="O15" s="26"/>
    </row>
    <row r="16" spans="1:15" ht="19.5" customHeight="1">
      <c r="A16" s="533" t="s">
        <v>72</v>
      </c>
      <c r="B16" s="533" t="s">
        <v>57</v>
      </c>
      <c r="C16" s="533" t="s">
        <v>4</v>
      </c>
      <c r="D16" s="533" t="s">
        <v>58</v>
      </c>
      <c r="E16" s="533" t="s">
        <v>27</v>
      </c>
      <c r="F16" s="527" t="s">
        <v>62</v>
      </c>
      <c r="G16" s="526" t="s">
        <v>63</v>
      </c>
      <c r="H16" s="526" t="s">
        <v>64</v>
      </c>
      <c r="I16" s="531" t="s">
        <v>65</v>
      </c>
      <c r="J16" s="532" t="s">
        <v>69</v>
      </c>
      <c r="K16" s="532"/>
      <c r="L16" s="526" t="s">
        <v>70</v>
      </c>
      <c r="M16" s="526"/>
      <c r="N16" s="529" t="s">
        <v>239</v>
      </c>
      <c r="O16" s="529" t="s">
        <v>26</v>
      </c>
    </row>
    <row r="17" spans="1:15" ht="44.25" customHeight="1">
      <c r="A17" s="533"/>
      <c r="B17" s="533"/>
      <c r="C17" s="533"/>
      <c r="D17" s="533"/>
      <c r="E17" s="533"/>
      <c r="F17" s="528"/>
      <c r="G17" s="526"/>
      <c r="H17" s="526"/>
      <c r="I17" s="531"/>
      <c r="J17" s="21" t="s">
        <v>66</v>
      </c>
      <c r="K17" s="21" t="s">
        <v>67</v>
      </c>
      <c r="L17" s="21" t="s">
        <v>47</v>
      </c>
      <c r="M17" s="21" t="s">
        <v>68</v>
      </c>
      <c r="N17" s="530"/>
      <c r="O17" s="530"/>
    </row>
    <row r="18" spans="1:15" ht="12.75">
      <c r="A18" s="318">
        <v>2</v>
      </c>
      <c r="B18" s="319"/>
      <c r="C18" s="319"/>
      <c r="D18" s="319"/>
      <c r="E18" s="319"/>
      <c r="F18" s="320" t="s">
        <v>10</v>
      </c>
      <c r="G18" s="31">
        <f>+G19+G67+G171+G255+G272+G325</f>
        <v>72083468.650000006</v>
      </c>
      <c r="H18" s="31">
        <f t="shared" ref="H18:M18" si="0">+H19+H67+H171+H255+H272+H325</f>
        <v>92155327.890000001</v>
      </c>
      <c r="I18" s="31">
        <f t="shared" si="0"/>
        <v>66270017.700000003</v>
      </c>
      <c r="J18" s="31">
        <f t="shared" si="0"/>
        <v>22993347.870000005</v>
      </c>
      <c r="K18" s="31">
        <f t="shared" si="0"/>
        <v>14863222.569999998</v>
      </c>
      <c r="L18" s="31">
        <f t="shared" si="0"/>
        <v>0</v>
      </c>
      <c r="M18" s="31">
        <f t="shared" si="0"/>
        <v>41558426.060000002</v>
      </c>
      <c r="N18" s="31">
        <f>+N19+N67+N171+N255+N272+N325</f>
        <v>309923810.74000001</v>
      </c>
      <c r="O18" s="31">
        <f>+O19+O67+O171+O255+O272+O325</f>
        <v>104.85093969840621</v>
      </c>
    </row>
    <row r="19" spans="1:15" ht="12.75">
      <c r="A19" s="321">
        <v>2</v>
      </c>
      <c r="B19" s="322">
        <v>1</v>
      </c>
      <c r="C19" s="323"/>
      <c r="D19" s="323"/>
      <c r="E19" s="323"/>
      <c r="F19" s="324" t="s">
        <v>240</v>
      </c>
      <c r="G19" s="33">
        <f>+G20+G42+G54+G58</f>
        <v>70618155.189999998</v>
      </c>
      <c r="H19" s="33">
        <f t="shared" ref="H19:N19" si="1">+H20+H42+H54+H58</f>
        <v>84852786.219999999</v>
      </c>
      <c r="I19" s="33">
        <f t="shared" si="1"/>
        <v>56661024.149999999</v>
      </c>
      <c r="J19" s="33">
        <f t="shared" si="1"/>
        <v>19761983.450000003</v>
      </c>
      <c r="K19" s="33">
        <f t="shared" si="1"/>
        <v>14105131.039999999</v>
      </c>
      <c r="L19" s="33">
        <f t="shared" si="1"/>
        <v>0</v>
      </c>
      <c r="M19" s="33">
        <f t="shared" si="1"/>
        <v>36843540.690000005</v>
      </c>
      <c r="N19" s="33">
        <f t="shared" si="1"/>
        <v>282842620.74000001</v>
      </c>
      <c r="O19" s="33">
        <f>+O20+O42+O54+O58</f>
        <v>91.26198470025949</v>
      </c>
    </row>
    <row r="20" spans="1:15" ht="12.75">
      <c r="A20" s="325">
        <v>2</v>
      </c>
      <c r="B20" s="326">
        <v>1</v>
      </c>
      <c r="C20" s="326">
        <v>1</v>
      </c>
      <c r="D20" s="326"/>
      <c r="E20" s="326"/>
      <c r="F20" s="327" t="s">
        <v>73</v>
      </c>
      <c r="G20" s="32">
        <f>+G21+G26+G33+G35+G37</f>
        <v>70248155.189999998</v>
      </c>
      <c r="H20" s="32">
        <f t="shared" ref="H20:N20" si="2">+H21+H26+H33+H35+H37</f>
        <v>84297786.219999999</v>
      </c>
      <c r="I20" s="32">
        <f t="shared" si="2"/>
        <v>56198524.149999999</v>
      </c>
      <c r="J20" s="32">
        <f t="shared" si="2"/>
        <v>19669483.450000003</v>
      </c>
      <c r="K20" s="32">
        <f t="shared" si="2"/>
        <v>14049631.039999999</v>
      </c>
      <c r="L20" s="32">
        <f t="shared" si="2"/>
        <v>0</v>
      </c>
      <c r="M20" s="32">
        <f t="shared" si="2"/>
        <v>36529040.690000005</v>
      </c>
      <c r="N20" s="32">
        <f t="shared" si="2"/>
        <v>280992620.74000001</v>
      </c>
      <c r="O20" s="32">
        <f>+O21+O26+O33+O35+O37</f>
        <v>90.665063800383237</v>
      </c>
    </row>
    <row r="21" spans="1:15" ht="12.75">
      <c r="A21" s="328">
        <v>2</v>
      </c>
      <c r="B21" s="329">
        <v>1</v>
      </c>
      <c r="C21" s="329">
        <v>1</v>
      </c>
      <c r="D21" s="329">
        <v>1</v>
      </c>
      <c r="E21" s="329"/>
      <c r="F21" s="330" t="s">
        <v>74</v>
      </c>
      <c r="G21" s="30">
        <f>SUM(G22:G25)</f>
        <v>64844450.939999998</v>
      </c>
      <c r="H21" s="30">
        <f t="shared" ref="H21:N21" si="3">SUM(H22:H25)</f>
        <v>77813341.129999995</v>
      </c>
      <c r="I21" s="30">
        <f t="shared" si="3"/>
        <v>51875560.75</v>
      </c>
      <c r="J21" s="30">
        <f t="shared" si="3"/>
        <v>18156446.260000002</v>
      </c>
      <c r="K21" s="30">
        <f t="shared" si="3"/>
        <v>12968890.189999999</v>
      </c>
      <c r="L21" s="30">
        <f t="shared" si="3"/>
        <v>0</v>
      </c>
      <c r="M21" s="30">
        <f t="shared" si="3"/>
        <v>33719114.490000002</v>
      </c>
      <c r="N21" s="30">
        <f t="shared" si="3"/>
        <v>259377803.75999999</v>
      </c>
      <c r="O21" s="53">
        <f>SUM(O22:O25)</f>
        <v>83.690828123430677</v>
      </c>
    </row>
    <row r="22" spans="1:15" ht="12.75">
      <c r="A22" s="331">
        <v>2</v>
      </c>
      <c r="B22" s="332">
        <v>1</v>
      </c>
      <c r="C22" s="332">
        <v>1</v>
      </c>
      <c r="D22" s="332">
        <v>1</v>
      </c>
      <c r="E22" s="332" t="s">
        <v>210</v>
      </c>
      <c r="F22" s="333" t="s">
        <v>241</v>
      </c>
      <c r="G22" s="27">
        <v>64844450.939999998</v>
      </c>
      <c r="H22" s="27">
        <v>77813341.129999995</v>
      </c>
      <c r="I22" s="27">
        <v>51875560.75</v>
      </c>
      <c r="J22" s="27">
        <v>18156446.260000002</v>
      </c>
      <c r="K22" s="27">
        <v>12968890.189999999</v>
      </c>
      <c r="L22" s="27"/>
      <c r="M22" s="27">
        <v>33719114.490000002</v>
      </c>
      <c r="N22" s="349">
        <f t="shared" ref="N22:N41" si="4">SUBTOTAL(9,G22:M22)</f>
        <v>259377803.75999999</v>
      </c>
      <c r="O22" s="352">
        <f t="shared" ref="O22:O32" si="5">IFERROR(N22/$N$18*100,"0.00")</f>
        <v>83.690828123430677</v>
      </c>
    </row>
    <row r="23" spans="1:15" ht="12.75">
      <c r="A23" s="331">
        <v>2</v>
      </c>
      <c r="B23" s="332">
        <v>1</v>
      </c>
      <c r="C23" s="332">
        <v>1</v>
      </c>
      <c r="D23" s="332">
        <v>1</v>
      </c>
      <c r="E23" s="332" t="s">
        <v>211</v>
      </c>
      <c r="F23" s="334" t="s">
        <v>75</v>
      </c>
      <c r="G23" s="27"/>
      <c r="H23" s="27"/>
      <c r="I23" s="27"/>
      <c r="J23" s="27"/>
      <c r="K23" s="27"/>
      <c r="L23" s="27"/>
      <c r="M23" s="27"/>
      <c r="N23" s="349">
        <f t="shared" si="4"/>
        <v>0</v>
      </c>
      <c r="O23" s="352">
        <f t="shared" si="5"/>
        <v>0</v>
      </c>
    </row>
    <row r="24" spans="1:15" ht="12.75">
      <c r="A24" s="331">
        <v>2</v>
      </c>
      <c r="B24" s="332">
        <v>1</v>
      </c>
      <c r="C24" s="332">
        <v>1</v>
      </c>
      <c r="D24" s="332">
        <v>1</v>
      </c>
      <c r="E24" s="332" t="s">
        <v>216</v>
      </c>
      <c r="F24" s="334" t="s">
        <v>76</v>
      </c>
      <c r="G24" s="27"/>
      <c r="H24" s="27"/>
      <c r="I24" s="27"/>
      <c r="J24" s="27"/>
      <c r="K24" s="27"/>
      <c r="L24" s="27"/>
      <c r="M24" s="27"/>
      <c r="N24" s="349">
        <f t="shared" si="4"/>
        <v>0</v>
      </c>
      <c r="O24" s="352">
        <f t="shared" si="5"/>
        <v>0</v>
      </c>
    </row>
    <row r="25" spans="1:15" ht="12.75">
      <c r="A25" s="331">
        <v>2</v>
      </c>
      <c r="B25" s="332">
        <v>1</v>
      </c>
      <c r="C25" s="332">
        <v>1</v>
      </c>
      <c r="D25" s="332">
        <v>1</v>
      </c>
      <c r="E25" s="332" t="s">
        <v>242</v>
      </c>
      <c r="F25" s="334" t="s">
        <v>243</v>
      </c>
      <c r="G25" s="27"/>
      <c r="H25" s="27"/>
      <c r="I25" s="27"/>
      <c r="J25" s="27"/>
      <c r="K25" s="27"/>
      <c r="L25" s="27"/>
      <c r="M25" s="27"/>
      <c r="N25" s="349">
        <f t="shared" si="4"/>
        <v>0</v>
      </c>
      <c r="O25" s="352">
        <f t="shared" si="5"/>
        <v>0</v>
      </c>
    </row>
    <row r="26" spans="1:15" ht="12.75">
      <c r="A26" s="328">
        <v>2</v>
      </c>
      <c r="B26" s="329">
        <v>1</v>
      </c>
      <c r="C26" s="329">
        <v>1</v>
      </c>
      <c r="D26" s="329">
        <v>2</v>
      </c>
      <c r="E26" s="329"/>
      <c r="F26" s="330" t="s">
        <v>77</v>
      </c>
      <c r="G26" s="30">
        <f>SUM(G27:G32)</f>
        <v>0</v>
      </c>
      <c r="H26" s="30">
        <f t="shared" ref="H26:N26" si="6">SUM(H27:H32)</f>
        <v>0</v>
      </c>
      <c r="I26" s="30">
        <f t="shared" si="6"/>
        <v>0</v>
      </c>
      <c r="J26" s="30">
        <f t="shared" si="6"/>
        <v>0</v>
      </c>
      <c r="K26" s="30">
        <f t="shared" si="6"/>
        <v>0</v>
      </c>
      <c r="L26" s="30">
        <f t="shared" si="6"/>
        <v>0</v>
      </c>
      <c r="M26" s="30">
        <f t="shared" si="6"/>
        <v>0</v>
      </c>
      <c r="N26" s="30">
        <f t="shared" si="6"/>
        <v>0</v>
      </c>
      <c r="O26" s="53">
        <f>SUM(O27:O32)</f>
        <v>0</v>
      </c>
    </row>
    <row r="27" spans="1:15" ht="12.75">
      <c r="A27" s="331">
        <v>2</v>
      </c>
      <c r="B27" s="332">
        <v>1</v>
      </c>
      <c r="C27" s="332">
        <v>1</v>
      </c>
      <c r="D27" s="332">
        <v>2</v>
      </c>
      <c r="E27" s="332" t="s">
        <v>212</v>
      </c>
      <c r="F27" s="334" t="s">
        <v>41</v>
      </c>
      <c r="G27" s="27"/>
      <c r="H27" s="27"/>
      <c r="I27" s="27"/>
      <c r="J27" s="27"/>
      <c r="K27" s="27"/>
      <c r="L27" s="27"/>
      <c r="M27" s="27"/>
      <c r="N27" s="350">
        <f t="shared" si="4"/>
        <v>0</v>
      </c>
      <c r="O27" s="352">
        <f t="shared" si="5"/>
        <v>0</v>
      </c>
    </row>
    <row r="28" spans="1:15" ht="12.75">
      <c r="A28" s="331">
        <v>2</v>
      </c>
      <c r="B28" s="332">
        <v>1</v>
      </c>
      <c r="C28" s="332">
        <v>1</v>
      </c>
      <c r="D28" s="332">
        <v>2</v>
      </c>
      <c r="E28" s="332" t="s">
        <v>216</v>
      </c>
      <c r="F28" s="334" t="s">
        <v>78</v>
      </c>
      <c r="G28" s="27"/>
      <c r="H28" s="27"/>
      <c r="I28" s="27"/>
      <c r="J28" s="27"/>
      <c r="K28" s="27"/>
      <c r="L28" s="27"/>
      <c r="M28" s="27"/>
      <c r="N28" s="350">
        <f t="shared" si="4"/>
        <v>0</v>
      </c>
      <c r="O28" s="352">
        <f t="shared" si="5"/>
        <v>0</v>
      </c>
    </row>
    <row r="29" spans="1:15" ht="12.75">
      <c r="A29" s="331">
        <v>2</v>
      </c>
      <c r="B29" s="332">
        <v>1</v>
      </c>
      <c r="C29" s="332">
        <v>1</v>
      </c>
      <c r="D29" s="332">
        <v>2</v>
      </c>
      <c r="E29" s="332" t="s">
        <v>242</v>
      </c>
      <c r="F29" s="334" t="s">
        <v>79</v>
      </c>
      <c r="G29" s="27"/>
      <c r="H29" s="27"/>
      <c r="I29" s="27"/>
      <c r="J29" s="27"/>
      <c r="K29" s="27"/>
      <c r="L29" s="27"/>
      <c r="M29" s="27"/>
      <c r="N29" s="350">
        <f t="shared" si="4"/>
        <v>0</v>
      </c>
      <c r="O29" s="352">
        <f t="shared" si="5"/>
        <v>0</v>
      </c>
    </row>
    <row r="30" spans="1:15" ht="12.75">
      <c r="A30" s="331">
        <v>2</v>
      </c>
      <c r="B30" s="332">
        <v>1</v>
      </c>
      <c r="C30" s="332">
        <v>1</v>
      </c>
      <c r="D30" s="332">
        <v>2</v>
      </c>
      <c r="E30" s="332" t="s">
        <v>248</v>
      </c>
      <c r="F30" s="334" t="s">
        <v>1024</v>
      </c>
      <c r="G30" s="27"/>
      <c r="H30" s="27"/>
      <c r="I30" s="27"/>
      <c r="J30" s="27"/>
      <c r="K30" s="27"/>
      <c r="L30" s="27"/>
      <c r="M30" s="27"/>
      <c r="N30" s="350">
        <f t="shared" si="4"/>
        <v>0</v>
      </c>
      <c r="O30" s="352">
        <f t="shared" si="5"/>
        <v>0</v>
      </c>
    </row>
    <row r="31" spans="1:15" ht="12.75">
      <c r="A31" s="331">
        <v>2</v>
      </c>
      <c r="B31" s="332">
        <v>1</v>
      </c>
      <c r="C31" s="332">
        <v>1</v>
      </c>
      <c r="D31" s="332">
        <v>2</v>
      </c>
      <c r="E31" s="332" t="s">
        <v>249</v>
      </c>
      <c r="F31" s="334" t="s">
        <v>1025</v>
      </c>
      <c r="G31" s="27"/>
      <c r="H31" s="27"/>
      <c r="I31" s="27"/>
      <c r="J31" s="27"/>
      <c r="K31" s="27"/>
      <c r="L31" s="27"/>
      <c r="M31" s="27"/>
      <c r="N31" s="350">
        <f t="shared" si="4"/>
        <v>0</v>
      </c>
      <c r="O31" s="352">
        <f t="shared" si="5"/>
        <v>0</v>
      </c>
    </row>
    <row r="32" spans="1:15" ht="12.75">
      <c r="A32" s="331">
        <v>2</v>
      </c>
      <c r="B32" s="332">
        <v>1</v>
      </c>
      <c r="C32" s="332">
        <v>1</v>
      </c>
      <c r="D32" s="332">
        <v>2</v>
      </c>
      <c r="E32" s="332" t="s">
        <v>1026</v>
      </c>
      <c r="F32" s="334" t="s">
        <v>1027</v>
      </c>
      <c r="G32" s="27"/>
      <c r="H32" s="27"/>
      <c r="I32" s="27"/>
      <c r="J32" s="27"/>
      <c r="K32" s="27"/>
      <c r="L32" s="27"/>
      <c r="M32" s="27"/>
      <c r="N32" s="350">
        <f t="shared" si="4"/>
        <v>0</v>
      </c>
      <c r="O32" s="352">
        <f t="shared" si="5"/>
        <v>0</v>
      </c>
    </row>
    <row r="33" spans="1:15" ht="12.75">
      <c r="A33" s="328">
        <v>2</v>
      </c>
      <c r="B33" s="329">
        <v>1</v>
      </c>
      <c r="C33" s="329">
        <v>1</v>
      </c>
      <c r="D33" s="329">
        <v>3</v>
      </c>
      <c r="E33" s="329"/>
      <c r="F33" s="330" t="s">
        <v>80</v>
      </c>
      <c r="G33" s="30">
        <f>G34</f>
        <v>0</v>
      </c>
      <c r="H33" s="30">
        <f t="shared" ref="H33:N33" si="7">H34</f>
        <v>0</v>
      </c>
      <c r="I33" s="30">
        <f t="shared" si="7"/>
        <v>0</v>
      </c>
      <c r="J33" s="30">
        <f t="shared" si="7"/>
        <v>0</v>
      </c>
      <c r="K33" s="30">
        <f t="shared" si="7"/>
        <v>0</v>
      </c>
      <c r="L33" s="30">
        <f t="shared" si="7"/>
        <v>0</v>
      </c>
      <c r="M33" s="30">
        <f t="shared" si="7"/>
        <v>0</v>
      </c>
      <c r="N33" s="30">
        <f t="shared" si="7"/>
        <v>0</v>
      </c>
      <c r="O33" s="53">
        <f>O34</f>
        <v>0</v>
      </c>
    </row>
    <row r="34" spans="1:15" ht="12.75">
      <c r="A34" s="331">
        <v>2</v>
      </c>
      <c r="B34" s="332">
        <v>1</v>
      </c>
      <c r="C34" s="332">
        <v>1</v>
      </c>
      <c r="D34" s="332">
        <v>3</v>
      </c>
      <c r="E34" s="332" t="s">
        <v>210</v>
      </c>
      <c r="F34" s="334" t="s">
        <v>80</v>
      </c>
      <c r="G34" s="27"/>
      <c r="H34" s="27"/>
      <c r="I34" s="27"/>
      <c r="J34" s="27"/>
      <c r="K34" s="27"/>
      <c r="L34" s="27"/>
      <c r="M34" s="27"/>
      <c r="N34" s="350">
        <f t="shared" si="4"/>
        <v>0</v>
      </c>
      <c r="O34" s="352">
        <f t="shared" ref="O34:O41" si="8">IFERROR(N34/$N$18*100,"0.00")</f>
        <v>0</v>
      </c>
    </row>
    <row r="35" spans="1:15" ht="12.75">
      <c r="A35" s="328">
        <v>2</v>
      </c>
      <c r="B35" s="329">
        <v>1</v>
      </c>
      <c r="C35" s="329">
        <v>1</v>
      </c>
      <c r="D35" s="329">
        <v>4</v>
      </c>
      <c r="E35" s="329"/>
      <c r="F35" s="330" t="s">
        <v>245</v>
      </c>
      <c r="G35" s="30">
        <f>G36</f>
        <v>5403704.25</v>
      </c>
      <c r="H35" s="30">
        <f t="shared" ref="H35:N35" si="9">H36</f>
        <v>6484445.0899999999</v>
      </c>
      <c r="I35" s="30">
        <f t="shared" si="9"/>
        <v>4322963.4000000004</v>
      </c>
      <c r="J35" s="30">
        <f t="shared" si="9"/>
        <v>1513037.19</v>
      </c>
      <c r="K35" s="30">
        <f t="shared" si="9"/>
        <v>1080740.8500000001</v>
      </c>
      <c r="L35" s="30">
        <f t="shared" si="9"/>
        <v>0</v>
      </c>
      <c r="M35" s="30">
        <f t="shared" si="9"/>
        <v>2809926.2</v>
      </c>
      <c r="N35" s="30">
        <f t="shared" si="9"/>
        <v>21614816.98</v>
      </c>
      <c r="O35" s="53">
        <f>O36</f>
        <v>6.9742356769525573</v>
      </c>
    </row>
    <row r="36" spans="1:15" ht="12.75">
      <c r="A36" s="331">
        <v>2</v>
      </c>
      <c r="B36" s="332">
        <v>1</v>
      </c>
      <c r="C36" s="332">
        <v>1</v>
      </c>
      <c r="D36" s="332">
        <v>4</v>
      </c>
      <c r="E36" s="332" t="s">
        <v>210</v>
      </c>
      <c r="F36" s="334" t="s">
        <v>245</v>
      </c>
      <c r="G36" s="27">
        <v>5403704.25</v>
      </c>
      <c r="H36" s="27">
        <v>6484445.0899999999</v>
      </c>
      <c r="I36" s="27">
        <v>4322963.4000000004</v>
      </c>
      <c r="J36" s="27">
        <v>1513037.19</v>
      </c>
      <c r="K36" s="27">
        <v>1080740.8500000001</v>
      </c>
      <c r="L36" s="27"/>
      <c r="M36" s="27">
        <v>2809926.2</v>
      </c>
      <c r="N36" s="350">
        <f t="shared" si="4"/>
        <v>21614816.98</v>
      </c>
      <c r="O36" s="351">
        <f t="shared" si="8"/>
        <v>6.9742356769525573</v>
      </c>
    </row>
    <row r="37" spans="1:15" ht="12.75">
      <c r="A37" s="328">
        <v>2</v>
      </c>
      <c r="B37" s="329">
        <v>1</v>
      </c>
      <c r="C37" s="329">
        <v>1</v>
      </c>
      <c r="D37" s="329">
        <v>5</v>
      </c>
      <c r="E37" s="329"/>
      <c r="F37" s="330" t="s">
        <v>246</v>
      </c>
      <c r="G37" s="30">
        <f>SUM(G38:G41)</f>
        <v>0</v>
      </c>
      <c r="H37" s="30">
        <f t="shared" ref="H37:N37" si="10">SUM(H38:H41)</f>
        <v>0</v>
      </c>
      <c r="I37" s="30">
        <f t="shared" si="10"/>
        <v>0</v>
      </c>
      <c r="J37" s="30">
        <f t="shared" si="10"/>
        <v>0</v>
      </c>
      <c r="K37" s="30">
        <f t="shared" si="10"/>
        <v>0</v>
      </c>
      <c r="L37" s="30">
        <f t="shared" si="10"/>
        <v>0</v>
      </c>
      <c r="M37" s="30">
        <f t="shared" si="10"/>
        <v>0</v>
      </c>
      <c r="N37" s="30">
        <f t="shared" si="10"/>
        <v>0</v>
      </c>
      <c r="O37" s="53">
        <f>SUM(O38:O41)</f>
        <v>0</v>
      </c>
    </row>
    <row r="38" spans="1:15" ht="12.75">
      <c r="A38" s="331">
        <v>2</v>
      </c>
      <c r="B38" s="332">
        <v>1</v>
      </c>
      <c r="C38" s="332">
        <v>1</v>
      </c>
      <c r="D38" s="332">
        <v>5</v>
      </c>
      <c r="E38" s="332" t="s">
        <v>210</v>
      </c>
      <c r="F38" s="335" t="s">
        <v>246</v>
      </c>
      <c r="G38" s="27"/>
      <c r="H38" s="27"/>
      <c r="I38" s="27"/>
      <c r="J38" s="27"/>
      <c r="K38" s="27"/>
      <c r="L38" s="27"/>
      <c r="M38" s="27"/>
      <c r="N38" s="350">
        <f t="shared" si="4"/>
        <v>0</v>
      </c>
      <c r="O38" s="351">
        <f t="shared" si="8"/>
        <v>0</v>
      </c>
    </row>
    <row r="39" spans="1:15" ht="12.75">
      <c r="A39" s="331">
        <v>2</v>
      </c>
      <c r="B39" s="332">
        <v>1</v>
      </c>
      <c r="C39" s="332">
        <v>1</v>
      </c>
      <c r="D39" s="332">
        <v>5</v>
      </c>
      <c r="E39" s="332" t="s">
        <v>211</v>
      </c>
      <c r="F39" s="334" t="s">
        <v>81</v>
      </c>
      <c r="G39" s="27"/>
      <c r="H39" s="27"/>
      <c r="I39" s="27"/>
      <c r="J39" s="27"/>
      <c r="K39" s="27"/>
      <c r="L39" s="27"/>
      <c r="M39" s="27"/>
      <c r="N39" s="350">
        <f t="shared" si="4"/>
        <v>0</v>
      </c>
      <c r="O39" s="351">
        <f t="shared" si="8"/>
        <v>0</v>
      </c>
    </row>
    <row r="40" spans="1:15" ht="12.75">
      <c r="A40" s="331">
        <v>2</v>
      </c>
      <c r="B40" s="332">
        <v>1</v>
      </c>
      <c r="C40" s="332">
        <v>1</v>
      </c>
      <c r="D40" s="332">
        <v>5</v>
      </c>
      <c r="E40" s="332" t="s">
        <v>212</v>
      </c>
      <c r="F40" s="334" t="s">
        <v>247</v>
      </c>
      <c r="G40" s="27"/>
      <c r="H40" s="27"/>
      <c r="I40" s="27"/>
      <c r="J40" s="27"/>
      <c r="K40" s="27"/>
      <c r="L40" s="27"/>
      <c r="M40" s="27"/>
      <c r="N40" s="350">
        <f t="shared" si="4"/>
        <v>0</v>
      </c>
      <c r="O40" s="351">
        <f t="shared" si="8"/>
        <v>0</v>
      </c>
    </row>
    <row r="41" spans="1:15" ht="12.75">
      <c r="A41" s="331">
        <v>2</v>
      </c>
      <c r="B41" s="332">
        <v>1</v>
      </c>
      <c r="C41" s="332">
        <v>1</v>
      </c>
      <c r="D41" s="332">
        <v>5</v>
      </c>
      <c r="E41" s="332" t="s">
        <v>213</v>
      </c>
      <c r="F41" s="334" t="s">
        <v>214</v>
      </c>
      <c r="G41" s="27"/>
      <c r="H41" s="27"/>
      <c r="I41" s="27"/>
      <c r="J41" s="27"/>
      <c r="K41" s="27"/>
      <c r="L41" s="27"/>
      <c r="M41" s="27"/>
      <c r="N41" s="350">
        <f t="shared" si="4"/>
        <v>0</v>
      </c>
      <c r="O41" s="351">
        <f t="shared" si="8"/>
        <v>0</v>
      </c>
    </row>
    <row r="42" spans="1:15" ht="12.75">
      <c r="A42" s="325">
        <v>2</v>
      </c>
      <c r="B42" s="326">
        <v>1</v>
      </c>
      <c r="C42" s="326">
        <v>2</v>
      </c>
      <c r="D42" s="326"/>
      <c r="E42" s="326"/>
      <c r="F42" s="327" t="s">
        <v>28</v>
      </c>
      <c r="G42" s="32">
        <f>+G43+G45</f>
        <v>370000</v>
      </c>
      <c r="H42" s="32">
        <f t="shared" ref="H42:N42" si="11">+H43+H45</f>
        <v>555000</v>
      </c>
      <c r="I42" s="32">
        <f t="shared" si="11"/>
        <v>462500</v>
      </c>
      <c r="J42" s="32">
        <f t="shared" si="11"/>
        <v>92500</v>
      </c>
      <c r="K42" s="32">
        <f t="shared" si="11"/>
        <v>55500</v>
      </c>
      <c r="L42" s="32">
        <f t="shared" si="11"/>
        <v>0</v>
      </c>
      <c r="M42" s="32">
        <f t="shared" si="11"/>
        <v>314500</v>
      </c>
      <c r="N42" s="32">
        <f t="shared" si="11"/>
        <v>1850000</v>
      </c>
      <c r="O42" s="32">
        <f>+O43+O45</f>
        <v>0.5969208998762584</v>
      </c>
    </row>
    <row r="43" spans="1:15" ht="12.75">
      <c r="A43" s="328">
        <v>2</v>
      </c>
      <c r="B43" s="329">
        <v>1</v>
      </c>
      <c r="C43" s="329">
        <v>2</v>
      </c>
      <c r="D43" s="329">
        <v>1</v>
      </c>
      <c r="E43" s="329"/>
      <c r="F43" s="330" t="s">
        <v>82</v>
      </c>
      <c r="G43" s="30">
        <f>G44</f>
        <v>0</v>
      </c>
      <c r="H43" s="30">
        <f t="shared" ref="H43:N43" si="12">H44</f>
        <v>0</v>
      </c>
      <c r="I43" s="30">
        <f t="shared" si="12"/>
        <v>0</v>
      </c>
      <c r="J43" s="30">
        <f t="shared" si="12"/>
        <v>0</v>
      </c>
      <c r="K43" s="30">
        <f t="shared" si="12"/>
        <v>0</v>
      </c>
      <c r="L43" s="30">
        <f t="shared" si="12"/>
        <v>0</v>
      </c>
      <c r="M43" s="30">
        <f t="shared" si="12"/>
        <v>0</v>
      </c>
      <c r="N43" s="30">
        <f t="shared" si="12"/>
        <v>0</v>
      </c>
      <c r="O43" s="53">
        <f>O44</f>
        <v>0</v>
      </c>
    </row>
    <row r="44" spans="1:15" ht="12.75">
      <c r="A44" s="331">
        <v>2</v>
      </c>
      <c r="B44" s="332">
        <v>1</v>
      </c>
      <c r="C44" s="332">
        <v>2</v>
      </c>
      <c r="D44" s="332">
        <v>1</v>
      </c>
      <c r="E44" s="332" t="s">
        <v>210</v>
      </c>
      <c r="F44" s="334" t="s">
        <v>82</v>
      </c>
      <c r="G44" s="27"/>
      <c r="H44" s="27"/>
      <c r="I44" s="27"/>
      <c r="J44" s="27"/>
      <c r="K44" s="27"/>
      <c r="L44" s="27"/>
      <c r="M44" s="27"/>
      <c r="N44" s="349">
        <f>SUBTOTAL(9,G44:M44)</f>
        <v>0</v>
      </c>
      <c r="O44" s="352">
        <f>IFERROR(N44/$N$18*100,"0.00")</f>
        <v>0</v>
      </c>
    </row>
    <row r="45" spans="1:15" ht="12.75">
      <c r="A45" s="328">
        <v>2</v>
      </c>
      <c r="B45" s="329">
        <v>1</v>
      </c>
      <c r="C45" s="329">
        <v>2</v>
      </c>
      <c r="D45" s="329">
        <v>2</v>
      </c>
      <c r="E45" s="329"/>
      <c r="F45" s="330" t="s">
        <v>83</v>
      </c>
      <c r="G45" s="30">
        <f>SUM(G46:G53)</f>
        <v>370000</v>
      </c>
      <c r="H45" s="30">
        <f t="shared" ref="H45:M45" si="13">SUM(H46:H53)</f>
        <v>555000</v>
      </c>
      <c r="I45" s="30">
        <f t="shared" si="13"/>
        <v>462500</v>
      </c>
      <c r="J45" s="30">
        <f t="shared" si="13"/>
        <v>92500</v>
      </c>
      <c r="K45" s="30">
        <f t="shared" si="13"/>
        <v>55500</v>
      </c>
      <c r="L45" s="30">
        <f t="shared" si="13"/>
        <v>0</v>
      </c>
      <c r="M45" s="30">
        <f t="shared" si="13"/>
        <v>314500</v>
      </c>
      <c r="N45" s="30">
        <f>SUM(N46:N53)</f>
        <v>1850000</v>
      </c>
      <c r="O45" s="53">
        <f>SUM(O46:O53)</f>
        <v>0.5969208998762584</v>
      </c>
    </row>
    <row r="46" spans="1:15" ht="12.75">
      <c r="A46" s="331">
        <v>2</v>
      </c>
      <c r="B46" s="332">
        <v>1</v>
      </c>
      <c r="C46" s="332">
        <v>2</v>
      </c>
      <c r="D46" s="332">
        <v>2</v>
      </c>
      <c r="E46" s="332" t="s">
        <v>212</v>
      </c>
      <c r="F46" s="336" t="s">
        <v>84</v>
      </c>
      <c r="G46" s="350"/>
      <c r="H46" s="27"/>
      <c r="I46" s="27"/>
      <c r="J46" s="27"/>
      <c r="K46" s="27"/>
      <c r="L46" s="27"/>
      <c r="M46" s="27"/>
      <c r="N46" s="349">
        <f>SUBTOTAL(9,G46:M46)</f>
        <v>0</v>
      </c>
      <c r="O46" s="352">
        <f t="shared" ref="O46:O53" si="14">IFERROR(N46/$N$18*100,"0.00")</f>
        <v>0</v>
      </c>
    </row>
    <row r="47" spans="1:15" ht="12.75">
      <c r="A47" s="331">
        <v>2</v>
      </c>
      <c r="B47" s="332">
        <v>1</v>
      </c>
      <c r="C47" s="332">
        <v>2</v>
      </c>
      <c r="D47" s="332">
        <v>2</v>
      </c>
      <c r="E47" s="332" t="s">
        <v>213</v>
      </c>
      <c r="F47" s="334" t="s">
        <v>85</v>
      </c>
      <c r="G47" s="350"/>
      <c r="H47" s="27"/>
      <c r="I47" s="27"/>
      <c r="J47" s="27"/>
      <c r="K47" s="27"/>
      <c r="L47" s="27"/>
      <c r="M47" s="27"/>
      <c r="N47" s="349">
        <f t="shared" ref="N47:N53" si="15">SUBTOTAL(9,G47:M47)</f>
        <v>0</v>
      </c>
      <c r="O47" s="352">
        <f t="shared" si="14"/>
        <v>0</v>
      </c>
    </row>
    <row r="48" spans="1:15" ht="12.75">
      <c r="A48" s="331">
        <v>2</v>
      </c>
      <c r="B48" s="332">
        <v>1</v>
      </c>
      <c r="C48" s="332">
        <v>2</v>
      </c>
      <c r="D48" s="332">
        <v>2</v>
      </c>
      <c r="E48" s="332" t="s">
        <v>216</v>
      </c>
      <c r="F48" s="334" t="s">
        <v>86</v>
      </c>
      <c r="G48" s="350"/>
      <c r="H48" s="27"/>
      <c r="I48" s="27"/>
      <c r="J48" s="27"/>
      <c r="K48" s="27"/>
      <c r="L48" s="27"/>
      <c r="M48" s="27"/>
      <c r="N48" s="349">
        <f t="shared" si="15"/>
        <v>0</v>
      </c>
      <c r="O48" s="352">
        <f t="shared" si="14"/>
        <v>0</v>
      </c>
    </row>
    <row r="49" spans="1:15" ht="12.75">
      <c r="A49" s="331">
        <v>2</v>
      </c>
      <c r="B49" s="332">
        <v>1</v>
      </c>
      <c r="C49" s="332">
        <v>2</v>
      </c>
      <c r="D49" s="332">
        <v>2</v>
      </c>
      <c r="E49" s="332" t="s">
        <v>242</v>
      </c>
      <c r="F49" s="334" t="s">
        <v>1028</v>
      </c>
      <c r="G49" s="350">
        <v>370000</v>
      </c>
      <c r="H49" s="27">
        <v>555000</v>
      </c>
      <c r="I49" s="27">
        <v>462500</v>
      </c>
      <c r="J49" s="27">
        <v>92500</v>
      </c>
      <c r="K49" s="27">
        <v>55500</v>
      </c>
      <c r="L49" s="27"/>
      <c r="M49" s="27">
        <v>314500</v>
      </c>
      <c r="N49" s="349">
        <f t="shared" si="15"/>
        <v>1850000</v>
      </c>
      <c r="O49" s="352">
        <f t="shared" si="14"/>
        <v>0.5969208998762584</v>
      </c>
    </row>
    <row r="50" spans="1:15" ht="12.75">
      <c r="A50" s="331">
        <v>2</v>
      </c>
      <c r="B50" s="332">
        <v>1</v>
      </c>
      <c r="C50" s="332">
        <v>2</v>
      </c>
      <c r="D50" s="332">
        <v>2</v>
      </c>
      <c r="E50" s="332" t="s">
        <v>244</v>
      </c>
      <c r="F50" s="334" t="s">
        <v>87</v>
      </c>
      <c r="G50" s="350"/>
      <c r="H50" s="27"/>
      <c r="I50" s="27"/>
      <c r="J50" s="27"/>
      <c r="K50" s="27"/>
      <c r="L50" s="27"/>
      <c r="M50" s="27"/>
      <c r="N50" s="349">
        <f t="shared" si="15"/>
        <v>0</v>
      </c>
      <c r="O50" s="352">
        <f t="shared" si="14"/>
        <v>0</v>
      </c>
    </row>
    <row r="51" spans="1:15" ht="12.75">
      <c r="A51" s="331">
        <v>2</v>
      </c>
      <c r="B51" s="332">
        <v>1</v>
      </c>
      <c r="C51" s="332">
        <v>2</v>
      </c>
      <c r="D51" s="332">
        <v>2</v>
      </c>
      <c r="E51" s="332" t="s">
        <v>248</v>
      </c>
      <c r="F51" s="334" t="s">
        <v>88</v>
      </c>
      <c r="G51" s="27"/>
      <c r="H51" s="27"/>
      <c r="I51" s="27"/>
      <c r="J51" s="27"/>
      <c r="K51" s="27"/>
      <c r="L51" s="27"/>
      <c r="M51" s="27"/>
      <c r="N51" s="349">
        <f t="shared" si="15"/>
        <v>0</v>
      </c>
      <c r="O51" s="352">
        <f t="shared" si="14"/>
        <v>0</v>
      </c>
    </row>
    <row r="52" spans="1:15" ht="12.75">
      <c r="A52" s="331">
        <v>2</v>
      </c>
      <c r="B52" s="332">
        <v>1</v>
      </c>
      <c r="C52" s="332">
        <v>2</v>
      </c>
      <c r="D52" s="332">
        <v>2</v>
      </c>
      <c r="E52" s="332" t="s">
        <v>249</v>
      </c>
      <c r="F52" s="334" t="s">
        <v>89</v>
      </c>
      <c r="G52" s="27"/>
      <c r="H52" s="27"/>
      <c r="I52" s="27"/>
      <c r="J52" s="27"/>
      <c r="K52" s="27"/>
      <c r="L52" s="27"/>
      <c r="M52" s="27"/>
      <c r="N52" s="349">
        <f t="shared" si="15"/>
        <v>0</v>
      </c>
      <c r="O52" s="352">
        <f t="shared" si="14"/>
        <v>0</v>
      </c>
    </row>
    <row r="53" spans="1:15" ht="12.75">
      <c r="A53" s="331">
        <v>2</v>
      </c>
      <c r="B53" s="332">
        <v>1</v>
      </c>
      <c r="C53" s="332">
        <v>2</v>
      </c>
      <c r="D53" s="332">
        <v>2</v>
      </c>
      <c r="E53" s="332" t="s">
        <v>250</v>
      </c>
      <c r="F53" s="336" t="s">
        <v>1029</v>
      </c>
      <c r="G53" s="27"/>
      <c r="H53" s="27"/>
      <c r="I53" s="27"/>
      <c r="J53" s="27"/>
      <c r="K53" s="27"/>
      <c r="L53" s="27"/>
      <c r="M53" s="27"/>
      <c r="N53" s="349">
        <f t="shared" si="15"/>
        <v>0</v>
      </c>
      <c r="O53" s="352">
        <f t="shared" si="14"/>
        <v>0</v>
      </c>
    </row>
    <row r="54" spans="1:15" ht="12.75">
      <c r="A54" s="325">
        <v>2</v>
      </c>
      <c r="B54" s="326">
        <v>1</v>
      </c>
      <c r="C54" s="326">
        <v>3</v>
      </c>
      <c r="D54" s="326"/>
      <c r="E54" s="326"/>
      <c r="F54" s="327" t="s">
        <v>42</v>
      </c>
      <c r="G54" s="32">
        <f>+G55</f>
        <v>0</v>
      </c>
      <c r="H54" s="32">
        <f t="shared" ref="H54:O54" si="16">+H55</f>
        <v>0</v>
      </c>
      <c r="I54" s="32">
        <f t="shared" si="16"/>
        <v>0</v>
      </c>
      <c r="J54" s="32">
        <f t="shared" si="16"/>
        <v>0</v>
      </c>
      <c r="K54" s="32">
        <f t="shared" si="16"/>
        <v>0</v>
      </c>
      <c r="L54" s="32">
        <f t="shared" si="16"/>
        <v>0</v>
      </c>
      <c r="M54" s="32">
        <f t="shared" si="16"/>
        <v>0</v>
      </c>
      <c r="N54" s="32">
        <f t="shared" si="16"/>
        <v>0</v>
      </c>
      <c r="O54" s="32">
        <f t="shared" si="16"/>
        <v>0</v>
      </c>
    </row>
    <row r="55" spans="1:15" ht="12.75">
      <c r="A55" s="328">
        <v>2</v>
      </c>
      <c r="B55" s="329">
        <v>1</v>
      </c>
      <c r="C55" s="329">
        <v>3</v>
      </c>
      <c r="D55" s="329">
        <v>2</v>
      </c>
      <c r="E55" s="329"/>
      <c r="F55" s="337" t="s">
        <v>90</v>
      </c>
      <c r="G55" s="30">
        <f>SUM(G56:G57)</f>
        <v>0</v>
      </c>
      <c r="H55" s="30">
        <f t="shared" ref="H55:O55" si="17">SUM(H56:H57)</f>
        <v>0</v>
      </c>
      <c r="I55" s="30">
        <f t="shared" si="17"/>
        <v>0</v>
      </c>
      <c r="J55" s="30">
        <f t="shared" si="17"/>
        <v>0</v>
      </c>
      <c r="K55" s="30">
        <f t="shared" si="17"/>
        <v>0</v>
      </c>
      <c r="L55" s="30">
        <f t="shared" si="17"/>
        <v>0</v>
      </c>
      <c r="M55" s="30">
        <f t="shared" si="17"/>
        <v>0</v>
      </c>
      <c r="N55" s="30">
        <f t="shared" si="17"/>
        <v>0</v>
      </c>
      <c r="O55" s="30">
        <f t="shared" si="17"/>
        <v>0</v>
      </c>
    </row>
    <row r="56" spans="1:15" ht="12.75">
      <c r="A56" s="338">
        <v>2</v>
      </c>
      <c r="B56" s="332">
        <v>1</v>
      </c>
      <c r="C56" s="332">
        <v>3</v>
      </c>
      <c r="D56" s="332">
        <v>2</v>
      </c>
      <c r="E56" s="332" t="s">
        <v>210</v>
      </c>
      <c r="F56" s="339" t="s">
        <v>91</v>
      </c>
      <c r="G56" s="27"/>
      <c r="H56" s="27"/>
      <c r="I56" s="27"/>
      <c r="J56" s="27"/>
      <c r="K56" s="27"/>
      <c r="L56" s="27"/>
      <c r="M56" s="27"/>
      <c r="N56" s="349">
        <f>SUBTOTAL(9,G56:M56)</f>
        <v>0</v>
      </c>
      <c r="O56" s="352">
        <f>IFERROR(N56/$N$18*100,"0.00")</f>
        <v>0</v>
      </c>
    </row>
    <row r="57" spans="1:15" ht="12.75">
      <c r="A57" s="338">
        <v>2</v>
      </c>
      <c r="B57" s="332">
        <v>1</v>
      </c>
      <c r="C57" s="332">
        <v>3</v>
      </c>
      <c r="D57" s="332">
        <v>2</v>
      </c>
      <c r="E57" s="332" t="s">
        <v>211</v>
      </c>
      <c r="F57" s="339" t="s">
        <v>92</v>
      </c>
      <c r="G57" s="27"/>
      <c r="H57" s="27"/>
      <c r="I57" s="27"/>
      <c r="J57" s="27"/>
      <c r="K57" s="27"/>
      <c r="L57" s="27"/>
      <c r="M57" s="27"/>
      <c r="N57" s="349">
        <f>SUBTOTAL(9,G57:M57)</f>
        <v>0</v>
      </c>
      <c r="O57" s="352">
        <f>IFERROR(N57/$N$18*100,"0.00")</f>
        <v>0</v>
      </c>
    </row>
    <row r="58" spans="1:15" ht="12.75">
      <c r="A58" s="325">
        <v>2</v>
      </c>
      <c r="B58" s="326">
        <v>1</v>
      </c>
      <c r="C58" s="326">
        <v>5</v>
      </c>
      <c r="D58" s="326"/>
      <c r="E58" s="326"/>
      <c r="F58" s="327" t="s">
        <v>251</v>
      </c>
      <c r="G58" s="32">
        <f>G59+G61+G63+G65</f>
        <v>0</v>
      </c>
      <c r="H58" s="32">
        <f t="shared" ref="H58:O58" si="18">H59+H61+H63+H65</f>
        <v>0</v>
      </c>
      <c r="I58" s="32">
        <f t="shared" si="18"/>
        <v>0</v>
      </c>
      <c r="J58" s="32">
        <f t="shared" si="18"/>
        <v>0</v>
      </c>
      <c r="K58" s="32">
        <f t="shared" si="18"/>
        <v>0</v>
      </c>
      <c r="L58" s="32">
        <f t="shared" si="18"/>
        <v>0</v>
      </c>
      <c r="M58" s="32">
        <f t="shared" si="18"/>
        <v>0</v>
      </c>
      <c r="N58" s="32">
        <f t="shared" si="18"/>
        <v>0</v>
      </c>
      <c r="O58" s="32">
        <f t="shared" si="18"/>
        <v>0</v>
      </c>
    </row>
    <row r="59" spans="1:15" ht="12.75">
      <c r="A59" s="328">
        <v>2</v>
      </c>
      <c r="B59" s="329">
        <v>1</v>
      </c>
      <c r="C59" s="329">
        <v>5</v>
      </c>
      <c r="D59" s="329">
        <v>1</v>
      </c>
      <c r="E59" s="329"/>
      <c r="F59" s="330" t="s">
        <v>93</v>
      </c>
      <c r="G59" s="30">
        <f>G60</f>
        <v>0</v>
      </c>
      <c r="H59" s="30">
        <f t="shared" ref="H59:O59" si="19">H60</f>
        <v>0</v>
      </c>
      <c r="I59" s="30">
        <f t="shared" si="19"/>
        <v>0</v>
      </c>
      <c r="J59" s="30">
        <f t="shared" si="19"/>
        <v>0</v>
      </c>
      <c r="K59" s="30">
        <f t="shared" si="19"/>
        <v>0</v>
      </c>
      <c r="L59" s="30">
        <f t="shared" si="19"/>
        <v>0</v>
      </c>
      <c r="M59" s="30">
        <f t="shared" si="19"/>
        <v>0</v>
      </c>
      <c r="N59" s="30">
        <f t="shared" si="19"/>
        <v>0</v>
      </c>
      <c r="O59" s="30">
        <f t="shared" si="19"/>
        <v>0</v>
      </c>
    </row>
    <row r="60" spans="1:15" ht="12.75">
      <c r="A60" s="331">
        <v>2</v>
      </c>
      <c r="B60" s="332">
        <v>1</v>
      </c>
      <c r="C60" s="332">
        <v>5</v>
      </c>
      <c r="D60" s="332">
        <v>1</v>
      </c>
      <c r="E60" s="332" t="s">
        <v>210</v>
      </c>
      <c r="F60" s="334" t="s">
        <v>93</v>
      </c>
      <c r="G60" s="27"/>
      <c r="H60" s="27"/>
      <c r="I60" s="27"/>
      <c r="J60" s="27"/>
      <c r="K60" s="27"/>
      <c r="L60" s="27"/>
      <c r="M60" s="27"/>
      <c r="N60" s="349">
        <f>SUBTOTAL(9,G60:M60)</f>
        <v>0</v>
      </c>
      <c r="O60" s="352">
        <f>IFERROR(N60/$N$18*100,"0.00")</f>
        <v>0</v>
      </c>
    </row>
    <row r="61" spans="1:15" ht="12.75">
      <c r="A61" s="328">
        <v>2</v>
      </c>
      <c r="B61" s="329">
        <v>1</v>
      </c>
      <c r="C61" s="329">
        <v>5</v>
      </c>
      <c r="D61" s="329">
        <v>2</v>
      </c>
      <c r="E61" s="329"/>
      <c r="F61" s="337" t="s">
        <v>94</v>
      </c>
      <c r="G61" s="30">
        <f>G62</f>
        <v>0</v>
      </c>
      <c r="H61" s="30">
        <f t="shared" ref="H61:O61" si="20">H62</f>
        <v>0</v>
      </c>
      <c r="I61" s="30">
        <f t="shared" si="20"/>
        <v>0</v>
      </c>
      <c r="J61" s="30">
        <f t="shared" si="20"/>
        <v>0</v>
      </c>
      <c r="K61" s="30">
        <f t="shared" si="20"/>
        <v>0</v>
      </c>
      <c r="L61" s="30">
        <f t="shared" si="20"/>
        <v>0</v>
      </c>
      <c r="M61" s="30">
        <f t="shared" si="20"/>
        <v>0</v>
      </c>
      <c r="N61" s="30">
        <f t="shared" si="20"/>
        <v>0</v>
      </c>
      <c r="O61" s="30">
        <f t="shared" si="20"/>
        <v>0</v>
      </c>
    </row>
    <row r="62" spans="1:15" ht="12.75">
      <c r="A62" s="331">
        <v>2</v>
      </c>
      <c r="B62" s="332">
        <v>1</v>
      </c>
      <c r="C62" s="332">
        <v>5</v>
      </c>
      <c r="D62" s="332">
        <v>2</v>
      </c>
      <c r="E62" s="332" t="s">
        <v>210</v>
      </c>
      <c r="F62" s="334" t="s">
        <v>94</v>
      </c>
      <c r="G62" s="27"/>
      <c r="H62" s="27"/>
      <c r="I62" s="27"/>
      <c r="J62" s="27"/>
      <c r="K62" s="27"/>
      <c r="L62" s="27"/>
      <c r="M62" s="27"/>
      <c r="N62" s="349">
        <f>SUBTOTAL(9,G62:M62)</f>
        <v>0</v>
      </c>
      <c r="O62" s="352">
        <f>IFERROR(N62/$N$18*100,"0.00")</f>
        <v>0</v>
      </c>
    </row>
    <row r="63" spans="1:15" ht="12.75">
      <c r="A63" s="328">
        <v>2</v>
      </c>
      <c r="B63" s="329">
        <v>1</v>
      </c>
      <c r="C63" s="329">
        <v>5</v>
      </c>
      <c r="D63" s="329">
        <v>3</v>
      </c>
      <c r="E63" s="329"/>
      <c r="F63" s="337" t="s">
        <v>95</v>
      </c>
      <c r="G63" s="30">
        <f>G64</f>
        <v>0</v>
      </c>
      <c r="H63" s="30">
        <f t="shared" ref="H63:O63" si="21">H64</f>
        <v>0</v>
      </c>
      <c r="I63" s="30">
        <f t="shared" si="21"/>
        <v>0</v>
      </c>
      <c r="J63" s="30">
        <f t="shared" si="21"/>
        <v>0</v>
      </c>
      <c r="K63" s="30">
        <f t="shared" si="21"/>
        <v>0</v>
      </c>
      <c r="L63" s="30">
        <f t="shared" si="21"/>
        <v>0</v>
      </c>
      <c r="M63" s="30">
        <f t="shared" si="21"/>
        <v>0</v>
      </c>
      <c r="N63" s="30">
        <f t="shared" si="21"/>
        <v>0</v>
      </c>
      <c r="O63" s="30">
        <f t="shared" si="21"/>
        <v>0</v>
      </c>
    </row>
    <row r="64" spans="1:15" ht="12.75">
      <c r="A64" s="331">
        <v>2</v>
      </c>
      <c r="B64" s="332">
        <v>1</v>
      </c>
      <c r="C64" s="332">
        <v>5</v>
      </c>
      <c r="D64" s="332">
        <v>3</v>
      </c>
      <c r="E64" s="332" t="s">
        <v>210</v>
      </c>
      <c r="F64" s="334" t="s">
        <v>95</v>
      </c>
      <c r="G64" s="27"/>
      <c r="H64" s="27"/>
      <c r="I64" s="27"/>
      <c r="J64" s="27"/>
      <c r="K64" s="27"/>
      <c r="L64" s="27"/>
      <c r="M64" s="27"/>
      <c r="N64" s="350">
        <f>SUBTOTAL(9,G64:M64)</f>
        <v>0</v>
      </c>
      <c r="O64" s="351">
        <f>IFERROR(N64/$N$18*100,"0.00")</f>
        <v>0</v>
      </c>
    </row>
    <row r="65" spans="1:15" ht="12.75">
      <c r="A65" s="328">
        <v>2</v>
      </c>
      <c r="B65" s="329">
        <v>1</v>
      </c>
      <c r="C65" s="329">
        <v>5</v>
      </c>
      <c r="D65" s="329">
        <v>4</v>
      </c>
      <c r="E65" s="329"/>
      <c r="F65" s="337" t="s">
        <v>96</v>
      </c>
      <c r="G65" s="30">
        <f>G66</f>
        <v>0</v>
      </c>
      <c r="H65" s="30">
        <f t="shared" ref="H65:O65" si="22">H66</f>
        <v>0</v>
      </c>
      <c r="I65" s="30">
        <f t="shared" si="22"/>
        <v>0</v>
      </c>
      <c r="J65" s="30">
        <f t="shared" si="22"/>
        <v>0</v>
      </c>
      <c r="K65" s="30">
        <f t="shared" si="22"/>
        <v>0</v>
      </c>
      <c r="L65" s="30">
        <f t="shared" si="22"/>
        <v>0</v>
      </c>
      <c r="M65" s="30">
        <f t="shared" si="22"/>
        <v>0</v>
      </c>
      <c r="N65" s="30">
        <f t="shared" si="22"/>
        <v>0</v>
      </c>
      <c r="O65" s="30">
        <f t="shared" si="22"/>
        <v>0</v>
      </c>
    </row>
    <row r="66" spans="1:15" ht="12.75">
      <c r="A66" s="331">
        <v>2</v>
      </c>
      <c r="B66" s="332">
        <v>1</v>
      </c>
      <c r="C66" s="332">
        <v>5</v>
      </c>
      <c r="D66" s="332">
        <v>4</v>
      </c>
      <c r="E66" s="332" t="s">
        <v>210</v>
      </c>
      <c r="F66" s="334" t="s">
        <v>96</v>
      </c>
      <c r="G66" s="27"/>
      <c r="H66" s="27"/>
      <c r="I66" s="27"/>
      <c r="J66" s="27"/>
      <c r="K66" s="27"/>
      <c r="L66" s="27"/>
      <c r="M66" s="27"/>
      <c r="N66" s="349">
        <f>SUBTOTAL(9,G66:M66)</f>
        <v>0</v>
      </c>
      <c r="O66" s="352">
        <f>IFERROR(N66/$N$18*100,"0.00")</f>
        <v>0</v>
      </c>
    </row>
    <row r="67" spans="1:15" ht="12.75">
      <c r="A67" s="321">
        <v>2</v>
      </c>
      <c r="B67" s="322">
        <v>2</v>
      </c>
      <c r="C67" s="323"/>
      <c r="D67" s="323"/>
      <c r="E67" s="323"/>
      <c r="F67" s="324" t="s">
        <v>252</v>
      </c>
      <c r="G67" s="33">
        <f>+G68+G82+G87+G92+G99+G116+G125+G143</f>
        <v>347121.7</v>
      </c>
      <c r="H67" s="33">
        <f t="shared" ref="H67:O67" si="23">+H68+H82+H87+H92+H99+H116+H125+H143</f>
        <v>570526.80000000005</v>
      </c>
      <c r="I67" s="33">
        <f t="shared" si="23"/>
        <v>761032</v>
      </c>
      <c r="J67" s="33">
        <f t="shared" si="23"/>
        <v>331788.3</v>
      </c>
      <c r="K67" s="33">
        <f t="shared" si="23"/>
        <v>98139.5</v>
      </c>
      <c r="L67" s="33">
        <f t="shared" si="23"/>
        <v>0</v>
      </c>
      <c r="M67" s="33">
        <f t="shared" si="23"/>
        <v>1398138.65</v>
      </c>
      <c r="N67" s="33">
        <f t="shared" si="23"/>
        <v>3506746.95</v>
      </c>
      <c r="O67" s="33">
        <f t="shared" si="23"/>
        <v>1.0935742374577644</v>
      </c>
    </row>
    <row r="68" spans="1:15" ht="12.75">
      <c r="A68" s="325">
        <v>2</v>
      </c>
      <c r="B68" s="326">
        <v>2</v>
      </c>
      <c r="C68" s="326">
        <v>1</v>
      </c>
      <c r="D68" s="326"/>
      <c r="E68" s="326"/>
      <c r="F68" s="327" t="s">
        <v>29</v>
      </c>
      <c r="G68" s="32">
        <f>+G69+G71+G73+G75+G78+G80</f>
        <v>14569.2</v>
      </c>
      <c r="H68" s="32">
        <f t="shared" ref="H68:O68" si="24">+H69+H71+H73+H75+H78+H80</f>
        <v>125392.79999999999</v>
      </c>
      <c r="I68" s="32">
        <f t="shared" si="24"/>
        <v>85692</v>
      </c>
      <c r="J68" s="32">
        <f t="shared" si="24"/>
        <v>76738.8</v>
      </c>
      <c r="K68" s="32">
        <f t="shared" si="24"/>
        <v>8569.2000000000007</v>
      </c>
      <c r="L68" s="32">
        <f t="shared" si="24"/>
        <v>0</v>
      </c>
      <c r="M68" s="32">
        <f t="shared" si="24"/>
        <v>201270</v>
      </c>
      <c r="N68" s="32">
        <f t="shared" si="24"/>
        <v>512232</v>
      </c>
      <c r="O68" s="32">
        <f t="shared" si="24"/>
        <v>0.1652767493975219</v>
      </c>
    </row>
    <row r="69" spans="1:15" ht="12.75">
      <c r="A69" s="328">
        <v>2</v>
      </c>
      <c r="B69" s="329">
        <v>2</v>
      </c>
      <c r="C69" s="329">
        <v>1</v>
      </c>
      <c r="D69" s="329">
        <v>2</v>
      </c>
      <c r="E69" s="329"/>
      <c r="F69" s="330" t="s">
        <v>97</v>
      </c>
      <c r="G69" s="30">
        <f>G70</f>
        <v>0</v>
      </c>
      <c r="H69" s="30">
        <f t="shared" ref="H69:O69" si="25">H70</f>
        <v>0</v>
      </c>
      <c r="I69" s="30">
        <f t="shared" si="25"/>
        <v>0</v>
      </c>
      <c r="J69" s="30">
        <f t="shared" si="25"/>
        <v>0</v>
      </c>
      <c r="K69" s="30">
        <f t="shared" si="25"/>
        <v>0</v>
      </c>
      <c r="L69" s="30">
        <f t="shared" si="25"/>
        <v>0</v>
      </c>
      <c r="M69" s="30">
        <f t="shared" si="25"/>
        <v>0</v>
      </c>
      <c r="N69" s="30">
        <f t="shared" si="25"/>
        <v>0</v>
      </c>
      <c r="O69" s="30">
        <f t="shared" si="25"/>
        <v>0</v>
      </c>
    </row>
    <row r="70" spans="1:15" ht="12.75">
      <c r="A70" s="338">
        <v>2</v>
      </c>
      <c r="B70" s="332">
        <v>2</v>
      </c>
      <c r="C70" s="332">
        <v>1</v>
      </c>
      <c r="D70" s="332">
        <v>2</v>
      </c>
      <c r="E70" s="332" t="s">
        <v>210</v>
      </c>
      <c r="F70" s="339" t="s">
        <v>97</v>
      </c>
      <c r="G70" s="27"/>
      <c r="H70" s="27"/>
      <c r="I70" s="27"/>
      <c r="J70" s="27"/>
      <c r="K70" s="27"/>
      <c r="L70" s="27"/>
      <c r="M70" s="27"/>
      <c r="N70" s="350">
        <f>SUBTOTAL(9,G70:M70)</f>
        <v>0</v>
      </c>
      <c r="O70" s="352">
        <f>IFERROR(N70/$N$18*100,"0.00")</f>
        <v>0</v>
      </c>
    </row>
    <row r="71" spans="1:15" ht="12.75">
      <c r="A71" s="328">
        <v>2</v>
      </c>
      <c r="B71" s="329">
        <v>2</v>
      </c>
      <c r="C71" s="329">
        <v>1</v>
      </c>
      <c r="D71" s="329">
        <v>3</v>
      </c>
      <c r="E71" s="329"/>
      <c r="F71" s="330" t="s">
        <v>98</v>
      </c>
      <c r="G71" s="30">
        <f>G72</f>
        <v>0</v>
      </c>
      <c r="H71" s="30">
        <f t="shared" ref="H71:O71" si="26">H72</f>
        <v>102254.39999999999</v>
      </c>
      <c r="I71" s="30">
        <f t="shared" si="26"/>
        <v>0</v>
      </c>
      <c r="J71" s="30">
        <f t="shared" si="26"/>
        <v>68169.600000000006</v>
      </c>
      <c r="K71" s="30">
        <f t="shared" si="26"/>
        <v>0</v>
      </c>
      <c r="L71" s="30">
        <f t="shared" si="26"/>
        <v>0</v>
      </c>
      <c r="M71" s="30">
        <f t="shared" si="26"/>
        <v>170424</v>
      </c>
      <c r="N71" s="30">
        <f t="shared" si="26"/>
        <v>340848</v>
      </c>
      <c r="O71" s="30">
        <f t="shared" si="26"/>
        <v>0.10997799723298535</v>
      </c>
    </row>
    <row r="72" spans="1:15" ht="12.75">
      <c r="A72" s="331">
        <v>2</v>
      </c>
      <c r="B72" s="332">
        <v>2</v>
      </c>
      <c r="C72" s="332">
        <v>1</v>
      </c>
      <c r="D72" s="332">
        <v>3</v>
      </c>
      <c r="E72" s="332" t="s">
        <v>210</v>
      </c>
      <c r="F72" s="334" t="s">
        <v>98</v>
      </c>
      <c r="G72" s="27"/>
      <c r="H72" s="27">
        <v>102254.39999999999</v>
      </c>
      <c r="I72" s="27"/>
      <c r="J72" s="27">
        <v>68169.600000000006</v>
      </c>
      <c r="K72" s="27"/>
      <c r="L72" s="27"/>
      <c r="M72" s="27">
        <v>170424</v>
      </c>
      <c r="N72" s="349">
        <f>SUBTOTAL(9,G72:M72)</f>
        <v>340848</v>
      </c>
      <c r="O72" s="352">
        <f>IFERROR(N72/$N$18*100,"0.00")</f>
        <v>0.10997799723298535</v>
      </c>
    </row>
    <row r="73" spans="1:15" ht="12.75">
      <c r="A73" s="328">
        <v>2</v>
      </c>
      <c r="B73" s="329">
        <v>2</v>
      </c>
      <c r="C73" s="329">
        <v>1</v>
      </c>
      <c r="D73" s="329">
        <v>5</v>
      </c>
      <c r="E73" s="329"/>
      <c r="F73" s="330" t="s">
        <v>99</v>
      </c>
      <c r="G73" s="30">
        <f>G74</f>
        <v>0</v>
      </c>
      <c r="H73" s="30">
        <f t="shared" ref="H73:O73" si="27">H74</f>
        <v>0</v>
      </c>
      <c r="I73" s="30">
        <f t="shared" si="27"/>
        <v>0</v>
      </c>
      <c r="J73" s="30">
        <f t="shared" si="27"/>
        <v>0</v>
      </c>
      <c r="K73" s="30">
        <f t="shared" si="27"/>
        <v>0</v>
      </c>
      <c r="L73" s="30">
        <f t="shared" si="27"/>
        <v>0</v>
      </c>
      <c r="M73" s="30">
        <f t="shared" si="27"/>
        <v>0</v>
      </c>
      <c r="N73" s="30">
        <f t="shared" si="27"/>
        <v>0</v>
      </c>
      <c r="O73" s="30">
        <f t="shared" si="27"/>
        <v>0</v>
      </c>
    </row>
    <row r="74" spans="1:15" ht="12.75">
      <c r="A74" s="338">
        <v>2</v>
      </c>
      <c r="B74" s="332">
        <v>2</v>
      </c>
      <c r="C74" s="332">
        <v>1</v>
      </c>
      <c r="D74" s="332">
        <v>5</v>
      </c>
      <c r="E74" s="332" t="s">
        <v>210</v>
      </c>
      <c r="F74" s="339" t="s">
        <v>99</v>
      </c>
      <c r="G74" s="27"/>
      <c r="H74" s="27"/>
      <c r="I74" s="27"/>
      <c r="J74" s="27"/>
      <c r="K74" s="27"/>
      <c r="L74" s="27"/>
      <c r="M74" s="27"/>
      <c r="N74" s="349">
        <f>SUBTOTAL(9,G74:M74)</f>
        <v>0</v>
      </c>
      <c r="O74" s="352">
        <f>IFERROR(N74/$N$18*100,"0.00")</f>
        <v>0</v>
      </c>
    </row>
    <row r="75" spans="1:15" ht="12.75">
      <c r="A75" s="328">
        <v>2</v>
      </c>
      <c r="B75" s="329">
        <v>2</v>
      </c>
      <c r="C75" s="329">
        <v>1</v>
      </c>
      <c r="D75" s="329">
        <v>6</v>
      </c>
      <c r="E75" s="329"/>
      <c r="F75" s="330" t="s">
        <v>30</v>
      </c>
      <c r="G75" s="30">
        <f>G76+G77</f>
        <v>0</v>
      </c>
      <c r="H75" s="30">
        <f t="shared" ref="H75:O75" si="28">H76+H77</f>
        <v>0</v>
      </c>
      <c r="I75" s="30">
        <f t="shared" si="28"/>
        <v>0</v>
      </c>
      <c r="J75" s="30">
        <f t="shared" si="28"/>
        <v>0</v>
      </c>
      <c r="K75" s="30">
        <f t="shared" si="28"/>
        <v>0</v>
      </c>
      <c r="L75" s="30">
        <f t="shared" si="28"/>
        <v>0</v>
      </c>
      <c r="M75" s="30">
        <f t="shared" si="28"/>
        <v>0</v>
      </c>
      <c r="N75" s="30">
        <f t="shared" si="28"/>
        <v>0</v>
      </c>
      <c r="O75" s="30">
        <f t="shared" si="28"/>
        <v>0</v>
      </c>
    </row>
    <row r="76" spans="1:15" ht="12.75">
      <c r="A76" s="338">
        <v>2</v>
      </c>
      <c r="B76" s="332">
        <v>2</v>
      </c>
      <c r="C76" s="332">
        <v>1</v>
      </c>
      <c r="D76" s="332">
        <v>6</v>
      </c>
      <c r="E76" s="332" t="s">
        <v>210</v>
      </c>
      <c r="F76" s="339" t="s">
        <v>100</v>
      </c>
      <c r="G76" s="27"/>
      <c r="H76" s="27"/>
      <c r="I76" s="27"/>
      <c r="J76" s="27"/>
      <c r="K76" s="27"/>
      <c r="L76" s="27"/>
      <c r="M76" s="27"/>
      <c r="N76" s="349">
        <f>SUBTOTAL(9,G76:M76)</f>
        <v>0</v>
      </c>
      <c r="O76" s="352">
        <f>IFERROR(N76/$N$18*100,"0.00")</f>
        <v>0</v>
      </c>
    </row>
    <row r="77" spans="1:15" ht="12.75">
      <c r="A77" s="338">
        <v>2</v>
      </c>
      <c r="B77" s="332">
        <v>2</v>
      </c>
      <c r="C77" s="332">
        <v>1</v>
      </c>
      <c r="D77" s="332">
        <v>6</v>
      </c>
      <c r="E77" s="332" t="s">
        <v>211</v>
      </c>
      <c r="F77" s="339" t="s">
        <v>101</v>
      </c>
      <c r="G77" s="27"/>
      <c r="H77" s="27"/>
      <c r="I77" s="27"/>
      <c r="J77" s="27"/>
      <c r="K77" s="27"/>
      <c r="L77" s="27"/>
      <c r="M77" s="27"/>
      <c r="N77" s="349">
        <f>SUBTOTAL(9,G77:M77)</f>
        <v>0</v>
      </c>
      <c r="O77" s="352">
        <f>IFERROR(N77/$N$18*100,"0.00")</f>
        <v>0</v>
      </c>
    </row>
    <row r="78" spans="1:15" ht="12.75">
      <c r="A78" s="328">
        <v>2</v>
      </c>
      <c r="B78" s="329">
        <v>2</v>
      </c>
      <c r="C78" s="329">
        <v>1</v>
      </c>
      <c r="D78" s="329">
        <v>7</v>
      </c>
      <c r="E78" s="329"/>
      <c r="F78" s="330" t="s">
        <v>31</v>
      </c>
      <c r="G78" s="30">
        <f>G79</f>
        <v>2569.1999999999998</v>
      </c>
      <c r="H78" s="30">
        <f t="shared" ref="H78:O78" si="29">H79</f>
        <v>5138.3999999999996</v>
      </c>
      <c r="I78" s="30">
        <f t="shared" si="29"/>
        <v>25692</v>
      </c>
      <c r="J78" s="30">
        <f t="shared" si="29"/>
        <v>2569.1999999999998</v>
      </c>
      <c r="K78" s="30">
        <f t="shared" si="29"/>
        <v>2569.1999999999998</v>
      </c>
      <c r="L78" s="30">
        <f t="shared" si="29"/>
        <v>0</v>
      </c>
      <c r="M78" s="30">
        <f t="shared" si="29"/>
        <v>12846</v>
      </c>
      <c r="N78" s="30">
        <f t="shared" si="29"/>
        <v>51383.999999999993</v>
      </c>
      <c r="O78" s="30">
        <f t="shared" si="29"/>
        <v>1.6579558659049545E-2</v>
      </c>
    </row>
    <row r="79" spans="1:15" ht="12.75">
      <c r="A79" s="338">
        <v>2</v>
      </c>
      <c r="B79" s="332">
        <v>2</v>
      </c>
      <c r="C79" s="332">
        <v>1</v>
      </c>
      <c r="D79" s="332">
        <v>7</v>
      </c>
      <c r="E79" s="332" t="s">
        <v>210</v>
      </c>
      <c r="F79" s="339" t="s">
        <v>31</v>
      </c>
      <c r="G79" s="27">
        <v>2569.1999999999998</v>
      </c>
      <c r="H79" s="27">
        <v>5138.3999999999996</v>
      </c>
      <c r="I79" s="27">
        <v>25692</v>
      </c>
      <c r="J79" s="27">
        <v>2569.1999999999998</v>
      </c>
      <c r="K79" s="27">
        <v>2569.1999999999998</v>
      </c>
      <c r="L79" s="27"/>
      <c r="M79" s="27">
        <v>12846</v>
      </c>
      <c r="N79" s="349">
        <f>SUBTOTAL(9,G79:M79)</f>
        <v>51383.999999999993</v>
      </c>
      <c r="O79" s="351">
        <f>IFERROR(N79/$N$18*100,"0.00")</f>
        <v>1.6579558659049545E-2</v>
      </c>
    </row>
    <row r="80" spans="1:15" ht="12.75">
      <c r="A80" s="328">
        <v>2</v>
      </c>
      <c r="B80" s="329">
        <v>2</v>
      </c>
      <c r="C80" s="329">
        <v>1</v>
      </c>
      <c r="D80" s="329">
        <v>8</v>
      </c>
      <c r="E80" s="329"/>
      <c r="F80" s="330" t="s">
        <v>102</v>
      </c>
      <c r="G80" s="30">
        <f>G81</f>
        <v>12000</v>
      </c>
      <c r="H80" s="30">
        <f t="shared" ref="H80:O80" si="30">H81</f>
        <v>18000</v>
      </c>
      <c r="I80" s="30">
        <f t="shared" si="30"/>
        <v>60000</v>
      </c>
      <c r="J80" s="30">
        <f t="shared" si="30"/>
        <v>6000</v>
      </c>
      <c r="K80" s="30">
        <f t="shared" si="30"/>
        <v>6000</v>
      </c>
      <c r="L80" s="30">
        <f t="shared" si="30"/>
        <v>0</v>
      </c>
      <c r="M80" s="30">
        <f t="shared" si="30"/>
        <v>18000</v>
      </c>
      <c r="N80" s="30">
        <f t="shared" si="30"/>
        <v>120000</v>
      </c>
      <c r="O80" s="30">
        <f t="shared" si="30"/>
        <v>3.8719193505487026E-2</v>
      </c>
    </row>
    <row r="81" spans="1:15" ht="12.75">
      <c r="A81" s="331">
        <v>2</v>
      </c>
      <c r="B81" s="332">
        <v>2</v>
      </c>
      <c r="C81" s="332">
        <v>1</v>
      </c>
      <c r="D81" s="332">
        <v>8</v>
      </c>
      <c r="E81" s="332" t="s">
        <v>210</v>
      </c>
      <c r="F81" s="334" t="s">
        <v>102</v>
      </c>
      <c r="G81" s="27">
        <v>12000</v>
      </c>
      <c r="H81" s="27">
        <v>18000</v>
      </c>
      <c r="I81" s="27">
        <v>60000</v>
      </c>
      <c r="J81" s="27">
        <v>6000</v>
      </c>
      <c r="K81" s="27">
        <v>6000</v>
      </c>
      <c r="L81" s="27"/>
      <c r="M81" s="27">
        <v>18000</v>
      </c>
      <c r="N81" s="350">
        <f>SUBTOTAL(9,G81:M81)</f>
        <v>120000</v>
      </c>
      <c r="O81" s="351">
        <f>IFERROR(N81/$N$18*100,"0.00")</f>
        <v>3.8719193505487026E-2</v>
      </c>
    </row>
    <row r="82" spans="1:15" ht="12.75">
      <c r="A82" s="325">
        <v>2</v>
      </c>
      <c r="B82" s="326">
        <v>2</v>
      </c>
      <c r="C82" s="326">
        <v>2</v>
      </c>
      <c r="D82" s="326"/>
      <c r="E82" s="326"/>
      <c r="F82" s="327" t="s">
        <v>253</v>
      </c>
      <c r="G82" s="32">
        <f>+G83+G85</f>
        <v>127598.5</v>
      </c>
      <c r="H82" s="32">
        <f t="shared" ref="H82:O82" si="31">+H83+H85</f>
        <v>102078</v>
      </c>
      <c r="I82" s="32">
        <f t="shared" si="31"/>
        <v>340260</v>
      </c>
      <c r="J82" s="32">
        <f t="shared" si="31"/>
        <v>127597.5</v>
      </c>
      <c r="K82" s="32">
        <f t="shared" si="31"/>
        <v>25519.5</v>
      </c>
      <c r="L82" s="32">
        <f t="shared" si="31"/>
        <v>0</v>
      </c>
      <c r="M82" s="32">
        <f t="shared" si="31"/>
        <v>127596.5</v>
      </c>
      <c r="N82" s="32">
        <f t="shared" si="31"/>
        <v>850650</v>
      </c>
      <c r="O82" s="32">
        <f t="shared" si="31"/>
        <v>0.27447068296202121</v>
      </c>
    </row>
    <row r="83" spans="1:15" ht="12.75">
      <c r="A83" s="328">
        <v>2</v>
      </c>
      <c r="B83" s="329">
        <v>2</v>
      </c>
      <c r="C83" s="329">
        <v>2</v>
      </c>
      <c r="D83" s="329">
        <v>1</v>
      </c>
      <c r="E83" s="329"/>
      <c r="F83" s="330" t="s">
        <v>103</v>
      </c>
      <c r="G83" s="30">
        <f>G84</f>
        <v>127598.5</v>
      </c>
      <c r="H83" s="30">
        <f t="shared" ref="H83:O83" si="32">H84</f>
        <v>102078</v>
      </c>
      <c r="I83" s="30">
        <f t="shared" si="32"/>
        <v>340260</v>
      </c>
      <c r="J83" s="30">
        <f t="shared" si="32"/>
        <v>127597.5</v>
      </c>
      <c r="K83" s="30">
        <f t="shared" si="32"/>
        <v>25519.5</v>
      </c>
      <c r="L83" s="30">
        <f t="shared" si="32"/>
        <v>0</v>
      </c>
      <c r="M83" s="30">
        <f t="shared" si="32"/>
        <v>127596.5</v>
      </c>
      <c r="N83" s="30">
        <f t="shared" si="32"/>
        <v>850650</v>
      </c>
      <c r="O83" s="30">
        <f t="shared" si="32"/>
        <v>0.27447068296202121</v>
      </c>
    </row>
    <row r="84" spans="1:15" ht="12.75">
      <c r="A84" s="331">
        <v>2</v>
      </c>
      <c r="B84" s="332">
        <v>2</v>
      </c>
      <c r="C84" s="332">
        <v>2</v>
      </c>
      <c r="D84" s="332">
        <v>1</v>
      </c>
      <c r="E84" s="332" t="s">
        <v>210</v>
      </c>
      <c r="F84" s="334" t="s">
        <v>103</v>
      </c>
      <c r="G84" s="27">
        <v>127598.5</v>
      </c>
      <c r="H84" s="27">
        <v>102078</v>
      </c>
      <c r="I84" s="27">
        <v>340260</v>
      </c>
      <c r="J84" s="27">
        <v>127597.5</v>
      </c>
      <c r="K84" s="27">
        <v>25519.5</v>
      </c>
      <c r="L84" s="27"/>
      <c r="M84" s="27">
        <v>127596.5</v>
      </c>
      <c r="N84" s="349">
        <f>SUBTOTAL(9,G84:M84)</f>
        <v>850650</v>
      </c>
      <c r="O84" s="352">
        <f>IFERROR(N84/$N$18*100,"0.00")</f>
        <v>0.27447068296202121</v>
      </c>
    </row>
    <row r="85" spans="1:15" ht="12.75">
      <c r="A85" s="328">
        <v>2</v>
      </c>
      <c r="B85" s="329">
        <v>2</v>
      </c>
      <c r="C85" s="329">
        <v>2</v>
      </c>
      <c r="D85" s="329">
        <v>2</v>
      </c>
      <c r="E85" s="329"/>
      <c r="F85" s="330" t="s">
        <v>104</v>
      </c>
      <c r="G85" s="30">
        <f>G86</f>
        <v>0</v>
      </c>
      <c r="H85" s="30">
        <f t="shared" ref="H85:N85" si="33">H86</f>
        <v>0</v>
      </c>
      <c r="I85" s="30">
        <f t="shared" si="33"/>
        <v>0</v>
      </c>
      <c r="J85" s="30">
        <f t="shared" si="33"/>
        <v>0</v>
      </c>
      <c r="K85" s="30">
        <f t="shared" si="33"/>
        <v>0</v>
      </c>
      <c r="L85" s="30">
        <f t="shared" si="33"/>
        <v>0</v>
      </c>
      <c r="M85" s="30">
        <f t="shared" si="33"/>
        <v>0</v>
      </c>
      <c r="N85" s="30">
        <f t="shared" si="33"/>
        <v>0</v>
      </c>
      <c r="O85" s="52">
        <f>O86</f>
        <v>0</v>
      </c>
    </row>
    <row r="86" spans="1:15" ht="12.75">
      <c r="A86" s="331">
        <v>2</v>
      </c>
      <c r="B86" s="332">
        <v>2</v>
      </c>
      <c r="C86" s="332">
        <v>2</v>
      </c>
      <c r="D86" s="332">
        <v>2</v>
      </c>
      <c r="E86" s="332" t="s">
        <v>210</v>
      </c>
      <c r="F86" s="334" t="s">
        <v>104</v>
      </c>
      <c r="G86" s="27"/>
      <c r="H86" s="27"/>
      <c r="I86" s="27"/>
      <c r="J86" s="27"/>
      <c r="K86" s="27"/>
      <c r="L86" s="27"/>
      <c r="M86" s="27"/>
      <c r="N86" s="349">
        <f>SUBTOTAL(9,G86:M86)</f>
        <v>0</v>
      </c>
      <c r="O86" s="352">
        <f>IFERROR(N86/$N$18*100,"0.00")</f>
        <v>0</v>
      </c>
    </row>
    <row r="87" spans="1:15" ht="12.75">
      <c r="A87" s="325">
        <v>2</v>
      </c>
      <c r="B87" s="326">
        <v>2</v>
      </c>
      <c r="C87" s="326">
        <v>3</v>
      </c>
      <c r="D87" s="326"/>
      <c r="E87" s="326"/>
      <c r="F87" s="327" t="s">
        <v>32</v>
      </c>
      <c r="G87" s="32">
        <f>+G88+G90</f>
        <v>0</v>
      </c>
      <c r="H87" s="32">
        <f t="shared" ref="H87:O87" si="34">+H88+H90</f>
        <v>0</v>
      </c>
      <c r="I87" s="32">
        <f t="shared" si="34"/>
        <v>0</v>
      </c>
      <c r="J87" s="32">
        <f t="shared" si="34"/>
        <v>0</v>
      </c>
      <c r="K87" s="32">
        <f t="shared" si="34"/>
        <v>0</v>
      </c>
      <c r="L87" s="32">
        <f t="shared" si="34"/>
        <v>0</v>
      </c>
      <c r="M87" s="32">
        <f t="shared" si="34"/>
        <v>0</v>
      </c>
      <c r="N87" s="32">
        <f t="shared" si="34"/>
        <v>0</v>
      </c>
      <c r="O87" s="32">
        <f t="shared" si="34"/>
        <v>0</v>
      </c>
    </row>
    <row r="88" spans="1:15" ht="12.75">
      <c r="A88" s="328">
        <v>2</v>
      </c>
      <c r="B88" s="329">
        <v>2</v>
      </c>
      <c r="C88" s="329">
        <v>3</v>
      </c>
      <c r="D88" s="329">
        <v>1</v>
      </c>
      <c r="E88" s="329"/>
      <c r="F88" s="330" t="s">
        <v>105</v>
      </c>
      <c r="G88" s="30">
        <f>G89</f>
        <v>0</v>
      </c>
      <c r="H88" s="30">
        <f t="shared" ref="H88:O88" si="35">H89</f>
        <v>0</v>
      </c>
      <c r="I88" s="30">
        <f t="shared" si="35"/>
        <v>0</v>
      </c>
      <c r="J88" s="30">
        <f t="shared" si="35"/>
        <v>0</v>
      </c>
      <c r="K88" s="30">
        <f t="shared" si="35"/>
        <v>0</v>
      </c>
      <c r="L88" s="30">
        <f t="shared" si="35"/>
        <v>0</v>
      </c>
      <c r="M88" s="30">
        <f t="shared" si="35"/>
        <v>0</v>
      </c>
      <c r="N88" s="30">
        <f t="shared" si="35"/>
        <v>0</v>
      </c>
      <c r="O88" s="30">
        <f t="shared" si="35"/>
        <v>0</v>
      </c>
    </row>
    <row r="89" spans="1:15" ht="12.75">
      <c r="A89" s="331">
        <v>2</v>
      </c>
      <c r="B89" s="332">
        <v>2</v>
      </c>
      <c r="C89" s="332">
        <v>3</v>
      </c>
      <c r="D89" s="332">
        <v>1</v>
      </c>
      <c r="E89" s="332" t="s">
        <v>210</v>
      </c>
      <c r="F89" s="334" t="s">
        <v>105</v>
      </c>
      <c r="G89" s="27"/>
      <c r="H89" s="27"/>
      <c r="I89" s="27"/>
      <c r="J89" s="27"/>
      <c r="K89" s="27"/>
      <c r="L89" s="27"/>
      <c r="M89" s="27"/>
      <c r="N89" s="349">
        <f>SUBTOTAL(9,G89:M89)</f>
        <v>0</v>
      </c>
      <c r="O89" s="351">
        <f>IFERROR(N89/$N$18*100,"0.00")</f>
        <v>0</v>
      </c>
    </row>
    <row r="90" spans="1:15" ht="12.75">
      <c r="A90" s="328">
        <v>2</v>
      </c>
      <c r="B90" s="329">
        <v>2</v>
      </c>
      <c r="C90" s="329">
        <v>3</v>
      </c>
      <c r="D90" s="329">
        <v>2</v>
      </c>
      <c r="E90" s="329"/>
      <c r="F90" s="330" t="s">
        <v>106</v>
      </c>
      <c r="G90" s="30">
        <f>G91</f>
        <v>0</v>
      </c>
      <c r="H90" s="30">
        <f t="shared" ref="H90:O90" si="36">H91</f>
        <v>0</v>
      </c>
      <c r="I90" s="30">
        <f t="shared" si="36"/>
        <v>0</v>
      </c>
      <c r="J90" s="30">
        <f t="shared" si="36"/>
        <v>0</v>
      </c>
      <c r="K90" s="30">
        <f t="shared" si="36"/>
        <v>0</v>
      </c>
      <c r="L90" s="30">
        <f t="shared" si="36"/>
        <v>0</v>
      </c>
      <c r="M90" s="30">
        <f t="shared" si="36"/>
        <v>0</v>
      </c>
      <c r="N90" s="30">
        <f t="shared" si="36"/>
        <v>0</v>
      </c>
      <c r="O90" s="30">
        <f t="shared" si="36"/>
        <v>0</v>
      </c>
    </row>
    <row r="91" spans="1:15" ht="12.75">
      <c r="A91" s="338">
        <v>2</v>
      </c>
      <c r="B91" s="332">
        <v>2</v>
      </c>
      <c r="C91" s="332">
        <v>3</v>
      </c>
      <c r="D91" s="332">
        <v>2</v>
      </c>
      <c r="E91" s="332" t="s">
        <v>210</v>
      </c>
      <c r="F91" s="339" t="s">
        <v>106</v>
      </c>
      <c r="G91" s="27"/>
      <c r="H91" s="27"/>
      <c r="I91" s="27"/>
      <c r="J91" s="27"/>
      <c r="K91" s="27"/>
      <c r="L91" s="27"/>
      <c r="M91" s="27"/>
      <c r="N91" s="349">
        <f>SUBTOTAL(9,G91:M91)</f>
        <v>0</v>
      </c>
      <c r="O91" s="351">
        <f>IFERROR(N91/$N$18*100,"0.00")</f>
        <v>0</v>
      </c>
    </row>
    <row r="92" spans="1:15" ht="12.75">
      <c r="A92" s="325">
        <v>2</v>
      </c>
      <c r="B92" s="326">
        <v>2</v>
      </c>
      <c r="C92" s="326">
        <v>4</v>
      </c>
      <c r="D92" s="326"/>
      <c r="E92" s="326"/>
      <c r="F92" s="327" t="s">
        <v>107</v>
      </c>
      <c r="G92" s="32">
        <f>+G93+G95+G97</f>
        <v>7200</v>
      </c>
      <c r="H92" s="32">
        <f t="shared" ref="H92:O92" si="37">+H93+H95+H97</f>
        <v>28800</v>
      </c>
      <c r="I92" s="32">
        <f t="shared" si="37"/>
        <v>25200</v>
      </c>
      <c r="J92" s="32">
        <f t="shared" si="37"/>
        <v>7200</v>
      </c>
      <c r="K92" s="32">
        <f t="shared" si="37"/>
        <v>3600</v>
      </c>
      <c r="L92" s="32">
        <f t="shared" si="37"/>
        <v>0</v>
      </c>
      <c r="M92" s="32">
        <f t="shared" si="37"/>
        <v>0</v>
      </c>
      <c r="N92" s="32">
        <f t="shared" si="37"/>
        <v>72000</v>
      </c>
      <c r="O92" s="32">
        <f t="shared" si="37"/>
        <v>2.3231516103292219E-2</v>
      </c>
    </row>
    <row r="93" spans="1:15" ht="12.75">
      <c r="A93" s="328">
        <v>2</v>
      </c>
      <c r="B93" s="329">
        <v>2</v>
      </c>
      <c r="C93" s="329">
        <v>4</v>
      </c>
      <c r="D93" s="329">
        <v>1</v>
      </c>
      <c r="E93" s="329"/>
      <c r="F93" s="337" t="s">
        <v>1030</v>
      </c>
      <c r="G93" s="30">
        <f>G94</f>
        <v>0</v>
      </c>
      <c r="H93" s="30">
        <f t="shared" ref="H93:O93" si="38">H94</f>
        <v>0</v>
      </c>
      <c r="I93" s="30">
        <f t="shared" si="38"/>
        <v>0</v>
      </c>
      <c r="J93" s="30">
        <f t="shared" si="38"/>
        <v>0</v>
      </c>
      <c r="K93" s="30">
        <f t="shared" si="38"/>
        <v>0</v>
      </c>
      <c r="L93" s="30">
        <f t="shared" si="38"/>
        <v>0</v>
      </c>
      <c r="M93" s="30">
        <f t="shared" si="38"/>
        <v>0</v>
      </c>
      <c r="N93" s="30">
        <f t="shared" si="38"/>
        <v>0</v>
      </c>
      <c r="O93" s="30">
        <f t="shared" si="38"/>
        <v>0</v>
      </c>
    </row>
    <row r="94" spans="1:15" ht="12.75">
      <c r="A94" s="331">
        <v>2</v>
      </c>
      <c r="B94" s="332">
        <v>2</v>
      </c>
      <c r="C94" s="332">
        <v>4</v>
      </c>
      <c r="D94" s="332">
        <v>1</v>
      </c>
      <c r="E94" s="332" t="s">
        <v>210</v>
      </c>
      <c r="F94" s="333" t="s">
        <v>1030</v>
      </c>
      <c r="G94" s="27"/>
      <c r="H94" s="27"/>
      <c r="I94" s="27"/>
      <c r="J94" s="27"/>
      <c r="K94" s="27"/>
      <c r="L94" s="27"/>
      <c r="M94" s="27"/>
      <c r="N94" s="349">
        <f>SUBTOTAL(9,G94:M94)</f>
        <v>0</v>
      </c>
      <c r="O94" s="352">
        <f>IFERROR(N94/$N$18*100,"0.00")</f>
        <v>0</v>
      </c>
    </row>
    <row r="95" spans="1:15" ht="12.75">
      <c r="A95" s="328">
        <v>2</v>
      </c>
      <c r="B95" s="329">
        <v>2</v>
      </c>
      <c r="C95" s="329">
        <v>4</v>
      </c>
      <c r="D95" s="329">
        <v>2</v>
      </c>
      <c r="E95" s="329"/>
      <c r="F95" s="337" t="s">
        <v>33</v>
      </c>
      <c r="G95" s="30">
        <f>G96</f>
        <v>7200</v>
      </c>
      <c r="H95" s="30">
        <f t="shared" ref="H95:N95" si="39">H96</f>
        <v>28800</v>
      </c>
      <c r="I95" s="30">
        <f t="shared" si="39"/>
        <v>25200</v>
      </c>
      <c r="J95" s="30">
        <f t="shared" si="39"/>
        <v>7200</v>
      </c>
      <c r="K95" s="30">
        <f t="shared" si="39"/>
        <v>3600</v>
      </c>
      <c r="L95" s="30">
        <f t="shared" si="39"/>
        <v>0</v>
      </c>
      <c r="M95" s="30">
        <f t="shared" si="39"/>
        <v>0</v>
      </c>
      <c r="N95" s="30">
        <f t="shared" si="39"/>
        <v>72000</v>
      </c>
      <c r="O95" s="52">
        <f>O96</f>
        <v>2.3231516103292219E-2</v>
      </c>
    </row>
    <row r="96" spans="1:15" ht="12.75">
      <c r="A96" s="338">
        <v>2</v>
      </c>
      <c r="B96" s="332">
        <v>2</v>
      </c>
      <c r="C96" s="332">
        <v>4</v>
      </c>
      <c r="D96" s="332">
        <v>2</v>
      </c>
      <c r="E96" s="332" t="s">
        <v>210</v>
      </c>
      <c r="F96" s="339" t="s">
        <v>33</v>
      </c>
      <c r="G96" s="27">
        <v>7200</v>
      </c>
      <c r="H96" s="27">
        <v>28800</v>
      </c>
      <c r="I96" s="27">
        <v>25200</v>
      </c>
      <c r="J96" s="27">
        <v>7200</v>
      </c>
      <c r="K96" s="27">
        <v>3600</v>
      </c>
      <c r="L96" s="27"/>
      <c r="M96" s="27"/>
      <c r="N96" s="349">
        <f>SUBTOTAL(9,G96:M96)</f>
        <v>72000</v>
      </c>
      <c r="O96" s="352">
        <f>IFERROR(N96/$N$18*100,"0.00")</f>
        <v>2.3231516103292219E-2</v>
      </c>
    </row>
    <row r="97" spans="1:15" ht="12.75">
      <c r="A97" s="328">
        <v>2</v>
      </c>
      <c r="B97" s="329">
        <v>2</v>
      </c>
      <c r="C97" s="329">
        <v>4</v>
      </c>
      <c r="D97" s="329">
        <v>4</v>
      </c>
      <c r="E97" s="329"/>
      <c r="F97" s="337" t="s">
        <v>108</v>
      </c>
      <c r="G97" s="30">
        <f>G98</f>
        <v>0</v>
      </c>
      <c r="H97" s="30">
        <f t="shared" ref="H97:O97" si="40">H98</f>
        <v>0</v>
      </c>
      <c r="I97" s="30">
        <f t="shared" si="40"/>
        <v>0</v>
      </c>
      <c r="J97" s="30">
        <f t="shared" si="40"/>
        <v>0</v>
      </c>
      <c r="K97" s="30">
        <f t="shared" si="40"/>
        <v>0</v>
      </c>
      <c r="L97" s="30">
        <f t="shared" si="40"/>
        <v>0</v>
      </c>
      <c r="M97" s="30">
        <f t="shared" si="40"/>
        <v>0</v>
      </c>
      <c r="N97" s="30">
        <f t="shared" si="40"/>
        <v>0</v>
      </c>
      <c r="O97" s="30">
        <f t="shared" si="40"/>
        <v>0</v>
      </c>
    </row>
    <row r="98" spans="1:15" ht="12.75">
      <c r="A98" s="338">
        <v>2</v>
      </c>
      <c r="B98" s="332">
        <v>2</v>
      </c>
      <c r="C98" s="332">
        <v>4</v>
      </c>
      <c r="D98" s="332">
        <v>4</v>
      </c>
      <c r="E98" s="332" t="s">
        <v>210</v>
      </c>
      <c r="F98" s="339" t="s">
        <v>108</v>
      </c>
      <c r="G98" s="27"/>
      <c r="H98" s="27"/>
      <c r="I98" s="27"/>
      <c r="J98" s="27"/>
      <c r="K98" s="27"/>
      <c r="L98" s="27"/>
      <c r="M98" s="27"/>
      <c r="N98" s="349">
        <f>SUBTOTAL(9,G98:M98)</f>
        <v>0</v>
      </c>
      <c r="O98" s="352">
        <f>IFERROR(N98/$N$18*100,"0.00")</f>
        <v>0</v>
      </c>
    </row>
    <row r="99" spans="1:15" ht="12.75">
      <c r="A99" s="325">
        <v>2</v>
      </c>
      <c r="B99" s="326">
        <v>2</v>
      </c>
      <c r="C99" s="326">
        <v>5</v>
      </c>
      <c r="D99" s="326"/>
      <c r="E99" s="326"/>
      <c r="F99" s="327" t="s">
        <v>109</v>
      </c>
      <c r="G99" s="32">
        <f>+G100+G102+G104+G110+G112+G114</f>
        <v>0</v>
      </c>
      <c r="H99" s="32">
        <f t="shared" ref="H99:N99" si="41">+H100+H102+H104+H110+H112+H114</f>
        <v>0</v>
      </c>
      <c r="I99" s="32">
        <f t="shared" si="41"/>
        <v>0</v>
      </c>
      <c r="J99" s="32">
        <f t="shared" si="41"/>
        <v>0</v>
      </c>
      <c r="K99" s="32">
        <f t="shared" si="41"/>
        <v>0</v>
      </c>
      <c r="L99" s="32">
        <f t="shared" si="41"/>
        <v>0</v>
      </c>
      <c r="M99" s="32">
        <f t="shared" si="41"/>
        <v>0</v>
      </c>
      <c r="N99" s="32">
        <f t="shared" si="41"/>
        <v>0</v>
      </c>
      <c r="O99" s="32">
        <f>+O100+O102+O104+O110+O112+O114</f>
        <v>0</v>
      </c>
    </row>
    <row r="100" spans="1:15" ht="12.75">
      <c r="A100" s="328">
        <v>2</v>
      </c>
      <c r="B100" s="329">
        <v>2</v>
      </c>
      <c r="C100" s="329">
        <v>5</v>
      </c>
      <c r="D100" s="329">
        <v>1</v>
      </c>
      <c r="E100" s="329"/>
      <c r="F100" s="337" t="s">
        <v>110</v>
      </c>
      <c r="G100" s="30">
        <f>G101</f>
        <v>0</v>
      </c>
      <c r="H100" s="30">
        <f t="shared" ref="H100:N100" si="42">H101</f>
        <v>0</v>
      </c>
      <c r="I100" s="30">
        <f t="shared" si="42"/>
        <v>0</v>
      </c>
      <c r="J100" s="30">
        <f t="shared" si="42"/>
        <v>0</v>
      </c>
      <c r="K100" s="30">
        <f t="shared" si="42"/>
        <v>0</v>
      </c>
      <c r="L100" s="30">
        <f t="shared" si="42"/>
        <v>0</v>
      </c>
      <c r="M100" s="30">
        <f t="shared" si="42"/>
        <v>0</v>
      </c>
      <c r="N100" s="30">
        <f t="shared" si="42"/>
        <v>0</v>
      </c>
      <c r="O100" s="53">
        <f>O101</f>
        <v>0</v>
      </c>
    </row>
    <row r="101" spans="1:15" ht="12.75">
      <c r="A101" s="338">
        <v>2</v>
      </c>
      <c r="B101" s="332">
        <v>2</v>
      </c>
      <c r="C101" s="332">
        <v>5</v>
      </c>
      <c r="D101" s="332">
        <v>1</v>
      </c>
      <c r="E101" s="332" t="s">
        <v>210</v>
      </c>
      <c r="F101" s="339" t="s">
        <v>110</v>
      </c>
      <c r="G101" s="27"/>
      <c r="H101" s="27"/>
      <c r="I101" s="27"/>
      <c r="J101" s="27"/>
      <c r="K101" s="27"/>
      <c r="L101" s="27"/>
      <c r="M101" s="27"/>
      <c r="N101" s="349">
        <f>SUBTOTAL(9,G101:M101)</f>
        <v>0</v>
      </c>
      <c r="O101" s="352">
        <f>IFERROR(N101/$N$18*100,"0.00")</f>
        <v>0</v>
      </c>
    </row>
    <row r="102" spans="1:15" ht="12.75">
      <c r="A102" s="340">
        <v>2</v>
      </c>
      <c r="B102" s="329">
        <v>2</v>
      </c>
      <c r="C102" s="329">
        <v>5</v>
      </c>
      <c r="D102" s="329">
        <v>2</v>
      </c>
      <c r="E102" s="329"/>
      <c r="F102" s="341" t="s">
        <v>1031</v>
      </c>
      <c r="G102" s="30">
        <f>G103</f>
        <v>0</v>
      </c>
      <c r="H102" s="30">
        <f t="shared" ref="H102:N102" si="43">H103</f>
        <v>0</v>
      </c>
      <c r="I102" s="30">
        <f t="shared" si="43"/>
        <v>0</v>
      </c>
      <c r="J102" s="30">
        <f t="shared" si="43"/>
        <v>0</v>
      </c>
      <c r="K102" s="30">
        <f t="shared" si="43"/>
        <v>0</v>
      </c>
      <c r="L102" s="30">
        <f t="shared" si="43"/>
        <v>0</v>
      </c>
      <c r="M102" s="30">
        <f t="shared" si="43"/>
        <v>0</v>
      </c>
      <c r="N102" s="30">
        <f t="shared" si="43"/>
        <v>0</v>
      </c>
      <c r="O102" s="52">
        <f>O103</f>
        <v>0</v>
      </c>
    </row>
    <row r="103" spans="1:15" ht="12.75">
      <c r="A103" s="338">
        <v>2</v>
      </c>
      <c r="B103" s="332">
        <v>2</v>
      </c>
      <c r="C103" s="332">
        <v>5</v>
      </c>
      <c r="D103" s="332">
        <v>2</v>
      </c>
      <c r="E103" s="332" t="s">
        <v>210</v>
      </c>
      <c r="F103" s="339" t="s">
        <v>1031</v>
      </c>
      <c r="G103" s="27"/>
      <c r="H103" s="27"/>
      <c r="I103" s="27"/>
      <c r="J103" s="27"/>
      <c r="K103" s="27"/>
      <c r="L103" s="27"/>
      <c r="M103" s="27"/>
      <c r="N103" s="349">
        <f>SUBTOTAL(9,G103:M103)</f>
        <v>0</v>
      </c>
      <c r="O103" s="352">
        <f>IFERROR(N103/$N$18*100,"0.00")</f>
        <v>0</v>
      </c>
    </row>
    <row r="104" spans="1:15" ht="12.75">
      <c r="A104" s="340">
        <v>2</v>
      </c>
      <c r="B104" s="329">
        <v>2</v>
      </c>
      <c r="C104" s="329">
        <v>5</v>
      </c>
      <c r="D104" s="329">
        <v>3</v>
      </c>
      <c r="E104" s="329"/>
      <c r="F104" s="341" t="s">
        <v>1032</v>
      </c>
      <c r="G104" s="30">
        <f>SUM(G105:G109)</f>
        <v>0</v>
      </c>
      <c r="H104" s="30">
        <f t="shared" ref="H104:N104" si="44">SUM(H105:H109)</f>
        <v>0</v>
      </c>
      <c r="I104" s="30">
        <f t="shared" si="44"/>
        <v>0</v>
      </c>
      <c r="J104" s="30">
        <f t="shared" si="44"/>
        <v>0</v>
      </c>
      <c r="K104" s="30">
        <f t="shared" si="44"/>
        <v>0</v>
      </c>
      <c r="L104" s="30">
        <f t="shared" si="44"/>
        <v>0</v>
      </c>
      <c r="M104" s="30">
        <f t="shared" si="44"/>
        <v>0</v>
      </c>
      <c r="N104" s="30">
        <f t="shared" si="44"/>
        <v>0</v>
      </c>
      <c r="O104" s="53">
        <f>SUM(O105:O109)</f>
        <v>0</v>
      </c>
    </row>
    <row r="105" spans="1:15" ht="12.75">
      <c r="A105" s="338">
        <v>2</v>
      </c>
      <c r="B105" s="332">
        <v>2</v>
      </c>
      <c r="C105" s="332">
        <v>5</v>
      </c>
      <c r="D105" s="332">
        <v>3</v>
      </c>
      <c r="E105" s="332" t="s">
        <v>210</v>
      </c>
      <c r="F105" s="339" t="s">
        <v>111</v>
      </c>
      <c r="G105" s="27"/>
      <c r="H105" s="27"/>
      <c r="I105" s="27"/>
      <c r="J105" s="27"/>
      <c r="K105" s="27"/>
      <c r="L105" s="27"/>
      <c r="M105" s="27"/>
      <c r="N105" s="349">
        <f>SUBTOTAL(9,G105:M105)</f>
        <v>0</v>
      </c>
      <c r="O105" s="352">
        <f>IFERROR(N105/$N$18*100,"0.00")</f>
        <v>0</v>
      </c>
    </row>
    <row r="106" spans="1:15" ht="12.75">
      <c r="A106" s="338">
        <v>2</v>
      </c>
      <c r="B106" s="332">
        <v>2</v>
      </c>
      <c r="C106" s="332">
        <v>5</v>
      </c>
      <c r="D106" s="332">
        <v>3</v>
      </c>
      <c r="E106" s="332" t="s">
        <v>211</v>
      </c>
      <c r="F106" s="339" t="s">
        <v>112</v>
      </c>
      <c r="G106" s="27"/>
      <c r="H106" s="27"/>
      <c r="I106" s="27"/>
      <c r="J106" s="27"/>
      <c r="K106" s="27"/>
      <c r="L106" s="27"/>
      <c r="M106" s="27"/>
      <c r="N106" s="349">
        <f t="shared" ref="N106:N111" si="45">SUBTOTAL(9,G106:M106)</f>
        <v>0</v>
      </c>
      <c r="O106" s="352">
        <f t="shared" ref="O106:O111" si="46">IFERROR(N106/$N$18*100,"0.00")</f>
        <v>0</v>
      </c>
    </row>
    <row r="107" spans="1:15" ht="12.75">
      <c r="A107" s="338">
        <v>2</v>
      </c>
      <c r="B107" s="332">
        <v>2</v>
      </c>
      <c r="C107" s="332">
        <v>5</v>
      </c>
      <c r="D107" s="332">
        <v>3</v>
      </c>
      <c r="E107" s="332" t="s">
        <v>212</v>
      </c>
      <c r="F107" s="339" t="s">
        <v>113</v>
      </c>
      <c r="G107" s="27"/>
      <c r="H107" s="27"/>
      <c r="I107" s="27"/>
      <c r="J107" s="27"/>
      <c r="K107" s="27"/>
      <c r="L107" s="27"/>
      <c r="M107" s="27"/>
      <c r="N107" s="349">
        <f t="shared" si="45"/>
        <v>0</v>
      </c>
      <c r="O107" s="352">
        <f t="shared" si="46"/>
        <v>0</v>
      </c>
    </row>
    <row r="108" spans="1:15" ht="12.75">
      <c r="A108" s="338">
        <v>2</v>
      </c>
      <c r="B108" s="332">
        <v>2</v>
      </c>
      <c r="C108" s="332">
        <v>5</v>
      </c>
      <c r="D108" s="332">
        <v>3</v>
      </c>
      <c r="E108" s="332" t="s">
        <v>213</v>
      </c>
      <c r="F108" s="339" t="s">
        <v>114</v>
      </c>
      <c r="G108" s="27"/>
      <c r="H108" s="27"/>
      <c r="I108" s="27"/>
      <c r="J108" s="27"/>
      <c r="K108" s="27"/>
      <c r="L108" s="27"/>
      <c r="M108" s="27"/>
      <c r="N108" s="349">
        <f t="shared" si="45"/>
        <v>0</v>
      </c>
      <c r="O108" s="352">
        <f t="shared" si="46"/>
        <v>0</v>
      </c>
    </row>
    <row r="109" spans="1:15" ht="12.75">
      <c r="A109" s="338">
        <v>2</v>
      </c>
      <c r="B109" s="332">
        <v>2</v>
      </c>
      <c r="C109" s="332">
        <v>5</v>
      </c>
      <c r="D109" s="332">
        <v>3</v>
      </c>
      <c r="E109" s="332" t="s">
        <v>216</v>
      </c>
      <c r="F109" s="339" t="s">
        <v>115</v>
      </c>
      <c r="G109" s="27"/>
      <c r="H109" s="27"/>
      <c r="I109" s="27"/>
      <c r="J109" s="27"/>
      <c r="K109" s="27"/>
      <c r="L109" s="27"/>
      <c r="M109" s="27"/>
      <c r="N109" s="349">
        <f t="shared" si="45"/>
        <v>0</v>
      </c>
      <c r="O109" s="352">
        <f t="shared" si="46"/>
        <v>0</v>
      </c>
    </row>
    <row r="110" spans="1:15" ht="12.75">
      <c r="A110" s="328">
        <v>2</v>
      </c>
      <c r="B110" s="329">
        <v>2</v>
      </c>
      <c r="C110" s="329">
        <v>5</v>
      </c>
      <c r="D110" s="329">
        <v>4</v>
      </c>
      <c r="E110" s="329"/>
      <c r="F110" s="337" t="s">
        <v>116</v>
      </c>
      <c r="G110" s="29">
        <f>+G111</f>
        <v>0</v>
      </c>
      <c r="H110" s="29">
        <f t="shared" ref="H110:N110" si="47">+H111</f>
        <v>0</v>
      </c>
      <c r="I110" s="29">
        <f t="shared" si="47"/>
        <v>0</v>
      </c>
      <c r="J110" s="29">
        <f t="shared" si="47"/>
        <v>0</v>
      </c>
      <c r="K110" s="29">
        <f t="shared" si="47"/>
        <v>0</v>
      </c>
      <c r="L110" s="29">
        <f t="shared" si="47"/>
        <v>0</v>
      </c>
      <c r="M110" s="29">
        <f t="shared" si="47"/>
        <v>0</v>
      </c>
      <c r="N110" s="29">
        <f t="shared" si="47"/>
        <v>0</v>
      </c>
      <c r="O110" s="53">
        <f>+O111</f>
        <v>0</v>
      </c>
    </row>
    <row r="111" spans="1:15" ht="12.75">
      <c r="A111" s="338">
        <v>2</v>
      </c>
      <c r="B111" s="332">
        <v>2</v>
      </c>
      <c r="C111" s="332">
        <v>5</v>
      </c>
      <c r="D111" s="332">
        <v>4</v>
      </c>
      <c r="E111" s="332" t="s">
        <v>210</v>
      </c>
      <c r="F111" s="339" t="s">
        <v>116</v>
      </c>
      <c r="G111" s="27"/>
      <c r="H111" s="27"/>
      <c r="I111" s="27"/>
      <c r="J111" s="27"/>
      <c r="K111" s="27"/>
      <c r="L111" s="27"/>
      <c r="M111" s="27"/>
      <c r="N111" s="349">
        <f t="shared" si="45"/>
        <v>0</v>
      </c>
      <c r="O111" s="352">
        <f t="shared" si="46"/>
        <v>0</v>
      </c>
    </row>
    <row r="112" spans="1:15" ht="12.75">
      <c r="A112" s="340">
        <v>2</v>
      </c>
      <c r="B112" s="329">
        <v>2</v>
      </c>
      <c r="C112" s="329">
        <v>5</v>
      </c>
      <c r="D112" s="329">
        <v>8</v>
      </c>
      <c r="E112" s="329"/>
      <c r="F112" s="341" t="s">
        <v>117</v>
      </c>
      <c r="G112" s="30">
        <f>G113</f>
        <v>0</v>
      </c>
      <c r="H112" s="30">
        <f t="shared" ref="H112:O112" si="48">H113</f>
        <v>0</v>
      </c>
      <c r="I112" s="30">
        <f t="shared" si="48"/>
        <v>0</v>
      </c>
      <c r="J112" s="30">
        <f t="shared" si="48"/>
        <v>0</v>
      </c>
      <c r="K112" s="30">
        <f t="shared" si="48"/>
        <v>0</v>
      </c>
      <c r="L112" s="30">
        <f t="shared" si="48"/>
        <v>0</v>
      </c>
      <c r="M112" s="30">
        <f t="shared" si="48"/>
        <v>0</v>
      </c>
      <c r="N112" s="30">
        <f t="shared" si="48"/>
        <v>0</v>
      </c>
      <c r="O112" s="30">
        <f t="shared" si="48"/>
        <v>0</v>
      </c>
    </row>
    <row r="113" spans="1:15" ht="12.75">
      <c r="A113" s="338">
        <v>2</v>
      </c>
      <c r="B113" s="332">
        <v>2</v>
      </c>
      <c r="C113" s="332">
        <v>5</v>
      </c>
      <c r="D113" s="332">
        <v>8</v>
      </c>
      <c r="E113" s="332" t="s">
        <v>210</v>
      </c>
      <c r="F113" s="339" t="s">
        <v>117</v>
      </c>
      <c r="G113" s="27"/>
      <c r="H113" s="27"/>
      <c r="I113" s="27"/>
      <c r="J113" s="27"/>
      <c r="K113" s="27"/>
      <c r="L113" s="27"/>
      <c r="M113" s="27"/>
      <c r="N113" s="349">
        <f>SUBTOTAL(9,G113:M113)</f>
        <v>0</v>
      </c>
      <c r="O113" s="352">
        <f>IFERROR(N113/$N$18*100,"0.00")</f>
        <v>0</v>
      </c>
    </row>
    <row r="114" spans="1:15" ht="12.75">
      <c r="A114" s="340">
        <v>2</v>
      </c>
      <c r="B114" s="329">
        <v>2</v>
      </c>
      <c r="C114" s="329">
        <v>5</v>
      </c>
      <c r="D114" s="329">
        <v>9</v>
      </c>
      <c r="E114" s="329"/>
      <c r="F114" s="341" t="s">
        <v>1033</v>
      </c>
      <c r="G114" s="29">
        <f>+G115</f>
        <v>0</v>
      </c>
      <c r="H114" s="29">
        <f t="shared" ref="H114:O114" si="49">+H115</f>
        <v>0</v>
      </c>
      <c r="I114" s="29">
        <f t="shared" si="49"/>
        <v>0</v>
      </c>
      <c r="J114" s="29">
        <f t="shared" si="49"/>
        <v>0</v>
      </c>
      <c r="K114" s="29">
        <f t="shared" si="49"/>
        <v>0</v>
      </c>
      <c r="L114" s="29">
        <f t="shared" si="49"/>
        <v>0</v>
      </c>
      <c r="M114" s="29">
        <f t="shared" si="49"/>
        <v>0</v>
      </c>
      <c r="N114" s="29">
        <f t="shared" si="49"/>
        <v>0</v>
      </c>
      <c r="O114" s="29">
        <f t="shared" si="49"/>
        <v>0</v>
      </c>
    </row>
    <row r="115" spans="1:15" ht="12.75">
      <c r="A115" s="338">
        <v>2</v>
      </c>
      <c r="B115" s="332">
        <v>2</v>
      </c>
      <c r="C115" s="332">
        <v>5</v>
      </c>
      <c r="D115" s="332">
        <v>8</v>
      </c>
      <c r="E115" s="332" t="s">
        <v>210</v>
      </c>
      <c r="F115" s="339" t="s">
        <v>1034</v>
      </c>
      <c r="G115" s="27"/>
      <c r="H115" s="27"/>
      <c r="I115" s="27"/>
      <c r="J115" s="27"/>
      <c r="K115" s="27"/>
      <c r="L115" s="27"/>
      <c r="M115" s="27"/>
      <c r="N115" s="349">
        <f>SUBTOTAL(9,G115:M115)</f>
        <v>0</v>
      </c>
      <c r="O115" s="352">
        <f>IFERROR(N115/$N$18*100,"0.00")</f>
        <v>0</v>
      </c>
    </row>
    <row r="116" spans="1:15" ht="12.75">
      <c r="A116" s="325">
        <v>2</v>
      </c>
      <c r="B116" s="326">
        <v>2</v>
      </c>
      <c r="C116" s="326">
        <v>6</v>
      </c>
      <c r="D116" s="326"/>
      <c r="E116" s="326"/>
      <c r="F116" s="327" t="s">
        <v>118</v>
      </c>
      <c r="G116" s="32">
        <f>+G117+G119+G121+G123</f>
        <v>0</v>
      </c>
      <c r="H116" s="32">
        <f t="shared" ref="H116:N116" si="50">+H117+H119+H121+H123</f>
        <v>0</v>
      </c>
      <c r="I116" s="32">
        <f t="shared" si="50"/>
        <v>0</v>
      </c>
      <c r="J116" s="32">
        <f t="shared" si="50"/>
        <v>0</v>
      </c>
      <c r="K116" s="32">
        <f t="shared" si="50"/>
        <v>0</v>
      </c>
      <c r="L116" s="32">
        <f t="shared" si="50"/>
        <v>0</v>
      </c>
      <c r="M116" s="32">
        <f t="shared" si="50"/>
        <v>0</v>
      </c>
      <c r="N116" s="32">
        <f t="shared" si="50"/>
        <v>0</v>
      </c>
      <c r="O116" s="51">
        <f>+O117+O119+O121+O123</f>
        <v>0</v>
      </c>
    </row>
    <row r="117" spans="1:15" ht="12.75">
      <c r="A117" s="328">
        <v>2</v>
      </c>
      <c r="B117" s="329">
        <v>2</v>
      </c>
      <c r="C117" s="329">
        <v>6</v>
      </c>
      <c r="D117" s="329">
        <v>1</v>
      </c>
      <c r="E117" s="329"/>
      <c r="F117" s="337" t="s">
        <v>254</v>
      </c>
      <c r="G117" s="30">
        <f>G118</f>
        <v>0</v>
      </c>
      <c r="H117" s="30">
        <f t="shared" ref="H117:N117" si="51">H118</f>
        <v>0</v>
      </c>
      <c r="I117" s="30">
        <f t="shared" si="51"/>
        <v>0</v>
      </c>
      <c r="J117" s="30">
        <f t="shared" si="51"/>
        <v>0</v>
      </c>
      <c r="K117" s="30">
        <f t="shared" si="51"/>
        <v>0</v>
      </c>
      <c r="L117" s="30">
        <f t="shared" si="51"/>
        <v>0</v>
      </c>
      <c r="M117" s="30">
        <f t="shared" si="51"/>
        <v>0</v>
      </c>
      <c r="N117" s="30">
        <f t="shared" si="51"/>
        <v>0</v>
      </c>
      <c r="O117" s="52">
        <f>O118</f>
        <v>0</v>
      </c>
    </row>
    <row r="118" spans="1:15" ht="12.75">
      <c r="A118" s="338">
        <v>2</v>
      </c>
      <c r="B118" s="332">
        <v>2</v>
      </c>
      <c r="C118" s="332">
        <v>6</v>
      </c>
      <c r="D118" s="332">
        <v>1</v>
      </c>
      <c r="E118" s="332" t="s">
        <v>210</v>
      </c>
      <c r="F118" s="339" t="s">
        <v>254</v>
      </c>
      <c r="G118" s="27"/>
      <c r="H118" s="27"/>
      <c r="I118" s="27"/>
      <c r="J118" s="27"/>
      <c r="K118" s="27"/>
      <c r="L118" s="27"/>
      <c r="M118" s="27"/>
      <c r="N118" s="349">
        <f>SUBTOTAL(9,G118:M118)</f>
        <v>0</v>
      </c>
      <c r="O118" s="352">
        <f>IFERROR(N118/$N$18*100,"0.00")</f>
        <v>0</v>
      </c>
    </row>
    <row r="119" spans="1:15" ht="12.75">
      <c r="A119" s="328">
        <v>2</v>
      </c>
      <c r="B119" s="329">
        <v>2</v>
      </c>
      <c r="C119" s="329">
        <v>6</v>
      </c>
      <c r="D119" s="329">
        <v>2</v>
      </c>
      <c r="E119" s="329"/>
      <c r="F119" s="337" t="s">
        <v>119</v>
      </c>
      <c r="G119" s="30">
        <f>G120</f>
        <v>0</v>
      </c>
      <c r="H119" s="30">
        <f t="shared" ref="H119:N119" si="52">H120</f>
        <v>0</v>
      </c>
      <c r="I119" s="30">
        <f t="shared" si="52"/>
        <v>0</v>
      </c>
      <c r="J119" s="30">
        <f t="shared" si="52"/>
        <v>0</v>
      </c>
      <c r="K119" s="30">
        <f t="shared" si="52"/>
        <v>0</v>
      </c>
      <c r="L119" s="30">
        <f t="shared" si="52"/>
        <v>0</v>
      </c>
      <c r="M119" s="30">
        <f t="shared" si="52"/>
        <v>0</v>
      </c>
      <c r="N119" s="30">
        <f t="shared" si="52"/>
        <v>0</v>
      </c>
      <c r="O119" s="52">
        <f>O120</f>
        <v>0</v>
      </c>
    </row>
    <row r="120" spans="1:15" ht="12.75">
      <c r="A120" s="338">
        <v>2</v>
      </c>
      <c r="B120" s="332">
        <v>2</v>
      </c>
      <c r="C120" s="332">
        <v>6</v>
      </c>
      <c r="D120" s="332">
        <v>2</v>
      </c>
      <c r="E120" s="332" t="s">
        <v>210</v>
      </c>
      <c r="F120" s="339" t="s">
        <v>119</v>
      </c>
      <c r="G120" s="27"/>
      <c r="H120" s="27"/>
      <c r="I120" s="27"/>
      <c r="J120" s="27"/>
      <c r="K120" s="27"/>
      <c r="L120" s="27"/>
      <c r="M120" s="27"/>
      <c r="N120" s="349">
        <f>SUBTOTAL(9,G120:M120)</f>
        <v>0</v>
      </c>
      <c r="O120" s="352">
        <f>IFERROR(N120/$N$18*100,"0.00")</f>
        <v>0</v>
      </c>
    </row>
    <row r="121" spans="1:15" ht="12.75">
      <c r="A121" s="328">
        <v>2</v>
      </c>
      <c r="B121" s="329">
        <v>2</v>
      </c>
      <c r="C121" s="329">
        <v>6</v>
      </c>
      <c r="D121" s="329">
        <v>3</v>
      </c>
      <c r="E121" s="329"/>
      <c r="F121" s="337" t="s">
        <v>120</v>
      </c>
      <c r="G121" s="30">
        <f>G122</f>
        <v>0</v>
      </c>
      <c r="H121" s="30">
        <f t="shared" ref="H121:N121" si="53">H122</f>
        <v>0</v>
      </c>
      <c r="I121" s="30">
        <f t="shared" si="53"/>
        <v>0</v>
      </c>
      <c r="J121" s="30">
        <f t="shared" si="53"/>
        <v>0</v>
      </c>
      <c r="K121" s="30">
        <f t="shared" si="53"/>
        <v>0</v>
      </c>
      <c r="L121" s="30">
        <f t="shared" si="53"/>
        <v>0</v>
      </c>
      <c r="M121" s="30">
        <f t="shared" si="53"/>
        <v>0</v>
      </c>
      <c r="N121" s="30">
        <f t="shared" si="53"/>
        <v>0</v>
      </c>
      <c r="O121" s="52">
        <f>O122</f>
        <v>0</v>
      </c>
    </row>
    <row r="122" spans="1:15" ht="12.75">
      <c r="A122" s="338">
        <v>2</v>
      </c>
      <c r="B122" s="332">
        <v>2</v>
      </c>
      <c r="C122" s="332">
        <v>6</v>
      </c>
      <c r="D122" s="332">
        <v>3</v>
      </c>
      <c r="E122" s="332" t="s">
        <v>210</v>
      </c>
      <c r="F122" s="339" t="s">
        <v>120</v>
      </c>
      <c r="G122" s="27"/>
      <c r="H122" s="27"/>
      <c r="I122" s="27"/>
      <c r="J122" s="27"/>
      <c r="K122" s="27"/>
      <c r="L122" s="27"/>
      <c r="M122" s="27"/>
      <c r="N122" s="349">
        <f>SUBTOTAL(9,G122:M122)</f>
        <v>0</v>
      </c>
      <c r="O122" s="352">
        <f>IFERROR(N122/$N$18*100,"0.00")</f>
        <v>0</v>
      </c>
    </row>
    <row r="123" spans="1:15" ht="12.75">
      <c r="A123" s="340">
        <v>2</v>
      </c>
      <c r="B123" s="329">
        <v>2</v>
      </c>
      <c r="C123" s="329">
        <v>6</v>
      </c>
      <c r="D123" s="329">
        <v>9</v>
      </c>
      <c r="E123" s="329"/>
      <c r="F123" s="341" t="s">
        <v>215</v>
      </c>
      <c r="G123" s="29">
        <f>+G124</f>
        <v>0</v>
      </c>
      <c r="H123" s="29">
        <f t="shared" ref="H123:N123" si="54">+H124</f>
        <v>0</v>
      </c>
      <c r="I123" s="29">
        <f t="shared" si="54"/>
        <v>0</v>
      </c>
      <c r="J123" s="29">
        <f t="shared" si="54"/>
        <v>0</v>
      </c>
      <c r="K123" s="29">
        <f t="shared" si="54"/>
        <v>0</v>
      </c>
      <c r="L123" s="29">
        <f t="shared" si="54"/>
        <v>0</v>
      </c>
      <c r="M123" s="29">
        <f t="shared" si="54"/>
        <v>0</v>
      </c>
      <c r="N123" s="29">
        <f t="shared" si="54"/>
        <v>0</v>
      </c>
      <c r="O123" s="52">
        <f>O124</f>
        <v>0</v>
      </c>
    </row>
    <row r="124" spans="1:15" ht="12.75">
      <c r="A124" s="338">
        <v>2</v>
      </c>
      <c r="B124" s="332">
        <v>2</v>
      </c>
      <c r="C124" s="332">
        <v>6</v>
      </c>
      <c r="D124" s="332">
        <v>9</v>
      </c>
      <c r="E124" s="332" t="s">
        <v>210</v>
      </c>
      <c r="F124" s="339" t="s">
        <v>215</v>
      </c>
      <c r="G124" s="27"/>
      <c r="H124" s="27"/>
      <c r="I124" s="27"/>
      <c r="J124" s="27"/>
      <c r="K124" s="27"/>
      <c r="L124" s="27"/>
      <c r="M124" s="27"/>
      <c r="N124" s="349">
        <f>SUBTOTAL(9,G124:M124)</f>
        <v>0</v>
      </c>
      <c r="O124" s="352">
        <f>IFERROR(N124/$N$18*100,"0.00")</f>
        <v>0</v>
      </c>
    </row>
    <row r="125" spans="1:15" ht="12.75">
      <c r="A125" s="325">
        <v>2</v>
      </c>
      <c r="B125" s="326">
        <v>2</v>
      </c>
      <c r="C125" s="326">
        <v>7</v>
      </c>
      <c r="D125" s="326"/>
      <c r="E125" s="326"/>
      <c r="F125" s="327" t="s">
        <v>121</v>
      </c>
      <c r="G125" s="32">
        <f>+G126+G131+G141</f>
        <v>14250</v>
      </c>
      <c r="H125" s="32">
        <f t="shared" ref="H125:N125" si="55">+H126+H131+H141</f>
        <v>0</v>
      </c>
      <c r="I125" s="32">
        <f t="shared" si="55"/>
        <v>28500</v>
      </c>
      <c r="J125" s="32">
        <f t="shared" si="55"/>
        <v>28500</v>
      </c>
      <c r="K125" s="32">
        <f t="shared" si="55"/>
        <v>23750</v>
      </c>
      <c r="L125" s="32">
        <f t="shared" si="55"/>
        <v>0</v>
      </c>
      <c r="M125" s="32">
        <f t="shared" si="55"/>
        <v>302500</v>
      </c>
      <c r="N125" s="32">
        <f t="shared" si="55"/>
        <v>397500</v>
      </c>
      <c r="O125" s="51">
        <f>+O126+O128+O130+O136+O138+O140+O142+O144</f>
        <v>9.0344784846136408E-2</v>
      </c>
    </row>
    <row r="126" spans="1:15" ht="12.75">
      <c r="A126" s="340">
        <v>2</v>
      </c>
      <c r="B126" s="329">
        <v>2</v>
      </c>
      <c r="C126" s="329">
        <v>7</v>
      </c>
      <c r="D126" s="329">
        <v>1</v>
      </c>
      <c r="E126" s="329"/>
      <c r="F126" s="341" t="s">
        <v>1035</v>
      </c>
      <c r="G126" s="30">
        <f>SUM(G127:G130)</f>
        <v>0</v>
      </c>
      <c r="H126" s="30">
        <f t="shared" ref="H126:N126" si="56">SUM(H127:H130)</f>
        <v>0</v>
      </c>
      <c r="I126" s="30">
        <f t="shared" si="56"/>
        <v>0</v>
      </c>
      <c r="J126" s="30">
        <f t="shared" si="56"/>
        <v>0</v>
      </c>
      <c r="K126" s="30">
        <f t="shared" si="56"/>
        <v>0</v>
      </c>
      <c r="L126" s="30">
        <f t="shared" si="56"/>
        <v>0</v>
      </c>
      <c r="M126" s="30">
        <f t="shared" si="56"/>
        <v>80000</v>
      </c>
      <c r="N126" s="30">
        <f t="shared" si="56"/>
        <v>80000</v>
      </c>
      <c r="O126" s="53">
        <f>SUM(O127:O130)</f>
        <v>2.5812795670324688E-2</v>
      </c>
    </row>
    <row r="127" spans="1:15" ht="12.75">
      <c r="A127" s="331">
        <v>2</v>
      </c>
      <c r="B127" s="332">
        <v>2</v>
      </c>
      <c r="C127" s="332">
        <v>7</v>
      </c>
      <c r="D127" s="332">
        <v>1</v>
      </c>
      <c r="E127" s="332" t="s">
        <v>210</v>
      </c>
      <c r="F127" s="342" t="s">
        <v>1036</v>
      </c>
      <c r="G127" s="27"/>
      <c r="H127" s="27"/>
      <c r="I127" s="27"/>
      <c r="J127" s="27"/>
      <c r="K127" s="27"/>
      <c r="L127" s="27"/>
      <c r="M127" s="27"/>
      <c r="N127" s="349">
        <f>SUBTOTAL(9,G127:M127)</f>
        <v>0</v>
      </c>
      <c r="O127" s="352">
        <f>IFERROR(N127/$N$18*100,"0.00")</f>
        <v>0</v>
      </c>
    </row>
    <row r="128" spans="1:15" ht="12.75">
      <c r="A128" s="331">
        <v>2</v>
      </c>
      <c r="B128" s="332">
        <v>2</v>
      </c>
      <c r="C128" s="332">
        <v>7</v>
      </c>
      <c r="D128" s="332">
        <v>1</v>
      </c>
      <c r="E128" s="332" t="s">
        <v>242</v>
      </c>
      <c r="F128" s="342" t="s">
        <v>1037</v>
      </c>
      <c r="G128" s="27"/>
      <c r="H128" s="27"/>
      <c r="I128" s="27"/>
      <c r="J128" s="27"/>
      <c r="K128" s="27"/>
      <c r="L128" s="27"/>
      <c r="M128" s="27"/>
      <c r="N128" s="349">
        <f>SUBTOTAL(9,G128:M128)</f>
        <v>0</v>
      </c>
      <c r="O128" s="352">
        <f t="shared" ref="O128:O142" si="57">IFERROR(N128/$N$18*100,"0.00")</f>
        <v>0</v>
      </c>
    </row>
    <row r="129" spans="1:15" ht="12.75">
      <c r="A129" s="331">
        <v>2</v>
      </c>
      <c r="B129" s="332">
        <v>2</v>
      </c>
      <c r="C129" s="332">
        <v>7</v>
      </c>
      <c r="D129" s="332">
        <v>1</v>
      </c>
      <c r="E129" s="332" t="s">
        <v>244</v>
      </c>
      <c r="F129" s="342" t="s">
        <v>1038</v>
      </c>
      <c r="G129" s="27"/>
      <c r="H129" s="27"/>
      <c r="I129" s="27"/>
      <c r="J129" s="27"/>
      <c r="K129" s="27"/>
      <c r="L129" s="27"/>
      <c r="M129" s="27">
        <v>30000</v>
      </c>
      <c r="N129" s="349">
        <f>SUBTOTAL(9,G129:M129)</f>
        <v>30000</v>
      </c>
      <c r="O129" s="352">
        <f t="shared" si="57"/>
        <v>9.6797983763717566E-3</v>
      </c>
    </row>
    <row r="130" spans="1:15" ht="12.75">
      <c r="A130" s="331">
        <v>2</v>
      </c>
      <c r="B130" s="332">
        <v>2</v>
      </c>
      <c r="C130" s="332">
        <v>7</v>
      </c>
      <c r="D130" s="332">
        <v>1</v>
      </c>
      <c r="E130" s="332" t="s">
        <v>1039</v>
      </c>
      <c r="F130" s="342" t="s">
        <v>1040</v>
      </c>
      <c r="G130" s="27"/>
      <c r="H130" s="27"/>
      <c r="I130" s="27"/>
      <c r="J130" s="27"/>
      <c r="K130" s="27"/>
      <c r="L130" s="27"/>
      <c r="M130" s="27">
        <v>50000</v>
      </c>
      <c r="N130" s="349">
        <f>SUBTOTAL(9,G130:M130)</f>
        <v>50000</v>
      </c>
      <c r="O130" s="352">
        <f t="shared" si="57"/>
        <v>1.6132997293952931E-2</v>
      </c>
    </row>
    <row r="131" spans="1:15" ht="12.75">
      <c r="A131" s="328">
        <v>2</v>
      </c>
      <c r="B131" s="329">
        <v>2</v>
      </c>
      <c r="C131" s="329">
        <v>7</v>
      </c>
      <c r="D131" s="329">
        <v>2</v>
      </c>
      <c r="E131" s="329"/>
      <c r="F131" s="337" t="s">
        <v>255</v>
      </c>
      <c r="G131" s="30">
        <f>SUM(G132:G140)</f>
        <v>14250</v>
      </c>
      <c r="H131" s="30">
        <f t="shared" ref="H131:N131" si="58">SUM(H132:H140)</f>
        <v>0</v>
      </c>
      <c r="I131" s="30">
        <f t="shared" si="58"/>
        <v>28500</v>
      </c>
      <c r="J131" s="30">
        <f t="shared" si="58"/>
        <v>28500</v>
      </c>
      <c r="K131" s="30">
        <f t="shared" si="58"/>
        <v>23750</v>
      </c>
      <c r="L131" s="30">
        <f t="shared" si="58"/>
        <v>0</v>
      </c>
      <c r="M131" s="30">
        <f t="shared" si="58"/>
        <v>222500</v>
      </c>
      <c r="N131" s="30">
        <f t="shared" si="58"/>
        <v>317500</v>
      </c>
      <c r="O131" s="53">
        <f>SUM(O132:O140)</f>
        <v>0.1024445328166011</v>
      </c>
    </row>
    <row r="132" spans="1:15" ht="12.75">
      <c r="A132" s="331">
        <v>2</v>
      </c>
      <c r="B132" s="332">
        <v>2</v>
      </c>
      <c r="C132" s="332">
        <v>7</v>
      </c>
      <c r="D132" s="332">
        <v>2</v>
      </c>
      <c r="E132" s="332" t="s">
        <v>210</v>
      </c>
      <c r="F132" s="342" t="s">
        <v>1041</v>
      </c>
      <c r="G132" s="27"/>
      <c r="H132" s="27"/>
      <c r="I132" s="27"/>
      <c r="J132" s="27"/>
      <c r="K132" s="27"/>
      <c r="L132" s="27"/>
      <c r="M132" s="27"/>
      <c r="N132" s="350">
        <f>SUBTOTAL(9,G132:M132)</f>
        <v>0</v>
      </c>
      <c r="O132" s="352">
        <f t="shared" si="57"/>
        <v>0</v>
      </c>
    </row>
    <row r="133" spans="1:15" ht="12.75">
      <c r="A133" s="331">
        <v>2</v>
      </c>
      <c r="B133" s="332">
        <v>2</v>
      </c>
      <c r="C133" s="332">
        <v>7</v>
      </c>
      <c r="D133" s="332">
        <v>2</v>
      </c>
      <c r="E133" s="332" t="s">
        <v>211</v>
      </c>
      <c r="F133" s="342" t="s">
        <v>1042</v>
      </c>
      <c r="G133" s="27"/>
      <c r="H133" s="27"/>
      <c r="I133" s="27"/>
      <c r="J133" s="27"/>
      <c r="K133" s="27"/>
      <c r="L133" s="27"/>
      <c r="M133" s="27">
        <v>72500</v>
      </c>
      <c r="N133" s="350">
        <f t="shared" ref="N133:N142" si="59">SUBTOTAL(9,G133:M133)</f>
        <v>72500</v>
      </c>
      <c r="O133" s="352">
        <f t="shared" si="57"/>
        <v>2.3392846076231748E-2</v>
      </c>
    </row>
    <row r="134" spans="1:15" ht="12.75">
      <c r="A134" s="331">
        <v>2</v>
      </c>
      <c r="B134" s="332">
        <v>2</v>
      </c>
      <c r="C134" s="332">
        <v>7</v>
      </c>
      <c r="D134" s="332">
        <v>2</v>
      </c>
      <c r="E134" s="332" t="s">
        <v>212</v>
      </c>
      <c r="F134" s="342" t="s">
        <v>1043</v>
      </c>
      <c r="G134" s="27"/>
      <c r="H134" s="27"/>
      <c r="I134" s="27"/>
      <c r="J134" s="27"/>
      <c r="K134" s="27"/>
      <c r="L134" s="27"/>
      <c r="M134" s="27"/>
      <c r="N134" s="350">
        <f t="shared" si="59"/>
        <v>0</v>
      </c>
      <c r="O134" s="352">
        <f t="shared" si="57"/>
        <v>0</v>
      </c>
    </row>
    <row r="135" spans="1:15" ht="12.75">
      <c r="A135" s="331">
        <v>2</v>
      </c>
      <c r="B135" s="332">
        <v>2</v>
      </c>
      <c r="C135" s="332">
        <v>7</v>
      </c>
      <c r="D135" s="332">
        <v>2</v>
      </c>
      <c r="E135" s="332" t="s">
        <v>213</v>
      </c>
      <c r="F135" s="342" t="s">
        <v>1044</v>
      </c>
      <c r="G135" s="27">
        <v>14250</v>
      </c>
      <c r="H135" s="27"/>
      <c r="I135" s="27">
        <v>28500</v>
      </c>
      <c r="J135" s="27">
        <v>28500</v>
      </c>
      <c r="K135" s="27">
        <v>23750</v>
      </c>
      <c r="L135" s="27"/>
      <c r="M135" s="27"/>
      <c r="N135" s="350">
        <f t="shared" si="59"/>
        <v>95000</v>
      </c>
      <c r="O135" s="352">
        <f t="shared" si="57"/>
        <v>3.0652694858510566E-2</v>
      </c>
    </row>
    <row r="136" spans="1:15" ht="12.75">
      <c r="A136" s="331">
        <v>2</v>
      </c>
      <c r="B136" s="332">
        <v>2</v>
      </c>
      <c r="C136" s="332">
        <v>7</v>
      </c>
      <c r="D136" s="332">
        <v>2</v>
      </c>
      <c r="E136" s="332" t="s">
        <v>216</v>
      </c>
      <c r="F136" s="342" t="s">
        <v>217</v>
      </c>
      <c r="G136" s="27"/>
      <c r="H136" s="27"/>
      <c r="I136" s="27"/>
      <c r="J136" s="27"/>
      <c r="K136" s="27"/>
      <c r="L136" s="27"/>
      <c r="M136" s="27"/>
      <c r="N136" s="350">
        <f t="shared" si="59"/>
        <v>0</v>
      </c>
      <c r="O136" s="352">
        <f t="shared" si="57"/>
        <v>0</v>
      </c>
    </row>
    <row r="137" spans="1:15" ht="12.75">
      <c r="A137" s="331">
        <v>2</v>
      </c>
      <c r="B137" s="332">
        <v>2</v>
      </c>
      <c r="C137" s="332">
        <v>7</v>
      </c>
      <c r="D137" s="332">
        <v>2</v>
      </c>
      <c r="E137" s="332" t="s">
        <v>242</v>
      </c>
      <c r="F137" s="343" t="s">
        <v>124</v>
      </c>
      <c r="G137" s="27"/>
      <c r="H137" s="27"/>
      <c r="I137" s="27"/>
      <c r="J137" s="27"/>
      <c r="K137" s="27"/>
      <c r="L137" s="27"/>
      <c r="M137" s="27"/>
      <c r="N137" s="350">
        <f t="shared" si="59"/>
        <v>0</v>
      </c>
      <c r="O137" s="352">
        <f t="shared" si="57"/>
        <v>0</v>
      </c>
    </row>
    <row r="138" spans="1:15" ht="12.75">
      <c r="A138" s="331">
        <v>2</v>
      </c>
      <c r="B138" s="332">
        <v>2</v>
      </c>
      <c r="C138" s="332">
        <v>7</v>
      </c>
      <c r="D138" s="332">
        <v>2</v>
      </c>
      <c r="E138" s="332" t="s">
        <v>244</v>
      </c>
      <c r="F138" s="343" t="s">
        <v>1045</v>
      </c>
      <c r="G138" s="27"/>
      <c r="H138" s="27"/>
      <c r="I138" s="27"/>
      <c r="J138" s="27"/>
      <c r="K138" s="27"/>
      <c r="L138" s="27"/>
      <c r="M138" s="27"/>
      <c r="N138" s="350">
        <f t="shared" si="59"/>
        <v>0</v>
      </c>
      <c r="O138" s="352">
        <f t="shared" si="57"/>
        <v>0</v>
      </c>
    </row>
    <row r="139" spans="1:15" ht="12.75">
      <c r="A139" s="331">
        <v>2</v>
      </c>
      <c r="B139" s="332">
        <v>2</v>
      </c>
      <c r="C139" s="332">
        <v>7</v>
      </c>
      <c r="D139" s="332">
        <v>2</v>
      </c>
      <c r="E139" s="332" t="s">
        <v>248</v>
      </c>
      <c r="F139" s="343" t="s">
        <v>1046</v>
      </c>
      <c r="G139" s="27"/>
      <c r="H139" s="27"/>
      <c r="I139" s="27"/>
      <c r="J139" s="27"/>
      <c r="K139" s="27"/>
      <c r="L139" s="27"/>
      <c r="M139" s="27"/>
      <c r="N139" s="350">
        <f t="shared" si="59"/>
        <v>0</v>
      </c>
      <c r="O139" s="352">
        <f t="shared" si="57"/>
        <v>0</v>
      </c>
    </row>
    <row r="140" spans="1:15" ht="12.75">
      <c r="A140" s="331">
        <v>2</v>
      </c>
      <c r="B140" s="332">
        <v>2</v>
      </c>
      <c r="C140" s="332">
        <v>7</v>
      </c>
      <c r="D140" s="332">
        <v>2</v>
      </c>
      <c r="E140" s="332" t="s">
        <v>1039</v>
      </c>
      <c r="F140" s="343" t="s">
        <v>1047</v>
      </c>
      <c r="G140" s="27"/>
      <c r="H140" s="27"/>
      <c r="I140" s="27"/>
      <c r="J140" s="27"/>
      <c r="K140" s="27"/>
      <c r="L140" s="27"/>
      <c r="M140" s="27">
        <v>150000</v>
      </c>
      <c r="N140" s="350">
        <f t="shared" si="59"/>
        <v>150000</v>
      </c>
      <c r="O140" s="352">
        <f t="shared" si="57"/>
        <v>4.839899188185879E-2</v>
      </c>
    </row>
    <row r="141" spans="1:15" ht="12.75">
      <c r="A141" s="328">
        <v>2</v>
      </c>
      <c r="B141" s="329">
        <v>2</v>
      </c>
      <c r="C141" s="329">
        <v>7</v>
      </c>
      <c r="D141" s="329">
        <v>3</v>
      </c>
      <c r="E141" s="329"/>
      <c r="F141" s="337" t="s">
        <v>125</v>
      </c>
      <c r="G141" s="30">
        <f>G142</f>
        <v>0</v>
      </c>
      <c r="H141" s="30">
        <f t="shared" ref="H141:N141" si="60">H142</f>
        <v>0</v>
      </c>
      <c r="I141" s="30">
        <f t="shared" si="60"/>
        <v>0</v>
      </c>
      <c r="J141" s="30">
        <f t="shared" si="60"/>
        <v>0</v>
      </c>
      <c r="K141" s="30">
        <f t="shared" si="60"/>
        <v>0</v>
      </c>
      <c r="L141" s="30">
        <f t="shared" si="60"/>
        <v>0</v>
      </c>
      <c r="M141" s="30">
        <f t="shared" si="60"/>
        <v>0</v>
      </c>
      <c r="N141" s="30">
        <f t="shared" si="60"/>
        <v>0</v>
      </c>
      <c r="O141" s="53">
        <f>O142</f>
        <v>0</v>
      </c>
    </row>
    <row r="142" spans="1:15" ht="12.75">
      <c r="A142" s="331">
        <v>2</v>
      </c>
      <c r="B142" s="332">
        <v>2</v>
      </c>
      <c r="C142" s="332">
        <v>7</v>
      </c>
      <c r="D142" s="332">
        <v>3</v>
      </c>
      <c r="E142" s="332" t="s">
        <v>210</v>
      </c>
      <c r="F142" s="333" t="s">
        <v>125</v>
      </c>
      <c r="G142" s="27"/>
      <c r="H142" s="27"/>
      <c r="I142" s="27"/>
      <c r="J142" s="27"/>
      <c r="K142" s="27"/>
      <c r="L142" s="27"/>
      <c r="M142" s="27"/>
      <c r="N142" s="350">
        <f t="shared" si="59"/>
        <v>0</v>
      </c>
      <c r="O142" s="352">
        <f t="shared" si="57"/>
        <v>0</v>
      </c>
    </row>
    <row r="143" spans="1:15" ht="12.75">
      <c r="A143" s="325">
        <v>2</v>
      </c>
      <c r="B143" s="326">
        <v>2</v>
      </c>
      <c r="C143" s="326">
        <v>8</v>
      </c>
      <c r="D143" s="326"/>
      <c r="E143" s="326"/>
      <c r="F143" s="327" t="s">
        <v>256</v>
      </c>
      <c r="G143" s="32">
        <f>+G144+G146+G148+G150+G154+G157+G164</f>
        <v>183504</v>
      </c>
      <c r="H143" s="32">
        <f t="shared" ref="H143:N143" si="61">+H144+H146+H148+H150+H154+H157+H164</f>
        <v>314256</v>
      </c>
      <c r="I143" s="32">
        <f t="shared" si="61"/>
        <v>281380</v>
      </c>
      <c r="J143" s="32">
        <f t="shared" si="61"/>
        <v>91752</v>
      </c>
      <c r="K143" s="32">
        <f t="shared" si="61"/>
        <v>36700.800000000003</v>
      </c>
      <c r="L143" s="32">
        <f t="shared" si="61"/>
        <v>0</v>
      </c>
      <c r="M143" s="32">
        <f t="shared" si="61"/>
        <v>766772.15</v>
      </c>
      <c r="N143" s="32">
        <f t="shared" si="61"/>
        <v>1674364.95</v>
      </c>
      <c r="O143" s="32">
        <f>+O144+O146+O148+O150+O154+O157+O164</f>
        <v>0.54025050414879261</v>
      </c>
    </row>
    <row r="144" spans="1:15" ht="12.75">
      <c r="A144" s="328">
        <v>2</v>
      </c>
      <c r="B144" s="329">
        <v>2</v>
      </c>
      <c r="C144" s="329">
        <v>8</v>
      </c>
      <c r="D144" s="329">
        <v>1</v>
      </c>
      <c r="E144" s="329"/>
      <c r="F144" s="337" t="s">
        <v>1048</v>
      </c>
      <c r="G144" s="30">
        <f>G145</f>
        <v>0</v>
      </c>
      <c r="H144" s="30">
        <f t="shared" ref="H144:N144" si="62">H145</f>
        <v>0</v>
      </c>
      <c r="I144" s="30">
        <f t="shared" si="62"/>
        <v>0</v>
      </c>
      <c r="J144" s="30">
        <f t="shared" si="62"/>
        <v>0</v>
      </c>
      <c r="K144" s="30">
        <f t="shared" si="62"/>
        <v>0</v>
      </c>
      <c r="L144" s="30">
        <f t="shared" si="62"/>
        <v>0</v>
      </c>
      <c r="M144" s="30">
        <f t="shared" si="62"/>
        <v>0</v>
      </c>
      <c r="N144" s="30">
        <f t="shared" si="62"/>
        <v>0</v>
      </c>
      <c r="O144" s="52">
        <f>O145</f>
        <v>0</v>
      </c>
    </row>
    <row r="145" spans="1:15" ht="12.75">
      <c r="A145" s="331">
        <v>2</v>
      </c>
      <c r="B145" s="332">
        <v>2</v>
      </c>
      <c r="C145" s="332">
        <v>8</v>
      </c>
      <c r="D145" s="332">
        <v>1</v>
      </c>
      <c r="E145" s="332" t="s">
        <v>210</v>
      </c>
      <c r="F145" s="333" t="s">
        <v>1048</v>
      </c>
      <c r="G145" s="27"/>
      <c r="H145" s="27"/>
      <c r="I145" s="27"/>
      <c r="J145" s="27"/>
      <c r="K145" s="27"/>
      <c r="L145" s="27"/>
      <c r="M145" s="27"/>
      <c r="N145" s="349">
        <f>SUBTOTAL(9,G145:M145)</f>
        <v>0</v>
      </c>
      <c r="O145" s="352">
        <f>IFERROR(N145/$N$18*100,"0.00")</f>
        <v>0</v>
      </c>
    </row>
    <row r="146" spans="1:15" ht="12.75">
      <c r="A146" s="328">
        <v>2</v>
      </c>
      <c r="B146" s="329">
        <v>2</v>
      </c>
      <c r="C146" s="329">
        <v>8</v>
      </c>
      <c r="D146" s="329">
        <v>2</v>
      </c>
      <c r="E146" s="329"/>
      <c r="F146" s="337" t="s">
        <v>1049</v>
      </c>
      <c r="G146" s="30">
        <f>G147</f>
        <v>0</v>
      </c>
      <c r="H146" s="30">
        <f t="shared" ref="H146:N146" si="63">H147</f>
        <v>0</v>
      </c>
      <c r="I146" s="30">
        <f t="shared" si="63"/>
        <v>0</v>
      </c>
      <c r="J146" s="30">
        <f t="shared" si="63"/>
        <v>0</v>
      </c>
      <c r="K146" s="30">
        <f t="shared" si="63"/>
        <v>0</v>
      </c>
      <c r="L146" s="30">
        <f t="shared" si="63"/>
        <v>0</v>
      </c>
      <c r="M146" s="30">
        <f t="shared" si="63"/>
        <v>0</v>
      </c>
      <c r="N146" s="30">
        <f t="shared" si="63"/>
        <v>0</v>
      </c>
      <c r="O146" s="52">
        <f>O147</f>
        <v>0</v>
      </c>
    </row>
    <row r="147" spans="1:15" ht="12.75">
      <c r="A147" s="331">
        <v>2</v>
      </c>
      <c r="B147" s="332">
        <v>2</v>
      </c>
      <c r="C147" s="332">
        <v>8</v>
      </c>
      <c r="D147" s="332">
        <v>2</v>
      </c>
      <c r="E147" s="332" t="s">
        <v>210</v>
      </c>
      <c r="F147" s="333" t="s">
        <v>1050</v>
      </c>
      <c r="G147" s="27"/>
      <c r="H147" s="27"/>
      <c r="I147" s="27"/>
      <c r="J147" s="27"/>
      <c r="K147" s="27"/>
      <c r="L147" s="27"/>
      <c r="M147" s="27"/>
      <c r="N147" s="350">
        <f>SUBTOTAL(9,G147:M147)</f>
        <v>0</v>
      </c>
      <c r="O147" s="351">
        <f>IFERROR(N147/$N$18*100,"0.00")</f>
        <v>0</v>
      </c>
    </row>
    <row r="148" spans="1:15" ht="12.75">
      <c r="A148" s="328">
        <v>2</v>
      </c>
      <c r="B148" s="329">
        <v>2</v>
      </c>
      <c r="C148" s="329">
        <v>8</v>
      </c>
      <c r="D148" s="329">
        <v>4</v>
      </c>
      <c r="E148" s="329"/>
      <c r="F148" s="337" t="s">
        <v>126</v>
      </c>
      <c r="G148" s="30">
        <f>G149</f>
        <v>0</v>
      </c>
      <c r="H148" s="30">
        <f t="shared" ref="H148:N148" si="64">H149</f>
        <v>0</v>
      </c>
      <c r="I148" s="30">
        <f t="shared" si="64"/>
        <v>0</v>
      </c>
      <c r="J148" s="30">
        <f t="shared" si="64"/>
        <v>0</v>
      </c>
      <c r="K148" s="30">
        <f t="shared" si="64"/>
        <v>0</v>
      </c>
      <c r="L148" s="30">
        <f t="shared" si="64"/>
        <v>0</v>
      </c>
      <c r="M148" s="30">
        <f t="shared" si="64"/>
        <v>0</v>
      </c>
      <c r="N148" s="30">
        <f t="shared" si="64"/>
        <v>0</v>
      </c>
      <c r="O148" s="52">
        <f>O149</f>
        <v>0</v>
      </c>
    </row>
    <row r="149" spans="1:15" ht="12.75">
      <c r="A149" s="331">
        <v>2</v>
      </c>
      <c r="B149" s="332">
        <v>2</v>
      </c>
      <c r="C149" s="332">
        <v>8</v>
      </c>
      <c r="D149" s="332">
        <v>4</v>
      </c>
      <c r="E149" s="332" t="s">
        <v>210</v>
      </c>
      <c r="F149" s="333" t="s">
        <v>126</v>
      </c>
      <c r="G149" s="27"/>
      <c r="H149" s="27"/>
      <c r="I149" s="27"/>
      <c r="J149" s="27"/>
      <c r="K149" s="27"/>
      <c r="L149" s="27"/>
      <c r="M149" s="27"/>
      <c r="N149" s="350">
        <f>SUBTOTAL(9,G149:M149)</f>
        <v>0</v>
      </c>
      <c r="O149" s="351">
        <f>IFERROR(N149/$N$18*100,"0.00")</f>
        <v>0</v>
      </c>
    </row>
    <row r="150" spans="1:15" ht="12.75">
      <c r="A150" s="328">
        <v>2</v>
      </c>
      <c r="B150" s="329">
        <v>2</v>
      </c>
      <c r="C150" s="329">
        <v>8</v>
      </c>
      <c r="D150" s="329">
        <v>5</v>
      </c>
      <c r="E150" s="329"/>
      <c r="F150" s="337" t="s">
        <v>127</v>
      </c>
      <c r="G150" s="30">
        <f>SUM(G151:G153)</f>
        <v>183504</v>
      </c>
      <c r="H150" s="30">
        <f t="shared" ref="H150:N150" si="65">SUM(H151:H153)</f>
        <v>275256</v>
      </c>
      <c r="I150" s="30">
        <f t="shared" si="65"/>
        <v>229380</v>
      </c>
      <c r="J150" s="30">
        <f t="shared" si="65"/>
        <v>91752</v>
      </c>
      <c r="K150" s="30">
        <f t="shared" si="65"/>
        <v>36700.800000000003</v>
      </c>
      <c r="L150" s="30">
        <f t="shared" si="65"/>
        <v>0</v>
      </c>
      <c r="M150" s="30">
        <f t="shared" si="65"/>
        <v>100927.2</v>
      </c>
      <c r="N150" s="30">
        <f t="shared" si="65"/>
        <v>917520</v>
      </c>
      <c r="O150" s="52">
        <f>SUM(O151:O153)</f>
        <v>0.29604695354295385</v>
      </c>
    </row>
    <row r="151" spans="1:15" ht="12.75">
      <c r="A151" s="331">
        <v>2</v>
      </c>
      <c r="B151" s="332">
        <v>2</v>
      </c>
      <c r="C151" s="332">
        <v>8</v>
      </c>
      <c r="D151" s="332">
        <v>5</v>
      </c>
      <c r="E151" s="332" t="s">
        <v>210</v>
      </c>
      <c r="F151" s="333" t="s">
        <v>128</v>
      </c>
      <c r="G151" s="27"/>
      <c r="H151" s="27"/>
      <c r="I151" s="27"/>
      <c r="J151" s="27"/>
      <c r="K151" s="27"/>
      <c r="L151" s="27"/>
      <c r="M151" s="27"/>
      <c r="N151" s="350">
        <f>SUBTOTAL(9,G151:M151)</f>
        <v>0</v>
      </c>
      <c r="O151" s="351">
        <f t="shared" ref="O151:O156" si="66">IFERROR(N151/$N$18*100,"0.00")</f>
        <v>0</v>
      </c>
    </row>
    <row r="152" spans="1:15" ht="12.75">
      <c r="A152" s="331">
        <v>2</v>
      </c>
      <c r="B152" s="332">
        <v>2</v>
      </c>
      <c r="C152" s="332">
        <v>8</v>
      </c>
      <c r="D152" s="332">
        <v>5</v>
      </c>
      <c r="E152" s="332" t="s">
        <v>211</v>
      </c>
      <c r="F152" s="333" t="s">
        <v>129</v>
      </c>
      <c r="G152" s="27"/>
      <c r="H152" s="27"/>
      <c r="I152" s="27"/>
      <c r="J152" s="27"/>
      <c r="K152" s="27"/>
      <c r="L152" s="27"/>
      <c r="M152" s="27"/>
      <c r="N152" s="350">
        <f t="shared" ref="N152:N167" si="67">SUBTOTAL(9,G152:M152)</f>
        <v>0</v>
      </c>
      <c r="O152" s="352">
        <f t="shared" si="66"/>
        <v>0</v>
      </c>
    </row>
    <row r="153" spans="1:15" ht="12.75">
      <c r="A153" s="331">
        <v>2</v>
      </c>
      <c r="B153" s="332">
        <v>2</v>
      </c>
      <c r="C153" s="332">
        <v>8</v>
      </c>
      <c r="D153" s="332">
        <v>5</v>
      </c>
      <c r="E153" s="332" t="s">
        <v>212</v>
      </c>
      <c r="F153" s="333" t="s">
        <v>218</v>
      </c>
      <c r="G153" s="27">
        <v>183504</v>
      </c>
      <c r="H153" s="27">
        <v>275256</v>
      </c>
      <c r="I153" s="27">
        <v>229380</v>
      </c>
      <c r="J153" s="27">
        <v>91752</v>
      </c>
      <c r="K153" s="27">
        <v>36700.800000000003</v>
      </c>
      <c r="L153" s="27"/>
      <c r="M153" s="27">
        <v>100927.2</v>
      </c>
      <c r="N153" s="350">
        <f t="shared" si="67"/>
        <v>917520</v>
      </c>
      <c r="O153" s="351">
        <f t="shared" si="66"/>
        <v>0.29604695354295385</v>
      </c>
    </row>
    <row r="154" spans="1:15" ht="12.75">
      <c r="A154" s="328">
        <v>2</v>
      </c>
      <c r="B154" s="329">
        <v>2</v>
      </c>
      <c r="C154" s="329">
        <v>8</v>
      </c>
      <c r="D154" s="329">
        <v>6</v>
      </c>
      <c r="E154" s="329"/>
      <c r="F154" s="337" t="s">
        <v>1051</v>
      </c>
      <c r="G154" s="30">
        <f>SUM(G155:G156)</f>
        <v>0</v>
      </c>
      <c r="H154" s="30">
        <f t="shared" ref="H154:N154" si="68">SUM(H155:H156)</f>
        <v>0</v>
      </c>
      <c r="I154" s="30">
        <f t="shared" si="68"/>
        <v>0</v>
      </c>
      <c r="J154" s="30">
        <f t="shared" si="68"/>
        <v>0</v>
      </c>
      <c r="K154" s="30">
        <f t="shared" si="68"/>
        <v>0</v>
      </c>
      <c r="L154" s="30">
        <f t="shared" si="68"/>
        <v>0</v>
      </c>
      <c r="M154" s="30">
        <f t="shared" si="68"/>
        <v>0</v>
      </c>
      <c r="N154" s="30">
        <f t="shared" si="68"/>
        <v>0</v>
      </c>
      <c r="O154" s="52">
        <f>SUM(O155:O156)</f>
        <v>0</v>
      </c>
    </row>
    <row r="155" spans="1:15" ht="12.75">
      <c r="A155" s="331">
        <v>2</v>
      </c>
      <c r="B155" s="332">
        <v>2</v>
      </c>
      <c r="C155" s="332">
        <v>8</v>
      </c>
      <c r="D155" s="332">
        <v>6</v>
      </c>
      <c r="E155" s="332" t="s">
        <v>210</v>
      </c>
      <c r="F155" s="333" t="s">
        <v>257</v>
      </c>
      <c r="G155" s="27"/>
      <c r="H155" s="27"/>
      <c r="I155" s="27"/>
      <c r="J155" s="27"/>
      <c r="K155" s="27"/>
      <c r="L155" s="27"/>
      <c r="M155" s="27"/>
      <c r="N155" s="350">
        <f t="shared" si="67"/>
        <v>0</v>
      </c>
      <c r="O155" s="352">
        <f t="shared" si="66"/>
        <v>0</v>
      </c>
    </row>
    <row r="156" spans="1:15" ht="12.75">
      <c r="A156" s="331">
        <v>2</v>
      </c>
      <c r="B156" s="332">
        <v>2</v>
      </c>
      <c r="C156" s="332">
        <v>8</v>
      </c>
      <c r="D156" s="332">
        <v>6</v>
      </c>
      <c r="E156" s="332" t="s">
        <v>211</v>
      </c>
      <c r="F156" s="333" t="s">
        <v>130</v>
      </c>
      <c r="G156" s="27"/>
      <c r="H156" s="27"/>
      <c r="I156" s="27"/>
      <c r="J156" s="27"/>
      <c r="K156" s="27"/>
      <c r="L156" s="27"/>
      <c r="M156" s="27"/>
      <c r="N156" s="350">
        <f t="shared" si="67"/>
        <v>0</v>
      </c>
      <c r="O156" s="352">
        <f t="shared" si="66"/>
        <v>0</v>
      </c>
    </row>
    <row r="157" spans="1:15" ht="12.75">
      <c r="A157" s="328">
        <v>2</v>
      </c>
      <c r="B157" s="329">
        <v>2</v>
      </c>
      <c r="C157" s="329">
        <v>8</v>
      </c>
      <c r="D157" s="329">
        <v>7</v>
      </c>
      <c r="E157" s="329"/>
      <c r="F157" s="337" t="s">
        <v>131</v>
      </c>
      <c r="G157" s="30">
        <f>SUM(G158:G163)</f>
        <v>0</v>
      </c>
      <c r="H157" s="30">
        <f t="shared" ref="H157:N157" si="69">SUM(H158:H163)</f>
        <v>39000</v>
      </c>
      <c r="I157" s="30">
        <f t="shared" si="69"/>
        <v>52000</v>
      </c>
      <c r="J157" s="30">
        <f t="shared" si="69"/>
        <v>0</v>
      </c>
      <c r="K157" s="30">
        <f t="shared" si="69"/>
        <v>0</v>
      </c>
      <c r="L157" s="30">
        <f t="shared" si="69"/>
        <v>0</v>
      </c>
      <c r="M157" s="30">
        <f t="shared" si="69"/>
        <v>299500</v>
      </c>
      <c r="N157" s="30">
        <f t="shared" si="69"/>
        <v>390500</v>
      </c>
      <c r="O157" s="52">
        <f>SUM(O158:O163)</f>
        <v>0.12599870886577236</v>
      </c>
    </row>
    <row r="158" spans="1:15" ht="12.75">
      <c r="A158" s="331">
        <v>2</v>
      </c>
      <c r="B158" s="332">
        <v>2</v>
      </c>
      <c r="C158" s="332">
        <v>8</v>
      </c>
      <c r="D158" s="332">
        <v>7</v>
      </c>
      <c r="E158" s="332" t="s">
        <v>210</v>
      </c>
      <c r="F158" s="343" t="s">
        <v>722</v>
      </c>
      <c r="G158" s="27"/>
      <c r="H158" s="27">
        <v>39000</v>
      </c>
      <c r="I158" s="27">
        <v>52000</v>
      </c>
      <c r="J158" s="27"/>
      <c r="K158" s="27"/>
      <c r="L158" s="27"/>
      <c r="M158" s="27">
        <v>39000</v>
      </c>
      <c r="N158" s="350">
        <f t="shared" si="67"/>
        <v>130000</v>
      </c>
      <c r="O158" s="352">
        <f>IFERROR(N158/$N$18*100,"0.00")</f>
        <v>4.1945792964277612E-2</v>
      </c>
    </row>
    <row r="159" spans="1:15" ht="12.75">
      <c r="A159" s="331">
        <v>2</v>
      </c>
      <c r="B159" s="332">
        <v>2</v>
      </c>
      <c r="C159" s="332">
        <v>8</v>
      </c>
      <c r="D159" s="332">
        <v>7</v>
      </c>
      <c r="E159" s="332" t="s">
        <v>211</v>
      </c>
      <c r="F159" s="343" t="s">
        <v>132</v>
      </c>
      <c r="G159" s="27"/>
      <c r="H159" s="27"/>
      <c r="I159" s="27"/>
      <c r="J159" s="27"/>
      <c r="K159" s="27"/>
      <c r="L159" s="27"/>
      <c r="M159" s="27"/>
      <c r="N159" s="350">
        <f t="shared" si="67"/>
        <v>0</v>
      </c>
      <c r="O159" s="352">
        <f t="shared" ref="O159:O167" si="70">IFERROR(N159/$N$18*100,"0.00")</f>
        <v>0</v>
      </c>
    </row>
    <row r="160" spans="1:15" ht="12.75">
      <c r="A160" s="331">
        <v>2</v>
      </c>
      <c r="B160" s="332">
        <v>2</v>
      </c>
      <c r="C160" s="332">
        <v>8</v>
      </c>
      <c r="D160" s="332">
        <v>7</v>
      </c>
      <c r="E160" s="332" t="s">
        <v>212</v>
      </c>
      <c r="F160" s="343" t="s">
        <v>133</v>
      </c>
      <c r="G160" s="27"/>
      <c r="H160" s="27"/>
      <c r="I160" s="27"/>
      <c r="J160" s="27"/>
      <c r="K160" s="27"/>
      <c r="L160" s="27"/>
      <c r="M160" s="27"/>
      <c r="N160" s="350">
        <f t="shared" si="67"/>
        <v>0</v>
      </c>
      <c r="O160" s="352">
        <f t="shared" si="70"/>
        <v>0</v>
      </c>
    </row>
    <row r="161" spans="1:15" ht="12.75">
      <c r="A161" s="331">
        <v>2</v>
      </c>
      <c r="B161" s="332">
        <v>2</v>
      </c>
      <c r="C161" s="332">
        <v>8</v>
      </c>
      <c r="D161" s="332">
        <v>7</v>
      </c>
      <c r="E161" s="332" t="s">
        <v>213</v>
      </c>
      <c r="F161" s="343" t="s">
        <v>134</v>
      </c>
      <c r="G161" s="27"/>
      <c r="H161" s="27"/>
      <c r="I161" s="27"/>
      <c r="J161" s="27"/>
      <c r="K161" s="27"/>
      <c r="L161" s="27"/>
      <c r="M161" s="27"/>
      <c r="N161" s="350">
        <f t="shared" si="67"/>
        <v>0</v>
      </c>
      <c r="O161" s="352">
        <f t="shared" si="70"/>
        <v>0</v>
      </c>
    </row>
    <row r="162" spans="1:15" ht="12.75">
      <c r="A162" s="331">
        <v>2</v>
      </c>
      <c r="B162" s="332">
        <v>2</v>
      </c>
      <c r="C162" s="332">
        <v>8</v>
      </c>
      <c r="D162" s="332">
        <v>7</v>
      </c>
      <c r="E162" s="332" t="s">
        <v>216</v>
      </c>
      <c r="F162" s="343" t="s">
        <v>135</v>
      </c>
      <c r="G162" s="27"/>
      <c r="H162" s="27"/>
      <c r="I162" s="27"/>
      <c r="J162" s="27"/>
      <c r="K162" s="27"/>
      <c r="L162" s="27"/>
      <c r="M162" s="27"/>
      <c r="N162" s="350">
        <f t="shared" si="67"/>
        <v>0</v>
      </c>
      <c r="O162" s="352">
        <f t="shared" si="70"/>
        <v>0</v>
      </c>
    </row>
    <row r="163" spans="1:15" ht="12.75">
      <c r="A163" s="331">
        <v>2</v>
      </c>
      <c r="B163" s="332">
        <v>2</v>
      </c>
      <c r="C163" s="332">
        <v>8</v>
      </c>
      <c r="D163" s="332">
        <v>7</v>
      </c>
      <c r="E163" s="332" t="s">
        <v>242</v>
      </c>
      <c r="F163" s="343" t="s">
        <v>136</v>
      </c>
      <c r="G163" s="27"/>
      <c r="H163" s="27"/>
      <c r="I163" s="27"/>
      <c r="J163" s="27"/>
      <c r="K163" s="27"/>
      <c r="L163" s="27"/>
      <c r="M163" s="27">
        <v>260500</v>
      </c>
      <c r="N163" s="350">
        <f t="shared" si="67"/>
        <v>260500</v>
      </c>
      <c r="O163" s="352">
        <f t="shared" si="70"/>
        <v>8.405291590149476E-2</v>
      </c>
    </row>
    <row r="164" spans="1:15" ht="12.75">
      <c r="A164" s="328">
        <v>2</v>
      </c>
      <c r="B164" s="329">
        <v>2</v>
      </c>
      <c r="C164" s="329">
        <v>8</v>
      </c>
      <c r="D164" s="329">
        <v>8</v>
      </c>
      <c r="E164" s="329"/>
      <c r="F164" s="337" t="s">
        <v>137</v>
      </c>
      <c r="G164" s="30">
        <f>SUM(G165:G167)</f>
        <v>0</v>
      </c>
      <c r="H164" s="30">
        <f t="shared" ref="H164:N164" si="71">SUM(H165:H167)</f>
        <v>0</v>
      </c>
      <c r="I164" s="30">
        <f t="shared" si="71"/>
        <v>0</v>
      </c>
      <c r="J164" s="30">
        <f t="shared" si="71"/>
        <v>0</v>
      </c>
      <c r="K164" s="30">
        <f t="shared" si="71"/>
        <v>0</v>
      </c>
      <c r="L164" s="30">
        <f t="shared" si="71"/>
        <v>0</v>
      </c>
      <c r="M164" s="30">
        <f t="shared" si="71"/>
        <v>366344.95</v>
      </c>
      <c r="N164" s="30">
        <f t="shared" si="71"/>
        <v>366344.95</v>
      </c>
      <c r="O164" s="52">
        <f>SUM(O165:O167)</f>
        <v>0.11820484174006644</v>
      </c>
    </row>
    <row r="165" spans="1:15" ht="12.75">
      <c r="A165" s="331">
        <v>2</v>
      </c>
      <c r="B165" s="332">
        <v>2</v>
      </c>
      <c r="C165" s="332">
        <v>8</v>
      </c>
      <c r="D165" s="332">
        <v>8</v>
      </c>
      <c r="E165" s="332" t="s">
        <v>210</v>
      </c>
      <c r="F165" s="343" t="s">
        <v>138</v>
      </c>
      <c r="G165" s="27"/>
      <c r="H165" s="27"/>
      <c r="I165" s="27"/>
      <c r="J165" s="27"/>
      <c r="K165" s="27"/>
      <c r="L165" s="27"/>
      <c r="M165" s="27">
        <v>366344.95</v>
      </c>
      <c r="N165" s="350">
        <f t="shared" si="67"/>
        <v>366344.95</v>
      </c>
      <c r="O165" s="352">
        <f t="shared" si="70"/>
        <v>0.11820484174006644</v>
      </c>
    </row>
    <row r="166" spans="1:15" ht="12.75">
      <c r="A166" s="331">
        <v>2</v>
      </c>
      <c r="B166" s="332">
        <v>2</v>
      </c>
      <c r="C166" s="332">
        <v>8</v>
      </c>
      <c r="D166" s="332">
        <v>8</v>
      </c>
      <c r="E166" s="332" t="s">
        <v>211</v>
      </c>
      <c r="F166" s="343" t="s">
        <v>139</v>
      </c>
      <c r="G166" s="27"/>
      <c r="H166" s="27"/>
      <c r="I166" s="27"/>
      <c r="J166" s="27"/>
      <c r="K166" s="27"/>
      <c r="L166" s="27"/>
      <c r="M166" s="27"/>
      <c r="N166" s="350">
        <f t="shared" si="67"/>
        <v>0</v>
      </c>
      <c r="O166" s="352">
        <f t="shared" si="70"/>
        <v>0</v>
      </c>
    </row>
    <row r="167" spans="1:15" ht="12.75">
      <c r="A167" s="331">
        <v>2</v>
      </c>
      <c r="B167" s="332">
        <v>2</v>
      </c>
      <c r="C167" s="332">
        <v>8</v>
      </c>
      <c r="D167" s="332">
        <v>8</v>
      </c>
      <c r="E167" s="332" t="s">
        <v>212</v>
      </c>
      <c r="F167" s="343" t="s">
        <v>140</v>
      </c>
      <c r="G167" s="27"/>
      <c r="H167" s="27"/>
      <c r="I167" s="27"/>
      <c r="J167" s="27"/>
      <c r="K167" s="27"/>
      <c r="L167" s="27"/>
      <c r="M167" s="27"/>
      <c r="N167" s="350">
        <f t="shared" si="67"/>
        <v>0</v>
      </c>
      <c r="O167" s="352">
        <f t="shared" si="70"/>
        <v>0</v>
      </c>
    </row>
    <row r="168" spans="1:15" ht="12.75">
      <c r="A168" s="328">
        <v>2</v>
      </c>
      <c r="B168" s="329">
        <v>2</v>
      </c>
      <c r="C168" s="329">
        <v>9</v>
      </c>
      <c r="D168" s="329">
        <v>2</v>
      </c>
      <c r="E168" s="332"/>
      <c r="F168" s="337" t="s">
        <v>1052</v>
      </c>
      <c r="G168" s="29">
        <f>+G169+G170</f>
        <v>0</v>
      </c>
      <c r="H168" s="29">
        <f t="shared" ref="H168:N168" si="72">+H169+H170</f>
        <v>0</v>
      </c>
      <c r="I168" s="29">
        <f t="shared" si="72"/>
        <v>0</v>
      </c>
      <c r="J168" s="29">
        <f t="shared" si="72"/>
        <v>0</v>
      </c>
      <c r="K168" s="29">
        <f t="shared" si="72"/>
        <v>0</v>
      </c>
      <c r="L168" s="29">
        <f t="shared" si="72"/>
        <v>0</v>
      </c>
      <c r="M168" s="29">
        <f t="shared" si="72"/>
        <v>0</v>
      </c>
      <c r="N168" s="29">
        <f t="shared" si="72"/>
        <v>0</v>
      </c>
      <c r="O168" s="52">
        <f>+O169+O170</f>
        <v>0</v>
      </c>
    </row>
    <row r="169" spans="1:15" ht="12.75">
      <c r="A169" s="331">
        <v>2</v>
      </c>
      <c r="B169" s="332">
        <v>2</v>
      </c>
      <c r="C169" s="332">
        <v>9</v>
      </c>
      <c r="D169" s="332">
        <v>2</v>
      </c>
      <c r="E169" s="332" t="s">
        <v>210</v>
      </c>
      <c r="F169" s="333" t="s">
        <v>1053</v>
      </c>
      <c r="G169" s="27"/>
      <c r="H169" s="27"/>
      <c r="I169" s="27"/>
      <c r="J169" s="27"/>
      <c r="K169" s="27"/>
      <c r="L169" s="27"/>
      <c r="M169" s="27"/>
      <c r="N169" s="349">
        <f>SUBTOTAL(9,G169:M169)</f>
        <v>0</v>
      </c>
      <c r="O169" s="352">
        <f t="shared" ref="O169:O174" si="73">IFERROR(N169/$N$18*100,"0.00")</f>
        <v>0</v>
      </c>
    </row>
    <row r="170" spans="1:15" ht="12.75">
      <c r="A170" s="331">
        <v>2</v>
      </c>
      <c r="B170" s="332">
        <v>2</v>
      </c>
      <c r="C170" s="332">
        <v>9</v>
      </c>
      <c r="D170" s="332">
        <v>2</v>
      </c>
      <c r="E170" s="332" t="s">
        <v>212</v>
      </c>
      <c r="F170" s="343" t="s">
        <v>1054</v>
      </c>
      <c r="G170" s="27"/>
      <c r="H170" s="27"/>
      <c r="I170" s="27"/>
      <c r="J170" s="27"/>
      <c r="K170" s="27"/>
      <c r="L170" s="27"/>
      <c r="M170" s="27"/>
      <c r="N170" s="349">
        <f>SUBTOTAL(9,G170:M170)</f>
        <v>0</v>
      </c>
      <c r="O170" s="352">
        <f t="shared" si="73"/>
        <v>0</v>
      </c>
    </row>
    <row r="171" spans="1:15" ht="12.75">
      <c r="A171" s="321">
        <v>2</v>
      </c>
      <c r="B171" s="322">
        <v>3</v>
      </c>
      <c r="C171" s="323"/>
      <c r="D171" s="323"/>
      <c r="E171" s="323"/>
      <c r="F171" s="324" t="s">
        <v>34</v>
      </c>
      <c r="G171" s="33">
        <f>+G172+G180+G189+G198+G201+G210+G225+G238</f>
        <v>1118191.76</v>
      </c>
      <c r="H171" s="33">
        <f t="shared" ref="H171:N171" si="74">+H172+H180+H189+H198+H201+H210+H225+H238</f>
        <v>6732014.8700000001</v>
      </c>
      <c r="I171" s="33">
        <f t="shared" si="74"/>
        <v>8847961.5500000007</v>
      </c>
      <c r="J171" s="33">
        <f t="shared" si="74"/>
        <v>2493976.12</v>
      </c>
      <c r="K171" s="33">
        <f t="shared" si="74"/>
        <v>659952.03</v>
      </c>
      <c r="L171" s="33">
        <f t="shared" si="74"/>
        <v>0</v>
      </c>
      <c r="M171" s="33">
        <f t="shared" si="74"/>
        <v>1383020.72</v>
      </c>
      <c r="N171" s="33">
        <f t="shared" si="74"/>
        <v>21235117.050000001</v>
      </c>
      <c r="O171" s="33">
        <f>+O172+O180+O189+O198+O201+O210+O225+O238</f>
        <v>11.740573960135476</v>
      </c>
    </row>
    <row r="172" spans="1:15" ht="12.75">
      <c r="A172" s="325">
        <v>2</v>
      </c>
      <c r="B172" s="326">
        <v>3</v>
      </c>
      <c r="C172" s="326">
        <v>1</v>
      </c>
      <c r="D172" s="326"/>
      <c r="E172" s="326"/>
      <c r="F172" s="327" t="s">
        <v>35</v>
      </c>
      <c r="G172" s="32">
        <f>+G173+G175+G178</f>
        <v>60556.639999999999</v>
      </c>
      <c r="H172" s="32">
        <f t="shared" ref="H172:N172" si="75">+H173+H175+H178</f>
        <v>121113.29</v>
      </c>
      <c r="I172" s="32">
        <f t="shared" si="75"/>
        <v>605566.43000000005</v>
      </c>
      <c r="J172" s="32">
        <f t="shared" si="75"/>
        <v>60556.639999999999</v>
      </c>
      <c r="K172" s="32">
        <f t="shared" si="75"/>
        <v>60556.639999999999</v>
      </c>
      <c r="L172" s="32">
        <f t="shared" si="75"/>
        <v>0</v>
      </c>
      <c r="M172" s="32">
        <f t="shared" si="75"/>
        <v>302783.21999999997</v>
      </c>
      <c r="N172" s="32">
        <f t="shared" si="75"/>
        <v>1211132.8600000001</v>
      </c>
      <c r="O172" s="32">
        <f>+O173+O175+O178</f>
        <v>0.39078406305994945</v>
      </c>
    </row>
    <row r="173" spans="1:15" ht="12.75">
      <c r="A173" s="328">
        <v>2</v>
      </c>
      <c r="B173" s="329">
        <v>3</v>
      </c>
      <c r="C173" s="329">
        <v>1</v>
      </c>
      <c r="D173" s="329">
        <v>1</v>
      </c>
      <c r="E173" s="329"/>
      <c r="F173" s="337" t="s">
        <v>141</v>
      </c>
      <c r="G173" s="30">
        <f>+G174</f>
        <v>60556.639999999999</v>
      </c>
      <c r="H173" s="30">
        <f t="shared" ref="H173:N173" si="76">+H174</f>
        <v>121113.29</v>
      </c>
      <c r="I173" s="30">
        <f t="shared" si="76"/>
        <v>605566.43000000005</v>
      </c>
      <c r="J173" s="30">
        <f t="shared" si="76"/>
        <v>60556.639999999999</v>
      </c>
      <c r="K173" s="30">
        <f t="shared" si="76"/>
        <v>60556.639999999999</v>
      </c>
      <c r="L173" s="30">
        <f t="shared" si="76"/>
        <v>0</v>
      </c>
      <c r="M173" s="30">
        <f t="shared" si="76"/>
        <v>302783.21999999997</v>
      </c>
      <c r="N173" s="30">
        <f t="shared" si="76"/>
        <v>1211132.8600000001</v>
      </c>
      <c r="O173" s="52">
        <f>+O174</f>
        <v>0.39078406305994945</v>
      </c>
    </row>
    <row r="174" spans="1:15" ht="12.75">
      <c r="A174" s="338">
        <v>2</v>
      </c>
      <c r="B174" s="332">
        <v>3</v>
      </c>
      <c r="C174" s="332">
        <v>1</v>
      </c>
      <c r="D174" s="332">
        <v>1</v>
      </c>
      <c r="E174" s="332" t="s">
        <v>210</v>
      </c>
      <c r="F174" s="333" t="s">
        <v>141</v>
      </c>
      <c r="G174" s="27">
        <v>60556.639999999999</v>
      </c>
      <c r="H174" s="27">
        <v>121113.29</v>
      </c>
      <c r="I174" s="27">
        <v>605566.43000000005</v>
      </c>
      <c r="J174" s="27">
        <v>60556.639999999999</v>
      </c>
      <c r="K174" s="27">
        <v>60556.639999999999</v>
      </c>
      <c r="L174" s="27"/>
      <c r="M174" s="27">
        <v>302783.21999999997</v>
      </c>
      <c r="N174" s="350">
        <f>SUBTOTAL(9,G174:M174)</f>
        <v>1211132.8600000001</v>
      </c>
      <c r="O174" s="351">
        <f t="shared" si="73"/>
        <v>0.39078406305994945</v>
      </c>
    </row>
    <row r="175" spans="1:15" ht="12.75">
      <c r="A175" s="328">
        <v>2</v>
      </c>
      <c r="B175" s="329">
        <v>3</v>
      </c>
      <c r="C175" s="329">
        <v>1</v>
      </c>
      <c r="D175" s="329">
        <v>3</v>
      </c>
      <c r="E175" s="329"/>
      <c r="F175" s="337" t="s">
        <v>142</v>
      </c>
      <c r="G175" s="30">
        <f>SUM(G176:G177)</f>
        <v>0</v>
      </c>
      <c r="H175" s="30">
        <f t="shared" ref="H175:N175" si="77">SUM(H176:H177)</f>
        <v>0</v>
      </c>
      <c r="I175" s="30">
        <f t="shared" si="77"/>
        <v>0</v>
      </c>
      <c r="J175" s="30">
        <f t="shared" si="77"/>
        <v>0</v>
      </c>
      <c r="K175" s="30">
        <f t="shared" si="77"/>
        <v>0</v>
      </c>
      <c r="L175" s="30">
        <f t="shared" si="77"/>
        <v>0</v>
      </c>
      <c r="M175" s="30">
        <f t="shared" si="77"/>
        <v>0</v>
      </c>
      <c r="N175" s="30">
        <f t="shared" si="77"/>
        <v>0</v>
      </c>
      <c r="O175" s="52">
        <f>SUM(O176:O177)</f>
        <v>0</v>
      </c>
    </row>
    <row r="176" spans="1:15" ht="12.75">
      <c r="A176" s="338">
        <v>2</v>
      </c>
      <c r="B176" s="332">
        <v>3</v>
      </c>
      <c r="C176" s="332">
        <v>1</v>
      </c>
      <c r="D176" s="332">
        <v>3</v>
      </c>
      <c r="E176" s="332" t="s">
        <v>211</v>
      </c>
      <c r="F176" s="333" t="s">
        <v>143</v>
      </c>
      <c r="G176" s="27"/>
      <c r="H176" s="27"/>
      <c r="I176" s="27"/>
      <c r="J176" s="27"/>
      <c r="K176" s="27"/>
      <c r="L176" s="27"/>
      <c r="M176" s="27"/>
      <c r="N176" s="349">
        <f>SUBTOTAL(9,G176:M176)</f>
        <v>0</v>
      </c>
      <c r="O176" s="352">
        <f>IFERROR(N176/$N$18*100,"0.00")</f>
        <v>0</v>
      </c>
    </row>
    <row r="177" spans="1:15" ht="12.75">
      <c r="A177" s="338">
        <v>2</v>
      </c>
      <c r="B177" s="332">
        <v>3</v>
      </c>
      <c r="C177" s="332">
        <v>1</v>
      </c>
      <c r="D177" s="332">
        <v>3</v>
      </c>
      <c r="E177" s="332" t="s">
        <v>212</v>
      </c>
      <c r="F177" s="333" t="s">
        <v>144</v>
      </c>
      <c r="G177" s="27"/>
      <c r="H177" s="27"/>
      <c r="I177" s="27"/>
      <c r="J177" s="27"/>
      <c r="K177" s="27"/>
      <c r="L177" s="27"/>
      <c r="M177" s="27"/>
      <c r="N177" s="349">
        <f>SUBTOTAL(9,G177:M177)</f>
        <v>0</v>
      </c>
      <c r="O177" s="352">
        <f>IFERROR(N177/$N$18*100,"0.00")</f>
        <v>0</v>
      </c>
    </row>
    <row r="178" spans="1:15" ht="12.75">
      <c r="A178" s="328">
        <v>2</v>
      </c>
      <c r="B178" s="329">
        <v>3</v>
      </c>
      <c r="C178" s="329">
        <v>1</v>
      </c>
      <c r="D178" s="329">
        <v>4</v>
      </c>
      <c r="E178" s="329"/>
      <c r="F178" s="337" t="s">
        <v>145</v>
      </c>
      <c r="G178" s="29">
        <f>+G179</f>
        <v>0</v>
      </c>
      <c r="H178" s="29">
        <f t="shared" ref="H178:N178" si="78">+H179</f>
        <v>0</v>
      </c>
      <c r="I178" s="29">
        <f t="shared" si="78"/>
        <v>0</v>
      </c>
      <c r="J178" s="29">
        <f t="shared" si="78"/>
        <v>0</v>
      </c>
      <c r="K178" s="29">
        <f t="shared" si="78"/>
        <v>0</v>
      </c>
      <c r="L178" s="29">
        <f t="shared" si="78"/>
        <v>0</v>
      </c>
      <c r="M178" s="29">
        <f t="shared" si="78"/>
        <v>0</v>
      </c>
      <c r="N178" s="29">
        <f t="shared" si="78"/>
        <v>0</v>
      </c>
      <c r="O178" s="52">
        <f>+O179</f>
        <v>0</v>
      </c>
    </row>
    <row r="179" spans="1:15" ht="12.75">
      <c r="A179" s="338">
        <v>2</v>
      </c>
      <c r="B179" s="332">
        <v>3</v>
      </c>
      <c r="C179" s="332">
        <v>1</v>
      </c>
      <c r="D179" s="332">
        <v>4</v>
      </c>
      <c r="E179" s="332" t="s">
        <v>210</v>
      </c>
      <c r="F179" s="333" t="s">
        <v>145</v>
      </c>
      <c r="G179" s="27"/>
      <c r="H179" s="27"/>
      <c r="I179" s="27"/>
      <c r="J179" s="27"/>
      <c r="K179" s="27"/>
      <c r="L179" s="27"/>
      <c r="M179" s="27"/>
      <c r="N179" s="349">
        <f>SUBTOTAL(9,G179:M179)</f>
        <v>0</v>
      </c>
      <c r="O179" s="352">
        <f>IFERROR(N179/$N$18*100,"0.00")</f>
        <v>0</v>
      </c>
    </row>
    <row r="180" spans="1:15" ht="12.75">
      <c r="A180" s="325">
        <v>2</v>
      </c>
      <c r="B180" s="326">
        <v>3</v>
      </c>
      <c r="C180" s="326">
        <v>2</v>
      </c>
      <c r="D180" s="326"/>
      <c r="E180" s="326"/>
      <c r="F180" s="327" t="s">
        <v>36</v>
      </c>
      <c r="G180" s="32">
        <f>+G181+G183+G185+G187</f>
        <v>0</v>
      </c>
      <c r="H180" s="32">
        <f t="shared" ref="H180:N180" si="79">+H181+H183+H185+H187</f>
        <v>98000</v>
      </c>
      <c r="I180" s="32">
        <f t="shared" si="79"/>
        <v>162000</v>
      </c>
      <c r="J180" s="32">
        <f t="shared" si="79"/>
        <v>0</v>
      </c>
      <c r="K180" s="32">
        <f t="shared" si="79"/>
        <v>0</v>
      </c>
      <c r="L180" s="32">
        <f t="shared" si="79"/>
        <v>0</v>
      </c>
      <c r="M180" s="32">
        <f t="shared" si="79"/>
        <v>0</v>
      </c>
      <c r="N180" s="32">
        <f t="shared" si="79"/>
        <v>260000</v>
      </c>
      <c r="O180" s="32">
        <f>+O181+O183+O185+O187</f>
        <v>8.3891585928555223E-2</v>
      </c>
    </row>
    <row r="181" spans="1:15" ht="12.75">
      <c r="A181" s="328">
        <v>2</v>
      </c>
      <c r="B181" s="329">
        <v>3</v>
      </c>
      <c r="C181" s="329">
        <v>2</v>
      </c>
      <c r="D181" s="329">
        <v>1</v>
      </c>
      <c r="E181" s="329"/>
      <c r="F181" s="337" t="s">
        <v>1055</v>
      </c>
      <c r="G181" s="29">
        <f>+G182</f>
        <v>0</v>
      </c>
      <c r="H181" s="29">
        <f t="shared" ref="H181:N181" si="80">+H182</f>
        <v>0</v>
      </c>
      <c r="I181" s="29">
        <f t="shared" si="80"/>
        <v>0</v>
      </c>
      <c r="J181" s="29">
        <f t="shared" si="80"/>
        <v>0</v>
      </c>
      <c r="K181" s="29">
        <f t="shared" si="80"/>
        <v>0</v>
      </c>
      <c r="L181" s="29">
        <f t="shared" si="80"/>
        <v>0</v>
      </c>
      <c r="M181" s="29">
        <f t="shared" si="80"/>
        <v>0</v>
      </c>
      <c r="N181" s="29">
        <f t="shared" si="80"/>
        <v>0</v>
      </c>
      <c r="O181" s="52">
        <f>O182</f>
        <v>0</v>
      </c>
    </row>
    <row r="182" spans="1:15" ht="12.75">
      <c r="A182" s="338">
        <v>2</v>
      </c>
      <c r="B182" s="332">
        <v>3</v>
      </c>
      <c r="C182" s="332">
        <v>2</v>
      </c>
      <c r="D182" s="332">
        <v>1</v>
      </c>
      <c r="E182" s="332" t="s">
        <v>210</v>
      </c>
      <c r="F182" s="333" t="s">
        <v>1055</v>
      </c>
      <c r="G182" s="27"/>
      <c r="H182" s="27"/>
      <c r="I182" s="27"/>
      <c r="J182" s="27"/>
      <c r="K182" s="27"/>
      <c r="L182" s="27"/>
      <c r="M182" s="27"/>
      <c r="N182" s="349">
        <f>SUBTOTAL(9,G182:M182)</f>
        <v>0</v>
      </c>
      <c r="O182" s="352">
        <f>IFERROR(N182/$N$18*100,"0.00")</f>
        <v>0</v>
      </c>
    </row>
    <row r="183" spans="1:15" ht="12.75">
      <c r="A183" s="328">
        <v>2</v>
      </c>
      <c r="B183" s="329">
        <v>3</v>
      </c>
      <c r="C183" s="329">
        <v>2</v>
      </c>
      <c r="D183" s="329">
        <v>2</v>
      </c>
      <c r="E183" s="329"/>
      <c r="F183" s="337" t="s">
        <v>146</v>
      </c>
      <c r="G183" s="29">
        <f>+G184</f>
        <v>0</v>
      </c>
      <c r="H183" s="29">
        <f t="shared" ref="H183:N183" si="81">+H184</f>
        <v>98000</v>
      </c>
      <c r="I183" s="29">
        <f t="shared" si="81"/>
        <v>162000</v>
      </c>
      <c r="J183" s="29">
        <f t="shared" si="81"/>
        <v>0</v>
      </c>
      <c r="K183" s="29">
        <f t="shared" si="81"/>
        <v>0</v>
      </c>
      <c r="L183" s="29">
        <f t="shared" si="81"/>
        <v>0</v>
      </c>
      <c r="M183" s="29">
        <f t="shared" si="81"/>
        <v>0</v>
      </c>
      <c r="N183" s="29">
        <f t="shared" si="81"/>
        <v>260000</v>
      </c>
      <c r="O183" s="52">
        <f>+O184</f>
        <v>8.3891585928555223E-2</v>
      </c>
    </row>
    <row r="184" spans="1:15" ht="12.75">
      <c r="A184" s="338">
        <v>2</v>
      </c>
      <c r="B184" s="332">
        <v>3</v>
      </c>
      <c r="C184" s="332">
        <v>2</v>
      </c>
      <c r="D184" s="332">
        <v>2</v>
      </c>
      <c r="E184" s="332" t="s">
        <v>210</v>
      </c>
      <c r="F184" s="333" t="s">
        <v>146</v>
      </c>
      <c r="G184" s="27"/>
      <c r="H184" s="27">
        <v>98000</v>
      </c>
      <c r="I184" s="27">
        <v>162000</v>
      </c>
      <c r="J184" s="27"/>
      <c r="K184" s="27"/>
      <c r="L184" s="27"/>
      <c r="M184" s="27"/>
      <c r="N184" s="349">
        <f>SUBTOTAL(9,G184:M184)</f>
        <v>260000</v>
      </c>
      <c r="O184" s="351">
        <f>IFERROR(N184/$N$18*100,"0.00")</f>
        <v>8.3891585928555223E-2</v>
      </c>
    </row>
    <row r="185" spans="1:15" ht="12.75">
      <c r="A185" s="328">
        <v>2</v>
      </c>
      <c r="B185" s="329">
        <v>3</v>
      </c>
      <c r="C185" s="329">
        <v>2</v>
      </c>
      <c r="D185" s="329">
        <v>3</v>
      </c>
      <c r="E185" s="329"/>
      <c r="F185" s="337" t="s">
        <v>147</v>
      </c>
      <c r="G185" s="29">
        <f>+G186</f>
        <v>0</v>
      </c>
      <c r="H185" s="29">
        <f t="shared" ref="H185:N185" si="82">+H186</f>
        <v>0</v>
      </c>
      <c r="I185" s="29">
        <f t="shared" si="82"/>
        <v>0</v>
      </c>
      <c r="J185" s="29">
        <f t="shared" si="82"/>
        <v>0</v>
      </c>
      <c r="K185" s="29">
        <f t="shared" si="82"/>
        <v>0</v>
      </c>
      <c r="L185" s="29">
        <f t="shared" si="82"/>
        <v>0</v>
      </c>
      <c r="M185" s="29">
        <f t="shared" si="82"/>
        <v>0</v>
      </c>
      <c r="N185" s="29">
        <f t="shared" si="82"/>
        <v>0</v>
      </c>
      <c r="O185" s="52">
        <f>+O186</f>
        <v>0</v>
      </c>
    </row>
    <row r="186" spans="1:15" ht="12.75">
      <c r="A186" s="338">
        <v>2</v>
      </c>
      <c r="B186" s="332">
        <v>3</v>
      </c>
      <c r="C186" s="332">
        <v>2</v>
      </c>
      <c r="D186" s="332">
        <v>3</v>
      </c>
      <c r="E186" s="332" t="s">
        <v>210</v>
      </c>
      <c r="F186" s="333" t="s">
        <v>147</v>
      </c>
      <c r="G186" s="27"/>
      <c r="H186" s="27"/>
      <c r="I186" s="27"/>
      <c r="J186" s="27"/>
      <c r="K186" s="27"/>
      <c r="L186" s="27"/>
      <c r="M186" s="27"/>
      <c r="N186" s="349">
        <f>SUBTOTAL(9,G186:M186)</f>
        <v>0</v>
      </c>
      <c r="O186" s="352">
        <f>IFERROR(N186/$N$18*100,"0.00")</f>
        <v>0</v>
      </c>
    </row>
    <row r="187" spans="1:15" ht="12.75">
      <c r="A187" s="328">
        <v>2</v>
      </c>
      <c r="B187" s="329">
        <v>3</v>
      </c>
      <c r="C187" s="329">
        <v>2</v>
      </c>
      <c r="D187" s="329">
        <v>4</v>
      </c>
      <c r="E187" s="329"/>
      <c r="F187" s="337" t="s">
        <v>37</v>
      </c>
      <c r="G187" s="29">
        <f>+G188</f>
        <v>0</v>
      </c>
      <c r="H187" s="29">
        <f t="shared" ref="H187:N187" si="83">+H188</f>
        <v>0</v>
      </c>
      <c r="I187" s="29">
        <f t="shared" si="83"/>
        <v>0</v>
      </c>
      <c r="J187" s="29">
        <f t="shared" si="83"/>
        <v>0</v>
      </c>
      <c r="K187" s="29">
        <f t="shared" si="83"/>
        <v>0</v>
      </c>
      <c r="L187" s="29">
        <f t="shared" si="83"/>
        <v>0</v>
      </c>
      <c r="M187" s="29">
        <f t="shared" si="83"/>
        <v>0</v>
      </c>
      <c r="N187" s="29">
        <f t="shared" si="83"/>
        <v>0</v>
      </c>
      <c r="O187" s="52">
        <f>+O188</f>
        <v>0</v>
      </c>
    </row>
    <row r="188" spans="1:15" ht="12.75">
      <c r="A188" s="338">
        <v>2</v>
      </c>
      <c r="B188" s="332">
        <v>3</v>
      </c>
      <c r="C188" s="332">
        <v>2</v>
      </c>
      <c r="D188" s="332">
        <v>4</v>
      </c>
      <c r="E188" s="332" t="s">
        <v>210</v>
      </c>
      <c r="F188" s="333" t="s">
        <v>37</v>
      </c>
      <c r="G188" s="27"/>
      <c r="H188" s="27"/>
      <c r="I188" s="27"/>
      <c r="J188" s="27"/>
      <c r="K188" s="27"/>
      <c r="L188" s="27"/>
      <c r="M188" s="27"/>
      <c r="N188" s="349">
        <f>SUBTOTAL(9,G188:M188)</f>
        <v>0</v>
      </c>
      <c r="O188" s="351">
        <f>IFERROR(N188/$N$18*100,"0.00")</f>
        <v>0</v>
      </c>
    </row>
    <row r="189" spans="1:15" ht="12.75">
      <c r="A189" s="325">
        <v>2</v>
      </c>
      <c r="B189" s="326">
        <v>3</v>
      </c>
      <c r="C189" s="326">
        <v>3</v>
      </c>
      <c r="D189" s="326"/>
      <c r="E189" s="326"/>
      <c r="F189" s="327" t="s">
        <v>258</v>
      </c>
      <c r="G189" s="32">
        <f>+G190+G192+G194+G196</f>
        <v>0</v>
      </c>
      <c r="H189" s="32">
        <f t="shared" ref="H189:N189" si="84">+H190+H192+H194+H196</f>
        <v>0</v>
      </c>
      <c r="I189" s="32">
        <f t="shared" si="84"/>
        <v>0</v>
      </c>
      <c r="J189" s="32">
        <f t="shared" si="84"/>
        <v>0</v>
      </c>
      <c r="K189" s="32">
        <f t="shared" si="84"/>
        <v>0</v>
      </c>
      <c r="L189" s="32">
        <f t="shared" si="84"/>
        <v>0</v>
      </c>
      <c r="M189" s="32">
        <f t="shared" si="84"/>
        <v>0</v>
      </c>
      <c r="N189" s="32">
        <f t="shared" si="84"/>
        <v>0</v>
      </c>
      <c r="O189" s="32">
        <f>+O190+O192+O194+O196</f>
        <v>4.8888522420470037</v>
      </c>
    </row>
    <row r="190" spans="1:15" ht="12.75">
      <c r="A190" s="328">
        <v>2</v>
      </c>
      <c r="B190" s="329">
        <v>3</v>
      </c>
      <c r="C190" s="329">
        <v>3</v>
      </c>
      <c r="D190" s="329">
        <v>1</v>
      </c>
      <c r="E190" s="329"/>
      <c r="F190" s="337" t="s">
        <v>148</v>
      </c>
      <c r="G190" s="30">
        <f>G191</f>
        <v>0</v>
      </c>
      <c r="H190" s="30">
        <f t="shared" ref="H190:N190" si="85">H191</f>
        <v>0</v>
      </c>
      <c r="I190" s="30">
        <f t="shared" si="85"/>
        <v>0</v>
      </c>
      <c r="J190" s="30">
        <f t="shared" si="85"/>
        <v>0</v>
      </c>
      <c r="K190" s="30">
        <f t="shared" si="85"/>
        <v>0</v>
      </c>
      <c r="L190" s="30">
        <f t="shared" si="85"/>
        <v>0</v>
      </c>
      <c r="M190" s="30">
        <f t="shared" si="85"/>
        <v>0</v>
      </c>
      <c r="N190" s="30">
        <f t="shared" si="85"/>
        <v>0</v>
      </c>
      <c r="O190" s="52">
        <f>O191</f>
        <v>0</v>
      </c>
    </row>
    <row r="191" spans="1:15" ht="12.75">
      <c r="A191" s="338">
        <v>2</v>
      </c>
      <c r="B191" s="332">
        <v>3</v>
      </c>
      <c r="C191" s="332">
        <v>3</v>
      </c>
      <c r="D191" s="332">
        <v>1</v>
      </c>
      <c r="E191" s="332" t="s">
        <v>210</v>
      </c>
      <c r="F191" s="333" t="s">
        <v>148</v>
      </c>
      <c r="G191" s="27"/>
      <c r="H191" s="27"/>
      <c r="I191" s="27"/>
      <c r="J191" s="27"/>
      <c r="K191" s="27"/>
      <c r="L191" s="27"/>
      <c r="M191" s="27"/>
      <c r="N191" s="349">
        <f>SUBTOTAL(9,G191:M191)</f>
        <v>0</v>
      </c>
      <c r="O191" s="352">
        <f>IFERROR(N191/$N$18*100,"0.00")</f>
        <v>0</v>
      </c>
    </row>
    <row r="192" spans="1:15" ht="12.75">
      <c r="A192" s="328">
        <v>2</v>
      </c>
      <c r="B192" s="329">
        <v>3</v>
      </c>
      <c r="C192" s="329">
        <v>3</v>
      </c>
      <c r="D192" s="329">
        <v>2</v>
      </c>
      <c r="E192" s="329"/>
      <c r="F192" s="337" t="s">
        <v>149</v>
      </c>
      <c r="G192" s="29">
        <f>+G193</f>
        <v>0</v>
      </c>
      <c r="H192" s="29">
        <f t="shared" ref="H192:N192" si="86">+H193</f>
        <v>0</v>
      </c>
      <c r="I192" s="29">
        <f t="shared" si="86"/>
        <v>0</v>
      </c>
      <c r="J192" s="29">
        <f t="shared" si="86"/>
        <v>0</v>
      </c>
      <c r="K192" s="29">
        <f t="shared" si="86"/>
        <v>0</v>
      </c>
      <c r="L192" s="29">
        <f t="shared" si="86"/>
        <v>0</v>
      </c>
      <c r="M192" s="29">
        <f t="shared" si="86"/>
        <v>0</v>
      </c>
      <c r="N192" s="29">
        <f t="shared" si="86"/>
        <v>0</v>
      </c>
      <c r="O192" s="52">
        <f>SUM(O193:O195)</f>
        <v>0</v>
      </c>
    </row>
    <row r="193" spans="1:15" ht="12.75">
      <c r="A193" s="338">
        <v>2</v>
      </c>
      <c r="B193" s="332">
        <v>3</v>
      </c>
      <c r="C193" s="332">
        <v>3</v>
      </c>
      <c r="D193" s="332">
        <v>2</v>
      </c>
      <c r="E193" s="332" t="s">
        <v>210</v>
      </c>
      <c r="F193" s="333" t="s">
        <v>149</v>
      </c>
      <c r="G193" s="27"/>
      <c r="H193" s="27"/>
      <c r="I193" s="27"/>
      <c r="J193" s="27"/>
      <c r="K193" s="27"/>
      <c r="L193" s="27"/>
      <c r="M193" s="27"/>
      <c r="N193" s="349">
        <f>SUBTOTAL(9,G193:M193)</f>
        <v>0</v>
      </c>
      <c r="O193" s="352">
        <f>IFERROR(N193/$N$18*100,"0.00")</f>
        <v>0</v>
      </c>
    </row>
    <row r="194" spans="1:15" ht="12.75">
      <c r="A194" s="328">
        <v>2</v>
      </c>
      <c r="B194" s="329">
        <v>3</v>
      </c>
      <c r="C194" s="329">
        <v>3</v>
      </c>
      <c r="D194" s="329">
        <v>3</v>
      </c>
      <c r="E194" s="329"/>
      <c r="F194" s="337" t="s">
        <v>150</v>
      </c>
      <c r="G194" s="29">
        <f>+G195</f>
        <v>0</v>
      </c>
      <c r="H194" s="29">
        <f t="shared" ref="H194:N194" si="87">+H195</f>
        <v>0</v>
      </c>
      <c r="I194" s="29">
        <f t="shared" si="87"/>
        <v>0</v>
      </c>
      <c r="J194" s="29">
        <f t="shared" si="87"/>
        <v>0</v>
      </c>
      <c r="K194" s="29">
        <f t="shared" si="87"/>
        <v>0</v>
      </c>
      <c r="L194" s="29">
        <f t="shared" si="87"/>
        <v>0</v>
      </c>
      <c r="M194" s="29">
        <f t="shared" si="87"/>
        <v>0</v>
      </c>
      <c r="N194" s="29">
        <f t="shared" si="87"/>
        <v>0</v>
      </c>
      <c r="O194" s="52">
        <f>+O195</f>
        <v>0</v>
      </c>
    </row>
    <row r="195" spans="1:15" ht="12.75">
      <c r="A195" s="338">
        <v>2</v>
      </c>
      <c r="B195" s="332">
        <v>3</v>
      </c>
      <c r="C195" s="332">
        <v>3</v>
      </c>
      <c r="D195" s="332">
        <v>3</v>
      </c>
      <c r="E195" s="332" t="s">
        <v>210</v>
      </c>
      <c r="F195" s="333" t="s">
        <v>150</v>
      </c>
      <c r="G195" s="27"/>
      <c r="H195" s="27"/>
      <c r="I195" s="27"/>
      <c r="J195" s="27"/>
      <c r="K195" s="27"/>
      <c r="L195" s="27"/>
      <c r="M195" s="27"/>
      <c r="N195" s="349">
        <f>SUBTOTAL(9,G195:M195)</f>
        <v>0</v>
      </c>
      <c r="O195" s="352">
        <f>IFERROR(N195/$N$18*100,"0.00")</f>
        <v>0</v>
      </c>
    </row>
    <row r="196" spans="1:15" ht="12.75">
      <c r="A196" s="328">
        <v>2</v>
      </c>
      <c r="B196" s="329">
        <v>3</v>
      </c>
      <c r="C196" s="329">
        <v>3</v>
      </c>
      <c r="D196" s="329">
        <v>4</v>
      </c>
      <c r="E196" s="329"/>
      <c r="F196" s="337" t="s">
        <v>151</v>
      </c>
      <c r="G196" s="29">
        <f>+G197</f>
        <v>0</v>
      </c>
      <c r="H196" s="29">
        <f t="shared" ref="H196:N196" si="88">+H197</f>
        <v>0</v>
      </c>
      <c r="I196" s="29">
        <f t="shared" si="88"/>
        <v>0</v>
      </c>
      <c r="J196" s="29">
        <f t="shared" si="88"/>
        <v>0</v>
      </c>
      <c r="K196" s="29">
        <f t="shared" si="88"/>
        <v>0</v>
      </c>
      <c r="L196" s="29">
        <f t="shared" si="88"/>
        <v>0</v>
      </c>
      <c r="M196" s="29">
        <f t="shared" si="88"/>
        <v>0</v>
      </c>
      <c r="N196" s="29">
        <f t="shared" si="88"/>
        <v>0</v>
      </c>
      <c r="O196" s="52">
        <f>SUM(O197:O200)</f>
        <v>4.8888522420470037</v>
      </c>
    </row>
    <row r="197" spans="1:15" ht="12.75">
      <c r="A197" s="338">
        <v>2</v>
      </c>
      <c r="B197" s="332">
        <v>3</v>
      </c>
      <c r="C197" s="332">
        <v>3</v>
      </c>
      <c r="D197" s="332">
        <v>4</v>
      </c>
      <c r="E197" s="332" t="s">
        <v>210</v>
      </c>
      <c r="F197" s="333" t="s">
        <v>151</v>
      </c>
      <c r="G197" s="27"/>
      <c r="H197" s="27"/>
      <c r="I197" s="27"/>
      <c r="J197" s="27"/>
      <c r="K197" s="27"/>
      <c r="L197" s="27"/>
      <c r="M197" s="27"/>
      <c r="N197" s="349">
        <f>SUBTOTAL(9,G197:M197)</f>
        <v>0</v>
      </c>
      <c r="O197" s="352">
        <f>IFERROR(N197/$N$18*100,"0.00")</f>
        <v>0</v>
      </c>
    </row>
    <row r="198" spans="1:15" ht="12.75">
      <c r="A198" s="325">
        <v>2</v>
      </c>
      <c r="B198" s="326">
        <v>3</v>
      </c>
      <c r="C198" s="326">
        <v>4</v>
      </c>
      <c r="D198" s="326"/>
      <c r="E198" s="326"/>
      <c r="F198" s="327" t="s">
        <v>259</v>
      </c>
      <c r="G198" s="32">
        <f>+G199</f>
        <v>0</v>
      </c>
      <c r="H198" s="32">
        <f t="shared" ref="H198:N199" si="89">+H199</f>
        <v>2020228.96</v>
      </c>
      <c r="I198" s="32">
        <f t="shared" si="89"/>
        <v>3030343.43</v>
      </c>
      <c r="J198" s="32">
        <f t="shared" si="89"/>
        <v>0</v>
      </c>
      <c r="K198" s="32">
        <f t="shared" si="89"/>
        <v>0</v>
      </c>
      <c r="L198" s="32">
        <f t="shared" si="89"/>
        <v>0</v>
      </c>
      <c r="M198" s="32">
        <f t="shared" si="89"/>
        <v>0</v>
      </c>
      <c r="N198" s="32">
        <f t="shared" si="89"/>
        <v>5050572.3900000006</v>
      </c>
      <c r="O198" s="51">
        <f>+O199</f>
        <v>1.6296174140156678</v>
      </c>
    </row>
    <row r="199" spans="1:15" ht="12.75">
      <c r="A199" s="328">
        <v>2</v>
      </c>
      <c r="B199" s="329">
        <v>3</v>
      </c>
      <c r="C199" s="329">
        <v>4</v>
      </c>
      <c r="D199" s="329">
        <v>1</v>
      </c>
      <c r="E199" s="329"/>
      <c r="F199" s="337" t="s">
        <v>152</v>
      </c>
      <c r="G199" s="29">
        <f>+G200</f>
        <v>0</v>
      </c>
      <c r="H199" s="29">
        <f t="shared" si="89"/>
        <v>2020228.96</v>
      </c>
      <c r="I199" s="29">
        <f t="shared" si="89"/>
        <v>3030343.43</v>
      </c>
      <c r="J199" s="29">
        <f t="shared" si="89"/>
        <v>0</v>
      </c>
      <c r="K199" s="29">
        <f t="shared" si="89"/>
        <v>0</v>
      </c>
      <c r="L199" s="29">
        <f t="shared" si="89"/>
        <v>0</v>
      </c>
      <c r="M199" s="29">
        <f t="shared" si="89"/>
        <v>0</v>
      </c>
      <c r="N199" s="29">
        <f t="shared" si="89"/>
        <v>5050572.3900000006</v>
      </c>
      <c r="O199" s="52">
        <f>+O200</f>
        <v>1.6296174140156678</v>
      </c>
    </row>
    <row r="200" spans="1:15" ht="12.75">
      <c r="A200" s="338">
        <v>2</v>
      </c>
      <c r="B200" s="332">
        <v>3</v>
      </c>
      <c r="C200" s="332">
        <v>4</v>
      </c>
      <c r="D200" s="332">
        <v>1</v>
      </c>
      <c r="E200" s="332" t="s">
        <v>210</v>
      </c>
      <c r="F200" s="333" t="s">
        <v>152</v>
      </c>
      <c r="G200" s="27"/>
      <c r="H200" s="27">
        <v>2020228.96</v>
      </c>
      <c r="I200" s="27">
        <v>3030343.43</v>
      </c>
      <c r="J200" s="27"/>
      <c r="K200" s="27"/>
      <c r="L200" s="27"/>
      <c r="M200" s="27"/>
      <c r="N200" s="349">
        <f>SUBTOTAL(9,G200:M200)</f>
        <v>5050572.3900000006</v>
      </c>
      <c r="O200" s="352">
        <f>IFERROR(N200/$N$18*100,"0.00")</f>
        <v>1.6296174140156678</v>
      </c>
    </row>
    <row r="201" spans="1:15" ht="12.75">
      <c r="A201" s="325">
        <v>2</v>
      </c>
      <c r="B201" s="326">
        <v>3</v>
      </c>
      <c r="C201" s="326">
        <v>5</v>
      </c>
      <c r="D201" s="326"/>
      <c r="E201" s="326"/>
      <c r="F201" s="327" t="s">
        <v>154</v>
      </c>
      <c r="G201" s="32">
        <f>+G202+G204+G206+G208</f>
        <v>0</v>
      </c>
      <c r="H201" s="32">
        <f t="shared" ref="H201:O201" si="90">+H202+H204+H206+H208</f>
        <v>0</v>
      </c>
      <c r="I201" s="32">
        <f t="shared" si="90"/>
        <v>0</v>
      </c>
      <c r="J201" s="32">
        <f t="shared" si="90"/>
        <v>0</v>
      </c>
      <c r="K201" s="32">
        <f t="shared" si="90"/>
        <v>0</v>
      </c>
      <c r="L201" s="32">
        <f t="shared" si="90"/>
        <v>0</v>
      </c>
      <c r="M201" s="32">
        <f t="shared" si="90"/>
        <v>0</v>
      </c>
      <c r="N201" s="32">
        <f t="shared" si="90"/>
        <v>0</v>
      </c>
      <c r="O201" s="32">
        <f t="shared" si="90"/>
        <v>0</v>
      </c>
    </row>
    <row r="202" spans="1:15" ht="12.75">
      <c r="A202" s="328">
        <v>2</v>
      </c>
      <c r="B202" s="329">
        <v>3</v>
      </c>
      <c r="C202" s="329">
        <v>5</v>
      </c>
      <c r="D202" s="329">
        <v>2</v>
      </c>
      <c r="E202" s="329"/>
      <c r="F202" s="337" t="s">
        <v>1056</v>
      </c>
      <c r="G202" s="29">
        <f>+G203</f>
        <v>0</v>
      </c>
      <c r="H202" s="29">
        <f t="shared" ref="H202:O202" si="91">+H203</f>
        <v>0</v>
      </c>
      <c r="I202" s="29">
        <f t="shared" si="91"/>
        <v>0</v>
      </c>
      <c r="J202" s="29">
        <f t="shared" si="91"/>
        <v>0</v>
      </c>
      <c r="K202" s="29">
        <f t="shared" si="91"/>
        <v>0</v>
      </c>
      <c r="L202" s="29">
        <f t="shared" si="91"/>
        <v>0</v>
      </c>
      <c r="M202" s="29">
        <f t="shared" si="91"/>
        <v>0</v>
      </c>
      <c r="N202" s="29">
        <f t="shared" si="91"/>
        <v>0</v>
      </c>
      <c r="O202" s="29">
        <f t="shared" si="91"/>
        <v>0</v>
      </c>
    </row>
    <row r="203" spans="1:15" ht="12.75">
      <c r="A203" s="338">
        <v>2</v>
      </c>
      <c r="B203" s="332">
        <v>3</v>
      </c>
      <c r="C203" s="332">
        <v>5</v>
      </c>
      <c r="D203" s="332">
        <v>2</v>
      </c>
      <c r="E203" s="332" t="s">
        <v>210</v>
      </c>
      <c r="F203" s="333" t="s">
        <v>1056</v>
      </c>
      <c r="G203" s="27"/>
      <c r="H203" s="27"/>
      <c r="I203" s="27"/>
      <c r="J203" s="27"/>
      <c r="K203" s="27"/>
      <c r="L203" s="27"/>
      <c r="M203" s="27"/>
      <c r="N203" s="349">
        <f>SUBTOTAL(9,G203:M203)</f>
        <v>0</v>
      </c>
      <c r="O203" s="352">
        <f>IFERROR(N203/$N$18*100,"0.00")</f>
        <v>0</v>
      </c>
    </row>
    <row r="204" spans="1:15" ht="12.75">
      <c r="A204" s="328">
        <v>2</v>
      </c>
      <c r="B204" s="329">
        <v>3</v>
      </c>
      <c r="C204" s="329">
        <v>5</v>
      </c>
      <c r="D204" s="329">
        <v>3</v>
      </c>
      <c r="E204" s="329"/>
      <c r="F204" s="337" t="s">
        <v>153</v>
      </c>
      <c r="G204" s="29">
        <f>+G205</f>
        <v>0</v>
      </c>
      <c r="H204" s="29">
        <f t="shared" ref="H204:O204" si="92">+H205</f>
        <v>0</v>
      </c>
      <c r="I204" s="29">
        <f t="shared" si="92"/>
        <v>0</v>
      </c>
      <c r="J204" s="29">
        <f t="shared" si="92"/>
        <v>0</v>
      </c>
      <c r="K204" s="29">
        <f t="shared" si="92"/>
        <v>0</v>
      </c>
      <c r="L204" s="29">
        <f t="shared" si="92"/>
        <v>0</v>
      </c>
      <c r="M204" s="29">
        <f t="shared" si="92"/>
        <v>0</v>
      </c>
      <c r="N204" s="29">
        <f t="shared" si="92"/>
        <v>0</v>
      </c>
      <c r="O204" s="29">
        <f t="shared" si="92"/>
        <v>0</v>
      </c>
    </row>
    <row r="205" spans="1:15" ht="12.75">
      <c r="A205" s="338">
        <v>2</v>
      </c>
      <c r="B205" s="332">
        <v>3</v>
      </c>
      <c r="C205" s="332">
        <v>5</v>
      </c>
      <c r="D205" s="332">
        <v>3</v>
      </c>
      <c r="E205" s="332" t="s">
        <v>210</v>
      </c>
      <c r="F205" s="333" t="s">
        <v>153</v>
      </c>
      <c r="G205" s="27"/>
      <c r="H205" s="27"/>
      <c r="I205" s="27"/>
      <c r="J205" s="27"/>
      <c r="K205" s="27"/>
      <c r="L205" s="27"/>
      <c r="M205" s="27"/>
      <c r="N205" s="349">
        <f>SUBTOTAL(9,G205:M205)</f>
        <v>0</v>
      </c>
      <c r="O205" s="352">
        <f>IFERROR(N205/$N$18*100,"0.00")</f>
        <v>0</v>
      </c>
    </row>
    <row r="206" spans="1:15" ht="12.75">
      <c r="A206" s="328">
        <v>2</v>
      </c>
      <c r="B206" s="329">
        <v>3</v>
      </c>
      <c r="C206" s="329">
        <v>5</v>
      </c>
      <c r="D206" s="329">
        <v>4</v>
      </c>
      <c r="E206" s="329"/>
      <c r="F206" s="337" t="s">
        <v>1057</v>
      </c>
      <c r="G206" s="29">
        <f>+G207</f>
        <v>0</v>
      </c>
      <c r="H206" s="29">
        <f t="shared" ref="H206:O206" si="93">+H207</f>
        <v>0</v>
      </c>
      <c r="I206" s="29">
        <f t="shared" si="93"/>
        <v>0</v>
      </c>
      <c r="J206" s="29">
        <f t="shared" si="93"/>
        <v>0</v>
      </c>
      <c r="K206" s="29">
        <f t="shared" si="93"/>
        <v>0</v>
      </c>
      <c r="L206" s="29">
        <f t="shared" si="93"/>
        <v>0</v>
      </c>
      <c r="M206" s="29">
        <f t="shared" si="93"/>
        <v>0</v>
      </c>
      <c r="N206" s="29">
        <f t="shared" si="93"/>
        <v>0</v>
      </c>
      <c r="O206" s="29">
        <f t="shared" si="93"/>
        <v>0</v>
      </c>
    </row>
    <row r="207" spans="1:15" ht="12.75">
      <c r="A207" s="338">
        <v>2</v>
      </c>
      <c r="B207" s="332">
        <v>3</v>
      </c>
      <c r="C207" s="332">
        <v>5</v>
      </c>
      <c r="D207" s="332">
        <v>4</v>
      </c>
      <c r="E207" s="332" t="s">
        <v>210</v>
      </c>
      <c r="F207" s="333" t="s">
        <v>1057</v>
      </c>
      <c r="G207" s="27"/>
      <c r="H207" s="27"/>
      <c r="I207" s="27"/>
      <c r="J207" s="27"/>
      <c r="K207" s="27"/>
      <c r="L207" s="27"/>
      <c r="M207" s="27"/>
      <c r="N207" s="349">
        <f>SUBTOTAL(9,G207:M207)</f>
        <v>0</v>
      </c>
      <c r="O207" s="352">
        <f>IFERROR(N207/$N$18*100,"0.00")</f>
        <v>0</v>
      </c>
    </row>
    <row r="208" spans="1:15" ht="12.75">
      <c r="A208" s="328">
        <v>2</v>
      </c>
      <c r="B208" s="329">
        <v>3</v>
      </c>
      <c r="C208" s="329">
        <v>5</v>
      </c>
      <c r="D208" s="329">
        <v>5</v>
      </c>
      <c r="E208" s="329"/>
      <c r="F208" s="337" t="s">
        <v>260</v>
      </c>
      <c r="G208" s="29">
        <f>+G209</f>
        <v>0</v>
      </c>
      <c r="H208" s="29">
        <f t="shared" ref="H208:N208" si="94">+H209</f>
        <v>0</v>
      </c>
      <c r="I208" s="29">
        <f t="shared" si="94"/>
        <v>0</v>
      </c>
      <c r="J208" s="29">
        <f t="shared" si="94"/>
        <v>0</v>
      </c>
      <c r="K208" s="29">
        <f t="shared" si="94"/>
        <v>0</v>
      </c>
      <c r="L208" s="29">
        <f t="shared" si="94"/>
        <v>0</v>
      </c>
      <c r="M208" s="29">
        <f t="shared" si="94"/>
        <v>0</v>
      </c>
      <c r="N208" s="29">
        <f t="shared" si="94"/>
        <v>0</v>
      </c>
      <c r="O208" s="52">
        <f>+O209</f>
        <v>0</v>
      </c>
    </row>
    <row r="209" spans="1:15" ht="12.75">
      <c r="A209" s="338">
        <v>2</v>
      </c>
      <c r="B209" s="332">
        <v>3</v>
      </c>
      <c r="C209" s="332">
        <v>5</v>
      </c>
      <c r="D209" s="332">
        <v>5</v>
      </c>
      <c r="E209" s="332" t="s">
        <v>210</v>
      </c>
      <c r="F209" s="333" t="s">
        <v>155</v>
      </c>
      <c r="G209" s="27"/>
      <c r="H209" s="27"/>
      <c r="I209" s="27"/>
      <c r="J209" s="27"/>
      <c r="K209" s="27"/>
      <c r="L209" s="27"/>
      <c r="M209" s="27"/>
      <c r="N209" s="349">
        <f>SUBTOTAL(9,G209:M209)</f>
        <v>0</v>
      </c>
      <c r="O209" s="352">
        <f>IFERROR(N209/$N$18*100,"0.00")</f>
        <v>0</v>
      </c>
    </row>
    <row r="210" spans="1:15" ht="12.75">
      <c r="A210" s="325">
        <v>2</v>
      </c>
      <c r="B210" s="326">
        <v>3</v>
      </c>
      <c r="C210" s="326">
        <v>6</v>
      </c>
      <c r="D210" s="326"/>
      <c r="E210" s="326"/>
      <c r="F210" s="327" t="s">
        <v>156</v>
      </c>
      <c r="G210" s="32">
        <f t="shared" ref="G210:M210" si="95">+G211+G215+G219+G223</f>
        <v>0</v>
      </c>
      <c r="H210" s="32">
        <f t="shared" si="95"/>
        <v>0</v>
      </c>
      <c r="I210" s="32">
        <f t="shared" si="95"/>
        <v>0</v>
      </c>
      <c r="J210" s="32">
        <f t="shared" si="95"/>
        <v>0</v>
      </c>
      <c r="K210" s="32">
        <f t="shared" si="95"/>
        <v>0</v>
      </c>
      <c r="L210" s="32">
        <f t="shared" si="95"/>
        <v>0</v>
      </c>
      <c r="M210" s="32">
        <f t="shared" si="95"/>
        <v>90200</v>
      </c>
      <c r="N210" s="32">
        <f>+N211+N215+N219+N223</f>
        <v>90200</v>
      </c>
      <c r="O210" s="32">
        <f>+O211+O215+O219+O223</f>
        <v>2.910392711829108E-2</v>
      </c>
    </row>
    <row r="211" spans="1:15" ht="12.75">
      <c r="A211" s="328">
        <v>2</v>
      </c>
      <c r="B211" s="329">
        <v>3</v>
      </c>
      <c r="C211" s="329">
        <v>6</v>
      </c>
      <c r="D211" s="329">
        <v>1</v>
      </c>
      <c r="E211" s="329"/>
      <c r="F211" s="337" t="s">
        <v>157</v>
      </c>
      <c r="G211" s="29">
        <f t="shared" ref="G211:M211" si="96">+G212+G213+G214</f>
        <v>0</v>
      </c>
      <c r="H211" s="29">
        <f t="shared" si="96"/>
        <v>0</v>
      </c>
      <c r="I211" s="29">
        <f t="shared" si="96"/>
        <v>0</v>
      </c>
      <c r="J211" s="29">
        <f t="shared" si="96"/>
        <v>0</v>
      </c>
      <c r="K211" s="29">
        <f t="shared" si="96"/>
        <v>0</v>
      </c>
      <c r="L211" s="29">
        <f t="shared" si="96"/>
        <v>0</v>
      </c>
      <c r="M211" s="29">
        <f t="shared" si="96"/>
        <v>35000</v>
      </c>
      <c r="N211" s="29">
        <f>+N212+N213+N214</f>
        <v>35000</v>
      </c>
      <c r="O211" s="52">
        <f>+O212+O213+O214</f>
        <v>1.1293098105767051E-2</v>
      </c>
    </row>
    <row r="212" spans="1:15" ht="12.75">
      <c r="A212" s="338">
        <v>2</v>
      </c>
      <c r="B212" s="332">
        <v>3</v>
      </c>
      <c r="C212" s="332">
        <v>6</v>
      </c>
      <c r="D212" s="332">
        <v>1</v>
      </c>
      <c r="E212" s="332" t="s">
        <v>210</v>
      </c>
      <c r="F212" s="333" t="s">
        <v>158</v>
      </c>
      <c r="G212" s="27"/>
      <c r="H212" s="27"/>
      <c r="I212" s="27"/>
      <c r="J212" s="27"/>
      <c r="K212" s="27"/>
      <c r="L212" s="27"/>
      <c r="M212" s="27">
        <v>35000</v>
      </c>
      <c r="N212" s="349">
        <f>SUBTOTAL(9,G212:M212)</f>
        <v>35000</v>
      </c>
      <c r="O212" s="351">
        <f>IFERROR(N212/$N$18*100,"0.00")</f>
        <v>1.1293098105767051E-2</v>
      </c>
    </row>
    <row r="213" spans="1:15" ht="12.75">
      <c r="A213" s="338">
        <v>2</v>
      </c>
      <c r="B213" s="332">
        <v>3</v>
      </c>
      <c r="C213" s="332">
        <v>6</v>
      </c>
      <c r="D213" s="332">
        <v>1</v>
      </c>
      <c r="E213" s="332" t="s">
        <v>211</v>
      </c>
      <c r="F213" s="333" t="s">
        <v>159</v>
      </c>
      <c r="G213" s="27"/>
      <c r="H213" s="27"/>
      <c r="I213" s="27"/>
      <c r="J213" s="27"/>
      <c r="K213" s="27"/>
      <c r="L213" s="27"/>
      <c r="M213" s="27"/>
      <c r="N213" s="349">
        <f>SUBTOTAL(9,G213:M213)</f>
        <v>0</v>
      </c>
      <c r="O213" s="351">
        <f>IFERROR(N213/$N$18*100,"0.00")</f>
        <v>0</v>
      </c>
    </row>
    <row r="214" spans="1:15" ht="12.75">
      <c r="A214" s="338">
        <v>2</v>
      </c>
      <c r="B214" s="332">
        <v>3</v>
      </c>
      <c r="C214" s="332">
        <v>6</v>
      </c>
      <c r="D214" s="332">
        <v>1</v>
      </c>
      <c r="E214" s="332" t="s">
        <v>213</v>
      </c>
      <c r="F214" s="333" t="s">
        <v>160</v>
      </c>
      <c r="G214" s="27"/>
      <c r="H214" s="27"/>
      <c r="I214" s="27"/>
      <c r="J214" s="27"/>
      <c r="K214" s="27"/>
      <c r="L214" s="27"/>
      <c r="M214" s="27"/>
      <c r="N214" s="349">
        <f>SUBTOTAL(9,G214:M214)</f>
        <v>0</v>
      </c>
      <c r="O214" s="351">
        <f>IFERROR(N214/$N$18*100,"0.00")</f>
        <v>0</v>
      </c>
    </row>
    <row r="215" spans="1:15" ht="12.75">
      <c r="A215" s="328">
        <v>2</v>
      </c>
      <c r="B215" s="329">
        <v>3</v>
      </c>
      <c r="C215" s="329">
        <v>6</v>
      </c>
      <c r="D215" s="329">
        <v>2</v>
      </c>
      <c r="E215" s="329"/>
      <c r="F215" s="337" t="s">
        <v>161</v>
      </c>
      <c r="G215" s="29">
        <f>+G216+G217+G218</f>
        <v>0</v>
      </c>
      <c r="H215" s="29">
        <f t="shared" ref="H215:N215" si="97">+H216+H217+H218</f>
        <v>0</v>
      </c>
      <c r="I215" s="29">
        <f t="shared" si="97"/>
        <v>0</v>
      </c>
      <c r="J215" s="29">
        <f t="shared" si="97"/>
        <v>0</v>
      </c>
      <c r="K215" s="29">
        <f t="shared" si="97"/>
        <v>0</v>
      </c>
      <c r="L215" s="29">
        <f t="shared" si="97"/>
        <v>0</v>
      </c>
      <c r="M215" s="29">
        <f t="shared" si="97"/>
        <v>0</v>
      </c>
      <c r="N215" s="29">
        <f t="shared" si="97"/>
        <v>0</v>
      </c>
      <c r="O215" s="52">
        <f>+O216+O217+O218</f>
        <v>0</v>
      </c>
    </row>
    <row r="216" spans="1:15" ht="12.75">
      <c r="A216" s="338">
        <v>2</v>
      </c>
      <c r="B216" s="332">
        <v>3</v>
      </c>
      <c r="C216" s="332">
        <v>6</v>
      </c>
      <c r="D216" s="332">
        <v>2</v>
      </c>
      <c r="E216" s="332" t="s">
        <v>210</v>
      </c>
      <c r="F216" s="333" t="s">
        <v>162</v>
      </c>
      <c r="G216" s="27"/>
      <c r="H216" s="27"/>
      <c r="I216" s="27"/>
      <c r="J216" s="27"/>
      <c r="K216" s="27"/>
      <c r="L216" s="27"/>
      <c r="M216" s="27"/>
      <c r="N216" s="349">
        <f>SUBTOTAL(9,G216:M216)</f>
        <v>0</v>
      </c>
      <c r="O216" s="352">
        <f>IFERROR(N216/$N$18*100,"0.00")</f>
        <v>0</v>
      </c>
    </row>
    <row r="217" spans="1:15" ht="12.75">
      <c r="A217" s="338">
        <v>2</v>
      </c>
      <c r="B217" s="332">
        <v>3</v>
      </c>
      <c r="C217" s="332">
        <v>6</v>
      </c>
      <c r="D217" s="332">
        <v>2</v>
      </c>
      <c r="E217" s="332" t="s">
        <v>211</v>
      </c>
      <c r="F217" s="333" t="s">
        <v>163</v>
      </c>
      <c r="G217" s="27"/>
      <c r="H217" s="27"/>
      <c r="I217" s="27"/>
      <c r="J217" s="27"/>
      <c r="K217" s="27"/>
      <c r="L217" s="27"/>
      <c r="M217" s="27"/>
      <c r="N217" s="349">
        <f>SUBTOTAL(9,G217:M217)</f>
        <v>0</v>
      </c>
      <c r="O217" s="352">
        <f>IFERROR(N217/$N$18*100,"0.00")</f>
        <v>0</v>
      </c>
    </row>
    <row r="218" spans="1:15" ht="12.75">
      <c r="A218" s="338">
        <v>2</v>
      </c>
      <c r="B218" s="332">
        <v>3</v>
      </c>
      <c r="C218" s="332">
        <v>6</v>
      </c>
      <c r="D218" s="332">
        <v>2</v>
      </c>
      <c r="E218" s="332" t="s">
        <v>212</v>
      </c>
      <c r="F218" s="333" t="s">
        <v>164</v>
      </c>
      <c r="G218" s="27"/>
      <c r="H218" s="27"/>
      <c r="I218" s="27"/>
      <c r="J218" s="27"/>
      <c r="K218" s="27"/>
      <c r="L218" s="27"/>
      <c r="M218" s="27"/>
      <c r="N218" s="349">
        <f>SUBTOTAL(9,G218:M218)</f>
        <v>0</v>
      </c>
      <c r="O218" s="352">
        <f>IFERROR(N218/$N$18*100,"0.00")</f>
        <v>0</v>
      </c>
    </row>
    <row r="219" spans="1:15" ht="12.75">
      <c r="A219" s="328">
        <v>2</v>
      </c>
      <c r="B219" s="329">
        <v>3</v>
      </c>
      <c r="C219" s="329">
        <v>6</v>
      </c>
      <c r="D219" s="329">
        <v>3</v>
      </c>
      <c r="E219" s="329"/>
      <c r="F219" s="337" t="s">
        <v>165</v>
      </c>
      <c r="G219" s="29">
        <f t="shared" ref="G219:O219" si="98">+G220+G221+G222</f>
        <v>0</v>
      </c>
      <c r="H219" s="29">
        <f t="shared" si="98"/>
        <v>0</v>
      </c>
      <c r="I219" s="29">
        <f t="shared" si="98"/>
        <v>0</v>
      </c>
      <c r="J219" s="29">
        <f t="shared" si="98"/>
        <v>0</v>
      </c>
      <c r="K219" s="29">
        <f t="shared" si="98"/>
        <v>0</v>
      </c>
      <c r="L219" s="29">
        <f t="shared" si="98"/>
        <v>0</v>
      </c>
      <c r="M219" s="29">
        <f t="shared" si="98"/>
        <v>55200</v>
      </c>
      <c r="N219" s="29">
        <f t="shared" si="98"/>
        <v>55200</v>
      </c>
      <c r="O219" s="52">
        <f t="shared" si="98"/>
        <v>1.7810829012524031E-2</v>
      </c>
    </row>
    <row r="220" spans="1:15" ht="12.75">
      <c r="A220" s="338">
        <v>2</v>
      </c>
      <c r="B220" s="332">
        <v>3</v>
      </c>
      <c r="C220" s="332">
        <v>6</v>
      </c>
      <c r="D220" s="332">
        <v>3</v>
      </c>
      <c r="E220" s="332" t="s">
        <v>213</v>
      </c>
      <c r="F220" s="343" t="s">
        <v>166</v>
      </c>
      <c r="G220" s="27"/>
      <c r="H220" s="27"/>
      <c r="I220" s="27"/>
      <c r="J220" s="27"/>
      <c r="K220" s="27"/>
      <c r="L220" s="27"/>
      <c r="M220" s="27">
        <v>30000</v>
      </c>
      <c r="N220" s="349">
        <f>SUBTOTAL(9,G220:M220)</f>
        <v>30000</v>
      </c>
      <c r="O220" s="351">
        <f>IFERROR(N220/$N$18*100,"0.00")</f>
        <v>9.6797983763717566E-3</v>
      </c>
    </row>
    <row r="221" spans="1:15" ht="12.75">
      <c r="A221" s="338">
        <v>2</v>
      </c>
      <c r="B221" s="332">
        <v>3</v>
      </c>
      <c r="C221" s="332">
        <v>6</v>
      </c>
      <c r="D221" s="332">
        <v>3</v>
      </c>
      <c r="E221" s="332" t="s">
        <v>216</v>
      </c>
      <c r="F221" s="333" t="s">
        <v>167</v>
      </c>
      <c r="G221" s="27"/>
      <c r="H221" s="27"/>
      <c r="I221" s="27"/>
      <c r="J221" s="27"/>
      <c r="K221" s="27"/>
      <c r="L221" s="27"/>
      <c r="M221" s="27"/>
      <c r="N221" s="349">
        <f>SUBTOTAL(9,G221:M221)</f>
        <v>0</v>
      </c>
      <c r="O221" s="351">
        <f>IFERROR(N221/$N$18*100,"0.00")</f>
        <v>0</v>
      </c>
    </row>
    <row r="222" spans="1:15" ht="12.75">
      <c r="A222" s="338">
        <v>2</v>
      </c>
      <c r="B222" s="332">
        <v>3</v>
      </c>
      <c r="C222" s="332">
        <v>6</v>
      </c>
      <c r="D222" s="332">
        <v>3</v>
      </c>
      <c r="E222" s="332" t="s">
        <v>242</v>
      </c>
      <c r="F222" s="333" t="s">
        <v>1058</v>
      </c>
      <c r="G222" s="27"/>
      <c r="H222" s="27"/>
      <c r="I222" s="27"/>
      <c r="J222" s="27"/>
      <c r="K222" s="27"/>
      <c r="L222" s="27"/>
      <c r="M222" s="27">
        <v>25200</v>
      </c>
      <c r="N222" s="349">
        <f>SUBTOTAL(9,G222:M222)</f>
        <v>25200</v>
      </c>
      <c r="O222" s="351">
        <f>IFERROR(N222/$N$18*100,"0.00")</f>
        <v>8.1310306361522759E-3</v>
      </c>
    </row>
    <row r="223" spans="1:15" ht="12.75">
      <c r="A223" s="328">
        <v>2</v>
      </c>
      <c r="B223" s="329">
        <v>3</v>
      </c>
      <c r="C223" s="329">
        <v>6</v>
      </c>
      <c r="D223" s="329">
        <v>4</v>
      </c>
      <c r="E223" s="329"/>
      <c r="F223" s="337" t="s">
        <v>38</v>
      </c>
      <c r="G223" s="29">
        <f>+G224</f>
        <v>0</v>
      </c>
      <c r="H223" s="29">
        <f t="shared" ref="H223:N223" si="99">+H224</f>
        <v>0</v>
      </c>
      <c r="I223" s="29">
        <f t="shared" si="99"/>
        <v>0</v>
      </c>
      <c r="J223" s="29">
        <f t="shared" si="99"/>
        <v>0</v>
      </c>
      <c r="K223" s="29">
        <f t="shared" si="99"/>
        <v>0</v>
      </c>
      <c r="L223" s="29">
        <f t="shared" si="99"/>
        <v>0</v>
      </c>
      <c r="M223" s="29">
        <f t="shared" si="99"/>
        <v>0</v>
      </c>
      <c r="N223" s="29">
        <f t="shared" si="99"/>
        <v>0</v>
      </c>
      <c r="O223" s="53">
        <f>+O224</f>
        <v>0</v>
      </c>
    </row>
    <row r="224" spans="1:15" ht="12.75">
      <c r="A224" s="338">
        <v>2</v>
      </c>
      <c r="B224" s="332">
        <v>3</v>
      </c>
      <c r="C224" s="332">
        <v>6</v>
      </c>
      <c r="D224" s="332">
        <v>4</v>
      </c>
      <c r="E224" s="332" t="s">
        <v>213</v>
      </c>
      <c r="F224" s="333" t="s">
        <v>168</v>
      </c>
      <c r="G224" s="27"/>
      <c r="H224" s="27"/>
      <c r="I224" s="27"/>
      <c r="J224" s="27"/>
      <c r="K224" s="27"/>
      <c r="L224" s="27"/>
      <c r="M224" s="27"/>
      <c r="N224" s="349">
        <f>SUBTOTAL(9,G224:M224)</f>
        <v>0</v>
      </c>
      <c r="O224" s="352">
        <f>IFERROR(N224/$N$18*100,"0.00")</f>
        <v>0</v>
      </c>
    </row>
    <row r="225" spans="1:15" ht="12.75">
      <c r="A225" s="325">
        <v>2</v>
      </c>
      <c r="B225" s="326">
        <v>3</v>
      </c>
      <c r="C225" s="326">
        <v>7</v>
      </c>
      <c r="D225" s="326"/>
      <c r="E225" s="326"/>
      <c r="F225" s="327" t="s">
        <v>261</v>
      </c>
      <c r="G225" s="32">
        <f>+G226+G233</f>
        <v>43038</v>
      </c>
      <c r="H225" s="32">
        <f t="shared" ref="H225:N225" si="100">+H226+H233</f>
        <v>1481375.7</v>
      </c>
      <c r="I225" s="32">
        <f t="shared" si="100"/>
        <v>2041579.6</v>
      </c>
      <c r="J225" s="32">
        <f t="shared" si="100"/>
        <v>1374257.7</v>
      </c>
      <c r="K225" s="32">
        <f t="shared" si="100"/>
        <v>53718</v>
      </c>
      <c r="L225" s="32">
        <f t="shared" si="100"/>
        <v>0</v>
      </c>
      <c r="M225" s="32">
        <f t="shared" si="100"/>
        <v>537590</v>
      </c>
      <c r="N225" s="32">
        <f t="shared" si="100"/>
        <v>5531559</v>
      </c>
      <c r="O225" s="32">
        <f>+O226+O233</f>
        <v>1.7848125275668196</v>
      </c>
    </row>
    <row r="226" spans="1:15" ht="12.75">
      <c r="A226" s="328">
        <v>2</v>
      </c>
      <c r="B226" s="329">
        <v>3</v>
      </c>
      <c r="C226" s="329">
        <v>7</v>
      </c>
      <c r="D226" s="329">
        <v>1</v>
      </c>
      <c r="E226" s="329"/>
      <c r="F226" s="337" t="s">
        <v>169</v>
      </c>
      <c r="G226" s="29">
        <f>+G227+G228+G229+G230+G231+G232</f>
        <v>43038</v>
      </c>
      <c r="H226" s="29">
        <f t="shared" ref="H226:N226" si="101">+H227+H228+H229+H230+H231+H232</f>
        <v>192876</v>
      </c>
      <c r="I226" s="29">
        <f t="shared" si="101"/>
        <v>323580</v>
      </c>
      <c r="J226" s="29">
        <f t="shared" si="101"/>
        <v>85758</v>
      </c>
      <c r="K226" s="29">
        <f t="shared" si="101"/>
        <v>53718</v>
      </c>
      <c r="L226" s="29">
        <f t="shared" si="101"/>
        <v>0</v>
      </c>
      <c r="M226" s="29">
        <f t="shared" si="101"/>
        <v>537590</v>
      </c>
      <c r="N226" s="29">
        <f t="shared" si="101"/>
        <v>1236560</v>
      </c>
      <c r="O226" s="53">
        <f>+O227+O228+O229+O230+O231+O232</f>
        <v>0.39898838267620873</v>
      </c>
    </row>
    <row r="227" spans="1:15" ht="12.75">
      <c r="A227" s="338">
        <v>2</v>
      </c>
      <c r="B227" s="332">
        <v>3</v>
      </c>
      <c r="C227" s="332">
        <v>7</v>
      </c>
      <c r="D227" s="332">
        <v>1</v>
      </c>
      <c r="E227" s="332" t="s">
        <v>210</v>
      </c>
      <c r="F227" s="333" t="s">
        <v>170</v>
      </c>
      <c r="G227" s="27"/>
      <c r="H227" s="27"/>
      <c r="I227" s="27"/>
      <c r="J227" s="27"/>
      <c r="K227" s="27"/>
      <c r="L227" s="27"/>
      <c r="M227" s="27">
        <v>360800</v>
      </c>
      <c r="N227" s="349">
        <f>SUBTOTAL(9,G227:M227)</f>
        <v>360800</v>
      </c>
      <c r="O227" s="352">
        <f>IFERROR(N227/$N$18*100,"0.00")</f>
        <v>0.11641570847316435</v>
      </c>
    </row>
    <row r="228" spans="1:15" ht="12.75">
      <c r="A228" s="338">
        <v>2</v>
      </c>
      <c r="B228" s="332">
        <v>3</v>
      </c>
      <c r="C228" s="332">
        <v>7</v>
      </c>
      <c r="D228" s="332">
        <v>1</v>
      </c>
      <c r="E228" s="332" t="s">
        <v>211</v>
      </c>
      <c r="F228" s="333" t="s">
        <v>171</v>
      </c>
      <c r="G228" s="27">
        <v>26700</v>
      </c>
      <c r="H228" s="27">
        <v>160200</v>
      </c>
      <c r="I228" s="27">
        <v>160200</v>
      </c>
      <c r="J228" s="27">
        <v>69420</v>
      </c>
      <c r="K228" s="27">
        <v>37380</v>
      </c>
      <c r="L228" s="27"/>
      <c r="M228" s="27">
        <v>80100</v>
      </c>
      <c r="N228" s="349">
        <f t="shared" ref="N228:N237" si="102">SUBTOTAL(9,G228:M228)</f>
        <v>534000</v>
      </c>
      <c r="O228" s="352">
        <f t="shared" ref="O228:O237" si="103">IFERROR(N228/$N$18*100,"0.00")</f>
        <v>0.17230041109941729</v>
      </c>
    </row>
    <row r="229" spans="1:15" ht="12.75">
      <c r="A229" s="338">
        <v>2</v>
      </c>
      <c r="B229" s="332">
        <v>3</v>
      </c>
      <c r="C229" s="332">
        <v>7</v>
      </c>
      <c r="D229" s="332">
        <v>1</v>
      </c>
      <c r="E229" s="332" t="s">
        <v>212</v>
      </c>
      <c r="F229" s="333" t="s">
        <v>172</v>
      </c>
      <c r="G229" s="27"/>
      <c r="H229" s="27"/>
      <c r="I229" s="27"/>
      <c r="J229" s="27"/>
      <c r="K229" s="27"/>
      <c r="L229" s="27"/>
      <c r="M229" s="27"/>
      <c r="N229" s="349">
        <f t="shared" si="102"/>
        <v>0</v>
      </c>
      <c r="O229" s="352">
        <f t="shared" si="103"/>
        <v>0</v>
      </c>
    </row>
    <row r="230" spans="1:15" ht="12.75">
      <c r="A230" s="338">
        <v>2</v>
      </c>
      <c r="B230" s="332">
        <v>3</v>
      </c>
      <c r="C230" s="332">
        <v>7</v>
      </c>
      <c r="D230" s="332">
        <v>1</v>
      </c>
      <c r="E230" s="332" t="s">
        <v>213</v>
      </c>
      <c r="F230" s="333" t="s">
        <v>173</v>
      </c>
      <c r="G230" s="27">
        <v>16338</v>
      </c>
      <c r="H230" s="27">
        <v>32676</v>
      </c>
      <c r="I230" s="27">
        <v>163380</v>
      </c>
      <c r="J230" s="27">
        <v>16338</v>
      </c>
      <c r="K230" s="27">
        <v>16338</v>
      </c>
      <c r="L230" s="27"/>
      <c r="M230" s="27">
        <v>81690</v>
      </c>
      <c r="N230" s="349">
        <f t="shared" si="102"/>
        <v>326760</v>
      </c>
      <c r="O230" s="352">
        <f t="shared" si="103"/>
        <v>0.1054323639154412</v>
      </c>
    </row>
    <row r="231" spans="1:15" ht="12.75">
      <c r="A231" s="338">
        <v>2</v>
      </c>
      <c r="B231" s="332">
        <v>3</v>
      </c>
      <c r="C231" s="332">
        <v>7</v>
      </c>
      <c r="D231" s="332">
        <v>1</v>
      </c>
      <c r="E231" s="332" t="s">
        <v>216</v>
      </c>
      <c r="F231" s="333" t="s">
        <v>174</v>
      </c>
      <c r="G231" s="27"/>
      <c r="H231" s="27"/>
      <c r="I231" s="27"/>
      <c r="J231" s="27"/>
      <c r="K231" s="27"/>
      <c r="L231" s="27"/>
      <c r="M231" s="27">
        <v>15000</v>
      </c>
      <c r="N231" s="349">
        <f t="shared" si="102"/>
        <v>15000</v>
      </c>
      <c r="O231" s="352">
        <f t="shared" si="103"/>
        <v>4.8398991881858783E-3</v>
      </c>
    </row>
    <row r="232" spans="1:15" ht="12.75">
      <c r="A232" s="338">
        <v>2</v>
      </c>
      <c r="B232" s="332">
        <v>3</v>
      </c>
      <c r="C232" s="332">
        <v>7</v>
      </c>
      <c r="D232" s="332">
        <v>1</v>
      </c>
      <c r="E232" s="332" t="s">
        <v>242</v>
      </c>
      <c r="F232" s="333" t="s">
        <v>175</v>
      </c>
      <c r="G232" s="27"/>
      <c r="H232" s="27"/>
      <c r="I232" s="27"/>
      <c r="J232" s="27"/>
      <c r="K232" s="27"/>
      <c r="L232" s="27"/>
      <c r="M232" s="27"/>
      <c r="N232" s="349">
        <f t="shared" si="102"/>
        <v>0</v>
      </c>
      <c r="O232" s="352">
        <f t="shared" si="103"/>
        <v>0</v>
      </c>
    </row>
    <row r="233" spans="1:15" ht="12.75">
      <c r="A233" s="328">
        <v>2</v>
      </c>
      <c r="B233" s="329">
        <v>3</v>
      </c>
      <c r="C233" s="329">
        <v>7</v>
      </c>
      <c r="D233" s="329">
        <v>2</v>
      </c>
      <c r="E233" s="329"/>
      <c r="F233" s="337" t="s">
        <v>176</v>
      </c>
      <c r="G233" s="29">
        <f>+G234+G235+G236+G237</f>
        <v>0</v>
      </c>
      <c r="H233" s="29">
        <f t="shared" ref="H233:N233" si="104">+H234+H235+H236+H237</f>
        <v>1288499.7</v>
      </c>
      <c r="I233" s="29">
        <f t="shared" si="104"/>
        <v>1717999.6</v>
      </c>
      <c r="J233" s="29">
        <f t="shared" si="104"/>
        <v>1288499.7</v>
      </c>
      <c r="K233" s="29">
        <f t="shared" si="104"/>
        <v>0</v>
      </c>
      <c r="L233" s="29">
        <f t="shared" si="104"/>
        <v>0</v>
      </c>
      <c r="M233" s="29">
        <f t="shared" si="104"/>
        <v>0</v>
      </c>
      <c r="N233" s="29">
        <f t="shared" si="104"/>
        <v>4294999</v>
      </c>
      <c r="O233" s="53">
        <f>+O234+O235+O236+O237</f>
        <v>1.3858241448906108</v>
      </c>
    </row>
    <row r="234" spans="1:15" ht="12.75">
      <c r="A234" s="331">
        <v>2</v>
      </c>
      <c r="B234" s="332">
        <v>3</v>
      </c>
      <c r="C234" s="332">
        <v>7</v>
      </c>
      <c r="D234" s="332">
        <v>2</v>
      </c>
      <c r="E234" s="332" t="s">
        <v>211</v>
      </c>
      <c r="F234" s="333" t="s">
        <v>177</v>
      </c>
      <c r="G234" s="27"/>
      <c r="H234" s="27"/>
      <c r="I234" s="27"/>
      <c r="J234" s="27"/>
      <c r="K234" s="27"/>
      <c r="L234" s="27"/>
      <c r="M234" s="27"/>
      <c r="N234" s="349">
        <f t="shared" si="102"/>
        <v>0</v>
      </c>
      <c r="O234" s="352">
        <f t="shared" si="103"/>
        <v>0</v>
      </c>
    </row>
    <row r="235" spans="1:15" ht="12.75">
      <c r="A235" s="331">
        <v>2</v>
      </c>
      <c r="B235" s="332">
        <v>3</v>
      </c>
      <c r="C235" s="332">
        <v>7</v>
      </c>
      <c r="D235" s="332">
        <v>2</v>
      </c>
      <c r="E235" s="332" t="s">
        <v>212</v>
      </c>
      <c r="F235" s="333" t="s">
        <v>178</v>
      </c>
      <c r="G235" s="27"/>
      <c r="H235" s="27">
        <v>1288499.7</v>
      </c>
      <c r="I235" s="27">
        <v>1717999.6</v>
      </c>
      <c r="J235" s="27">
        <v>1288499.7</v>
      </c>
      <c r="K235" s="27"/>
      <c r="L235" s="27"/>
      <c r="M235" s="27"/>
      <c r="N235" s="349">
        <f t="shared" si="102"/>
        <v>4294999</v>
      </c>
      <c r="O235" s="352">
        <f t="shared" si="103"/>
        <v>1.3858241448906108</v>
      </c>
    </row>
    <row r="236" spans="1:15" ht="12.75">
      <c r="A236" s="331">
        <v>2</v>
      </c>
      <c r="B236" s="332">
        <v>3</v>
      </c>
      <c r="C236" s="332">
        <v>7</v>
      </c>
      <c r="D236" s="332">
        <v>2</v>
      </c>
      <c r="E236" s="332" t="s">
        <v>216</v>
      </c>
      <c r="F236" s="333" t="s">
        <v>179</v>
      </c>
      <c r="G236" s="27"/>
      <c r="H236" s="27"/>
      <c r="I236" s="27"/>
      <c r="J236" s="27"/>
      <c r="K236" s="27"/>
      <c r="L236" s="27"/>
      <c r="M236" s="27"/>
      <c r="N236" s="349">
        <f t="shared" si="102"/>
        <v>0</v>
      </c>
      <c r="O236" s="352">
        <f t="shared" si="103"/>
        <v>0</v>
      </c>
    </row>
    <row r="237" spans="1:15" ht="12.75">
      <c r="A237" s="343">
        <v>2</v>
      </c>
      <c r="B237" s="344">
        <v>3</v>
      </c>
      <c r="C237" s="344">
        <v>7</v>
      </c>
      <c r="D237" s="344">
        <v>2</v>
      </c>
      <c r="E237" s="344" t="s">
        <v>242</v>
      </c>
      <c r="F237" s="334" t="s">
        <v>262</v>
      </c>
      <c r="G237" s="27"/>
      <c r="H237" s="27"/>
      <c r="I237" s="27"/>
      <c r="J237" s="27"/>
      <c r="K237" s="27"/>
      <c r="L237" s="27"/>
      <c r="M237" s="27"/>
      <c r="N237" s="349">
        <f t="shared" si="102"/>
        <v>0</v>
      </c>
      <c r="O237" s="352">
        <f t="shared" si="103"/>
        <v>0</v>
      </c>
    </row>
    <row r="238" spans="1:15" ht="12.75">
      <c r="A238" s="325">
        <v>2</v>
      </c>
      <c r="B238" s="326">
        <v>3</v>
      </c>
      <c r="C238" s="326">
        <v>9</v>
      </c>
      <c r="D238" s="326"/>
      <c r="E238" s="326"/>
      <c r="F238" s="327" t="s">
        <v>39</v>
      </c>
      <c r="G238" s="32">
        <f>+G239+G242+G245+G247+G249+G251+G253</f>
        <v>1014597.12</v>
      </c>
      <c r="H238" s="32">
        <f t="shared" ref="H238:O238" si="105">+H239+H242+H245+H247+H249+H251+H253</f>
        <v>3011296.92</v>
      </c>
      <c r="I238" s="32">
        <f t="shared" si="105"/>
        <v>3008472.09</v>
      </c>
      <c r="J238" s="32">
        <f t="shared" si="105"/>
        <v>1059161.78</v>
      </c>
      <c r="K238" s="32">
        <f t="shared" si="105"/>
        <v>545677.39</v>
      </c>
      <c r="L238" s="32">
        <f t="shared" si="105"/>
        <v>0</v>
      </c>
      <c r="M238" s="32">
        <f t="shared" si="105"/>
        <v>452447.5</v>
      </c>
      <c r="N238" s="32">
        <f t="shared" si="105"/>
        <v>9091652.8000000007</v>
      </c>
      <c r="O238" s="32">
        <f t="shared" si="105"/>
        <v>2.9335122003991909</v>
      </c>
    </row>
    <row r="239" spans="1:15" ht="12.75">
      <c r="A239" s="328">
        <v>2</v>
      </c>
      <c r="B239" s="329">
        <v>3</v>
      </c>
      <c r="C239" s="329">
        <v>9</v>
      </c>
      <c r="D239" s="329">
        <v>1</v>
      </c>
      <c r="E239" s="329"/>
      <c r="F239" s="337" t="s">
        <v>1059</v>
      </c>
      <c r="G239" s="29">
        <f>+G240+G241</f>
        <v>0</v>
      </c>
      <c r="H239" s="29">
        <f t="shared" ref="H239:O239" si="106">+H240+H241</f>
        <v>0</v>
      </c>
      <c r="I239" s="29">
        <f t="shared" si="106"/>
        <v>0</v>
      </c>
      <c r="J239" s="29">
        <f t="shared" si="106"/>
        <v>0</v>
      </c>
      <c r="K239" s="29">
        <f t="shared" si="106"/>
        <v>0</v>
      </c>
      <c r="L239" s="29">
        <f t="shared" si="106"/>
        <v>0</v>
      </c>
      <c r="M239" s="29">
        <f t="shared" si="106"/>
        <v>0</v>
      </c>
      <c r="N239" s="29">
        <f t="shared" si="106"/>
        <v>0</v>
      </c>
      <c r="O239" s="29">
        <f t="shared" si="106"/>
        <v>0</v>
      </c>
    </row>
    <row r="240" spans="1:15" ht="12.75">
      <c r="A240" s="338">
        <v>2</v>
      </c>
      <c r="B240" s="332">
        <v>3</v>
      </c>
      <c r="C240" s="332">
        <v>9</v>
      </c>
      <c r="D240" s="332">
        <v>1</v>
      </c>
      <c r="E240" s="332" t="s">
        <v>210</v>
      </c>
      <c r="F240" s="333" t="s">
        <v>180</v>
      </c>
      <c r="G240" s="349"/>
      <c r="H240" s="349"/>
      <c r="I240" s="349"/>
      <c r="J240" s="349"/>
      <c r="K240" s="349"/>
      <c r="L240" s="349"/>
      <c r="M240" s="349"/>
      <c r="N240" s="349">
        <f>SUBTOTAL(9,G240:M240)</f>
        <v>0</v>
      </c>
      <c r="O240" s="352">
        <f>IFERROR(N240/$N$18*100,"0.00")</f>
        <v>0</v>
      </c>
    </row>
    <row r="241" spans="1:15" ht="12.75">
      <c r="A241" s="338">
        <v>2</v>
      </c>
      <c r="B241" s="332">
        <v>3</v>
      </c>
      <c r="C241" s="332">
        <v>9</v>
      </c>
      <c r="D241" s="332">
        <v>1</v>
      </c>
      <c r="E241" s="332" t="s">
        <v>211</v>
      </c>
      <c r="F241" s="333" t="s">
        <v>1060</v>
      </c>
      <c r="G241" s="349"/>
      <c r="H241" s="349"/>
      <c r="I241" s="349"/>
      <c r="J241" s="349"/>
      <c r="K241" s="349"/>
      <c r="L241" s="349"/>
      <c r="M241" s="349"/>
      <c r="N241" s="349">
        <f>SUBTOTAL(9,G241:M241)</f>
        <v>0</v>
      </c>
      <c r="O241" s="352">
        <f>IFERROR(N241/$N$18*100,"0.00")</f>
        <v>0</v>
      </c>
    </row>
    <row r="242" spans="1:15" ht="12.75">
      <c r="A242" s="328">
        <v>2</v>
      </c>
      <c r="B242" s="329">
        <v>3</v>
      </c>
      <c r="C242" s="329">
        <v>9</v>
      </c>
      <c r="D242" s="329">
        <v>2</v>
      </c>
      <c r="E242" s="329"/>
      <c r="F242" s="337" t="s">
        <v>1061</v>
      </c>
      <c r="G242" s="29">
        <f>+G243+G244</f>
        <v>120723.75</v>
      </c>
      <c r="H242" s="29">
        <f t="shared" ref="H242:O242" si="107">+H243+H244</f>
        <v>160965</v>
      </c>
      <c r="I242" s="29">
        <f t="shared" si="107"/>
        <v>120723.75</v>
      </c>
      <c r="J242" s="29">
        <f t="shared" si="107"/>
        <v>96579</v>
      </c>
      <c r="K242" s="29">
        <f t="shared" si="107"/>
        <v>64386</v>
      </c>
      <c r="L242" s="29">
        <f t="shared" si="107"/>
        <v>0</v>
      </c>
      <c r="M242" s="29">
        <f t="shared" si="107"/>
        <v>241447.5</v>
      </c>
      <c r="N242" s="29">
        <f t="shared" si="107"/>
        <v>804825</v>
      </c>
      <c r="O242" s="29">
        <f t="shared" si="107"/>
        <v>0.25968479094211333</v>
      </c>
    </row>
    <row r="243" spans="1:15" ht="12.75">
      <c r="A243" s="338">
        <v>2</v>
      </c>
      <c r="B243" s="332">
        <v>3</v>
      </c>
      <c r="C243" s="332">
        <v>9</v>
      </c>
      <c r="D243" s="332">
        <v>2</v>
      </c>
      <c r="E243" s="332" t="s">
        <v>210</v>
      </c>
      <c r="F243" s="333" t="s">
        <v>1062</v>
      </c>
      <c r="G243" s="27">
        <v>120723.75</v>
      </c>
      <c r="H243" s="27">
        <v>160965</v>
      </c>
      <c r="I243" s="27">
        <v>120723.75</v>
      </c>
      <c r="J243" s="27">
        <v>96579</v>
      </c>
      <c r="K243" s="27">
        <v>64386</v>
      </c>
      <c r="L243" s="27"/>
      <c r="M243" s="27">
        <v>241447.5</v>
      </c>
      <c r="N243" s="349">
        <f>SUBTOTAL(9,G243:M243)</f>
        <v>804825</v>
      </c>
      <c r="O243" s="352">
        <f>IFERROR(N243/$N$18*100,"0.00")</f>
        <v>0.25968479094211333</v>
      </c>
    </row>
    <row r="244" spans="1:15" ht="12.75">
      <c r="A244" s="338">
        <v>2</v>
      </c>
      <c r="B244" s="332">
        <v>3</v>
      </c>
      <c r="C244" s="332">
        <v>9</v>
      </c>
      <c r="D244" s="332">
        <v>2</v>
      </c>
      <c r="E244" s="332" t="s">
        <v>211</v>
      </c>
      <c r="F244" s="333" t="s">
        <v>1063</v>
      </c>
      <c r="G244" s="27"/>
      <c r="H244" s="27"/>
      <c r="I244" s="27"/>
      <c r="J244" s="27"/>
      <c r="K244" s="27"/>
      <c r="L244" s="27"/>
      <c r="M244" s="27"/>
      <c r="N244" s="349">
        <f>SUBTOTAL(9,G244:M244)</f>
        <v>0</v>
      </c>
      <c r="O244" s="352">
        <f>IFERROR(N244/$N$18*100,"0.00")</f>
        <v>0</v>
      </c>
    </row>
    <row r="245" spans="1:15" ht="12.75">
      <c r="A245" s="328">
        <v>2</v>
      </c>
      <c r="B245" s="329">
        <v>3</v>
      </c>
      <c r="C245" s="329">
        <v>9</v>
      </c>
      <c r="D245" s="329">
        <v>3</v>
      </c>
      <c r="E245" s="329"/>
      <c r="F245" s="337" t="s">
        <v>1064</v>
      </c>
      <c r="G245" s="29">
        <f>+G246</f>
        <v>893873.37</v>
      </c>
      <c r="H245" s="29">
        <f t="shared" ref="H245:O245" si="108">+H246</f>
        <v>2850331.92</v>
      </c>
      <c r="I245" s="29">
        <f t="shared" si="108"/>
        <v>2887748.34</v>
      </c>
      <c r="J245" s="29">
        <f t="shared" si="108"/>
        <v>962582.78</v>
      </c>
      <c r="K245" s="29">
        <f t="shared" si="108"/>
        <v>481291.39</v>
      </c>
      <c r="L245" s="29">
        <f t="shared" si="108"/>
        <v>0</v>
      </c>
      <c r="M245" s="29">
        <f t="shared" si="108"/>
        <v>0</v>
      </c>
      <c r="N245" s="29">
        <f t="shared" si="108"/>
        <v>8075827.7999999998</v>
      </c>
      <c r="O245" s="29">
        <f t="shared" si="108"/>
        <v>2.6057461608765968</v>
      </c>
    </row>
    <row r="246" spans="1:15" ht="12.75">
      <c r="A246" s="338">
        <v>2</v>
      </c>
      <c r="B246" s="332">
        <v>3</v>
      </c>
      <c r="C246" s="332">
        <v>9</v>
      </c>
      <c r="D246" s="332">
        <v>3</v>
      </c>
      <c r="E246" s="332" t="s">
        <v>210</v>
      </c>
      <c r="F246" s="333" t="s">
        <v>1064</v>
      </c>
      <c r="G246" s="27">
        <v>893873.37</v>
      </c>
      <c r="H246" s="27">
        <v>2850331.92</v>
      </c>
      <c r="I246" s="27">
        <v>2887748.34</v>
      </c>
      <c r="J246" s="27">
        <v>962582.78</v>
      </c>
      <c r="K246" s="27">
        <v>481291.39</v>
      </c>
      <c r="L246" s="27"/>
      <c r="M246" s="27"/>
      <c r="N246" s="349">
        <f>SUBTOTAL(9,G246:M246)</f>
        <v>8075827.7999999998</v>
      </c>
      <c r="O246" s="352">
        <f>IFERROR(N246/$N$18*100,"0.00")</f>
        <v>2.6057461608765968</v>
      </c>
    </row>
    <row r="247" spans="1:15" ht="12.75">
      <c r="A247" s="328">
        <v>2</v>
      </c>
      <c r="B247" s="329">
        <v>3</v>
      </c>
      <c r="C247" s="329">
        <v>9</v>
      </c>
      <c r="D247" s="329">
        <v>5</v>
      </c>
      <c r="E247" s="329"/>
      <c r="F247" s="337" t="s">
        <v>181</v>
      </c>
      <c r="G247" s="29">
        <f>+G248</f>
        <v>0</v>
      </c>
      <c r="H247" s="29">
        <f t="shared" ref="H247:O247" si="109">+H248</f>
        <v>0</v>
      </c>
      <c r="I247" s="29">
        <f t="shared" si="109"/>
        <v>0</v>
      </c>
      <c r="J247" s="29">
        <f t="shared" si="109"/>
        <v>0</v>
      </c>
      <c r="K247" s="29">
        <f t="shared" si="109"/>
        <v>0</v>
      </c>
      <c r="L247" s="29">
        <f t="shared" si="109"/>
        <v>0</v>
      </c>
      <c r="M247" s="29">
        <f t="shared" si="109"/>
        <v>85500</v>
      </c>
      <c r="N247" s="29">
        <f t="shared" si="109"/>
        <v>85500</v>
      </c>
      <c r="O247" s="29">
        <f t="shared" si="109"/>
        <v>2.758742537265951E-2</v>
      </c>
    </row>
    <row r="248" spans="1:15" ht="12.75">
      <c r="A248" s="338">
        <v>2</v>
      </c>
      <c r="B248" s="332">
        <v>3</v>
      </c>
      <c r="C248" s="332">
        <v>9</v>
      </c>
      <c r="D248" s="332">
        <v>5</v>
      </c>
      <c r="E248" s="332" t="s">
        <v>210</v>
      </c>
      <c r="F248" s="333" t="s">
        <v>181</v>
      </c>
      <c r="G248" s="27"/>
      <c r="H248" s="27"/>
      <c r="I248" s="27"/>
      <c r="J248" s="27"/>
      <c r="K248" s="27"/>
      <c r="L248" s="27"/>
      <c r="M248" s="27">
        <v>85500</v>
      </c>
      <c r="N248" s="349">
        <f>SUBTOTAL(9,G248:M248)</f>
        <v>85500</v>
      </c>
      <c r="O248" s="352">
        <f>IFERROR(N248/$N$18*100,"0.00")</f>
        <v>2.758742537265951E-2</v>
      </c>
    </row>
    <row r="249" spans="1:15" ht="12.75">
      <c r="A249" s="328">
        <v>2</v>
      </c>
      <c r="B249" s="329">
        <v>3</v>
      </c>
      <c r="C249" s="329">
        <v>9</v>
      </c>
      <c r="D249" s="329">
        <v>6</v>
      </c>
      <c r="E249" s="329"/>
      <c r="F249" s="337" t="s">
        <v>182</v>
      </c>
      <c r="G249" s="29">
        <f>+G250</f>
        <v>0</v>
      </c>
      <c r="H249" s="29">
        <f t="shared" ref="H249:O249" si="110">+H250</f>
        <v>0</v>
      </c>
      <c r="I249" s="29">
        <f t="shared" si="110"/>
        <v>0</v>
      </c>
      <c r="J249" s="29">
        <f t="shared" si="110"/>
        <v>0</v>
      </c>
      <c r="K249" s="29">
        <f t="shared" si="110"/>
        <v>0</v>
      </c>
      <c r="L249" s="29">
        <f t="shared" si="110"/>
        <v>0</v>
      </c>
      <c r="M249" s="29">
        <f t="shared" si="110"/>
        <v>40500</v>
      </c>
      <c r="N249" s="29">
        <f t="shared" si="110"/>
        <v>40500</v>
      </c>
      <c r="O249" s="29">
        <f t="shared" si="110"/>
        <v>1.3067727808101873E-2</v>
      </c>
    </row>
    <row r="250" spans="1:15" ht="12.75">
      <c r="A250" s="338">
        <v>2</v>
      </c>
      <c r="B250" s="332">
        <v>3</v>
      </c>
      <c r="C250" s="332">
        <v>9</v>
      </c>
      <c r="D250" s="332">
        <v>6</v>
      </c>
      <c r="E250" s="332" t="s">
        <v>210</v>
      </c>
      <c r="F250" s="333" t="s">
        <v>182</v>
      </c>
      <c r="G250" s="27"/>
      <c r="H250" s="27"/>
      <c r="I250" s="27"/>
      <c r="J250" s="27"/>
      <c r="K250" s="27"/>
      <c r="L250" s="27"/>
      <c r="M250" s="27">
        <v>40500</v>
      </c>
      <c r="N250" s="349">
        <f>SUBTOTAL(9,G250:M250)</f>
        <v>40500</v>
      </c>
      <c r="O250" s="352">
        <f>IFERROR(N250/$N$18*100,"0.00")</f>
        <v>1.3067727808101873E-2</v>
      </c>
    </row>
    <row r="251" spans="1:15" ht="12.75">
      <c r="A251" s="328">
        <v>2</v>
      </c>
      <c r="B251" s="329">
        <v>3</v>
      </c>
      <c r="C251" s="329">
        <v>9</v>
      </c>
      <c r="D251" s="329">
        <v>8</v>
      </c>
      <c r="E251" s="329"/>
      <c r="F251" s="337" t="s">
        <v>1065</v>
      </c>
      <c r="G251" s="29">
        <f>+G252</f>
        <v>0</v>
      </c>
      <c r="H251" s="29">
        <f t="shared" ref="H251:O251" si="111">+H252</f>
        <v>0</v>
      </c>
      <c r="I251" s="29">
        <f t="shared" si="111"/>
        <v>0</v>
      </c>
      <c r="J251" s="29">
        <f t="shared" si="111"/>
        <v>0</v>
      </c>
      <c r="K251" s="29">
        <f t="shared" si="111"/>
        <v>0</v>
      </c>
      <c r="L251" s="29">
        <f t="shared" si="111"/>
        <v>0</v>
      </c>
      <c r="M251" s="29">
        <f t="shared" si="111"/>
        <v>25000</v>
      </c>
      <c r="N251" s="29">
        <f t="shared" si="111"/>
        <v>25000</v>
      </c>
      <c r="O251" s="29">
        <f t="shared" si="111"/>
        <v>8.0664986469764655E-3</v>
      </c>
    </row>
    <row r="252" spans="1:15" ht="12.75">
      <c r="A252" s="338">
        <v>2</v>
      </c>
      <c r="B252" s="332">
        <v>3</v>
      </c>
      <c r="C252" s="332">
        <v>9</v>
      </c>
      <c r="D252" s="332">
        <v>8</v>
      </c>
      <c r="E252" s="332" t="s">
        <v>210</v>
      </c>
      <c r="F252" s="333" t="s">
        <v>1065</v>
      </c>
      <c r="G252" s="27"/>
      <c r="H252" s="27"/>
      <c r="I252" s="27"/>
      <c r="J252" s="27"/>
      <c r="K252" s="27"/>
      <c r="L252" s="27"/>
      <c r="M252" s="27">
        <v>25000</v>
      </c>
      <c r="N252" s="349">
        <f>SUBTOTAL(9,G252:M252)</f>
        <v>25000</v>
      </c>
      <c r="O252" s="352">
        <f>IFERROR(N252/$N$18*100,"0.00")</f>
        <v>8.0664986469764655E-3</v>
      </c>
    </row>
    <row r="253" spans="1:15" ht="12.75">
      <c r="A253" s="328">
        <v>2</v>
      </c>
      <c r="B253" s="329">
        <v>3</v>
      </c>
      <c r="C253" s="329">
        <v>9</v>
      </c>
      <c r="D253" s="329">
        <v>9</v>
      </c>
      <c r="E253" s="329"/>
      <c r="F253" s="337" t="s">
        <v>1066</v>
      </c>
      <c r="G253" s="29">
        <f>+G254</f>
        <v>0</v>
      </c>
      <c r="H253" s="29">
        <f t="shared" ref="H253:O253" si="112">+H254</f>
        <v>0</v>
      </c>
      <c r="I253" s="29">
        <f t="shared" si="112"/>
        <v>0</v>
      </c>
      <c r="J253" s="29">
        <f t="shared" si="112"/>
        <v>0</v>
      </c>
      <c r="K253" s="29">
        <f t="shared" si="112"/>
        <v>0</v>
      </c>
      <c r="L253" s="29">
        <f t="shared" si="112"/>
        <v>0</v>
      </c>
      <c r="M253" s="29">
        <f t="shared" si="112"/>
        <v>60000</v>
      </c>
      <c r="N253" s="29">
        <f t="shared" si="112"/>
        <v>60000</v>
      </c>
      <c r="O253" s="29">
        <f t="shared" si="112"/>
        <v>1.9359596752743513E-2</v>
      </c>
    </row>
    <row r="254" spans="1:15" ht="12.75">
      <c r="A254" s="338">
        <v>2</v>
      </c>
      <c r="B254" s="332">
        <v>3</v>
      </c>
      <c r="C254" s="332">
        <v>9</v>
      </c>
      <c r="D254" s="332">
        <v>9</v>
      </c>
      <c r="E254" s="332" t="s">
        <v>210</v>
      </c>
      <c r="F254" s="333" t="s">
        <v>1066</v>
      </c>
      <c r="G254" s="27"/>
      <c r="H254" s="27"/>
      <c r="I254" s="27"/>
      <c r="J254" s="27"/>
      <c r="K254" s="27"/>
      <c r="L254" s="27"/>
      <c r="M254" s="27">
        <v>60000</v>
      </c>
      <c r="N254" s="349">
        <f>SUBTOTAL(9,G254:M254)</f>
        <v>60000</v>
      </c>
      <c r="O254" s="352">
        <f>IFERROR(N254/$N$18*100,"0.00")</f>
        <v>1.9359596752743513E-2</v>
      </c>
    </row>
    <row r="255" spans="1:15" ht="12.75">
      <c r="A255" s="321">
        <v>2</v>
      </c>
      <c r="B255" s="322">
        <v>4</v>
      </c>
      <c r="C255" s="323"/>
      <c r="D255" s="323"/>
      <c r="E255" s="323"/>
      <c r="F255" s="324" t="s">
        <v>263</v>
      </c>
      <c r="G255" s="33">
        <f>+G256+G264+G267</f>
        <v>0</v>
      </c>
      <c r="H255" s="33">
        <f t="shared" ref="H255:O255" si="113">+H256+H264+H267</f>
        <v>0</v>
      </c>
      <c r="I255" s="33">
        <f t="shared" si="113"/>
        <v>0</v>
      </c>
      <c r="J255" s="33">
        <f t="shared" si="113"/>
        <v>0</v>
      </c>
      <c r="K255" s="33">
        <f t="shared" si="113"/>
        <v>0</v>
      </c>
      <c r="L255" s="33">
        <f t="shared" si="113"/>
        <v>0</v>
      </c>
      <c r="M255" s="33">
        <f t="shared" si="113"/>
        <v>0</v>
      </c>
      <c r="N255" s="33">
        <f t="shared" si="113"/>
        <v>0</v>
      </c>
      <c r="O255" s="33">
        <f t="shared" si="113"/>
        <v>0</v>
      </c>
    </row>
    <row r="256" spans="1:15" ht="12.75">
      <c r="A256" s="325">
        <v>2</v>
      </c>
      <c r="B256" s="326">
        <v>4</v>
      </c>
      <c r="C256" s="326">
        <v>1</v>
      </c>
      <c r="D256" s="326"/>
      <c r="E256" s="326"/>
      <c r="F256" s="327" t="s">
        <v>264</v>
      </c>
      <c r="G256" s="32">
        <f>+G257+G260+G262</f>
        <v>0</v>
      </c>
      <c r="H256" s="32">
        <f t="shared" ref="H256:O256" si="114">+H257+H260+H262</f>
        <v>0</v>
      </c>
      <c r="I256" s="32">
        <f t="shared" si="114"/>
        <v>0</v>
      </c>
      <c r="J256" s="32">
        <f t="shared" si="114"/>
        <v>0</v>
      </c>
      <c r="K256" s="32">
        <f t="shared" si="114"/>
        <v>0</v>
      </c>
      <c r="L256" s="32">
        <f t="shared" si="114"/>
        <v>0</v>
      </c>
      <c r="M256" s="32">
        <f t="shared" si="114"/>
        <v>0</v>
      </c>
      <c r="N256" s="32">
        <f t="shared" si="114"/>
        <v>0</v>
      </c>
      <c r="O256" s="32">
        <f t="shared" si="114"/>
        <v>0</v>
      </c>
    </row>
    <row r="257" spans="1:15" ht="12.75">
      <c r="A257" s="328">
        <v>2</v>
      </c>
      <c r="B257" s="329">
        <v>4</v>
      </c>
      <c r="C257" s="329">
        <v>1</v>
      </c>
      <c r="D257" s="329">
        <v>2</v>
      </c>
      <c r="E257" s="329"/>
      <c r="F257" s="337" t="s">
        <v>265</v>
      </c>
      <c r="G257" s="29">
        <f>+G258+G259</f>
        <v>0</v>
      </c>
      <c r="H257" s="29">
        <f t="shared" ref="H257:O257" si="115">+H258+H259</f>
        <v>0</v>
      </c>
      <c r="I257" s="29">
        <f t="shared" si="115"/>
        <v>0</v>
      </c>
      <c r="J257" s="29">
        <f t="shared" si="115"/>
        <v>0</v>
      </c>
      <c r="K257" s="29">
        <f t="shared" si="115"/>
        <v>0</v>
      </c>
      <c r="L257" s="29">
        <f t="shared" si="115"/>
        <v>0</v>
      </c>
      <c r="M257" s="29">
        <f t="shared" si="115"/>
        <v>0</v>
      </c>
      <c r="N257" s="29">
        <f t="shared" si="115"/>
        <v>0</v>
      </c>
      <c r="O257" s="29">
        <f t="shared" si="115"/>
        <v>0</v>
      </c>
    </row>
    <row r="258" spans="1:15" ht="12.75">
      <c r="A258" s="338">
        <v>2</v>
      </c>
      <c r="B258" s="332">
        <v>4</v>
      </c>
      <c r="C258" s="332">
        <v>1</v>
      </c>
      <c r="D258" s="332">
        <v>2</v>
      </c>
      <c r="E258" s="332" t="s">
        <v>210</v>
      </c>
      <c r="F258" s="336" t="s">
        <v>266</v>
      </c>
      <c r="G258" s="27"/>
      <c r="H258" s="27"/>
      <c r="I258" s="27"/>
      <c r="J258" s="27"/>
      <c r="K258" s="27"/>
      <c r="L258" s="27"/>
      <c r="M258" s="27"/>
      <c r="N258" s="349">
        <f>SUBTOTAL(9,G258:M258)</f>
        <v>0</v>
      </c>
      <c r="O258" s="352">
        <f>IFERROR(N258/$N$18*100,"0.00")</f>
        <v>0</v>
      </c>
    </row>
    <row r="259" spans="1:15" ht="12.75">
      <c r="A259" s="338">
        <v>2</v>
      </c>
      <c r="B259" s="332">
        <v>4</v>
      </c>
      <c r="C259" s="332">
        <v>1</v>
      </c>
      <c r="D259" s="332">
        <v>2</v>
      </c>
      <c r="E259" s="332" t="s">
        <v>211</v>
      </c>
      <c r="F259" s="336" t="s">
        <v>267</v>
      </c>
      <c r="G259" s="27"/>
      <c r="H259" s="27"/>
      <c r="I259" s="27"/>
      <c r="J259" s="27"/>
      <c r="K259" s="27"/>
      <c r="L259" s="27"/>
      <c r="M259" s="27"/>
      <c r="N259" s="349">
        <f>SUBTOTAL(9,G259:M259)</f>
        <v>0</v>
      </c>
      <c r="O259" s="352">
        <f>IFERROR(N259/$N$18*100,"0.00")</f>
        <v>0</v>
      </c>
    </row>
    <row r="260" spans="1:15" ht="12.75">
      <c r="A260" s="340">
        <v>2</v>
      </c>
      <c r="B260" s="329">
        <v>4</v>
      </c>
      <c r="C260" s="329">
        <v>1</v>
      </c>
      <c r="D260" s="329">
        <v>5</v>
      </c>
      <c r="E260" s="329"/>
      <c r="F260" s="345" t="s">
        <v>268</v>
      </c>
      <c r="G260" s="30">
        <f>+G261</f>
        <v>0</v>
      </c>
      <c r="H260" s="30">
        <f t="shared" ref="H260:O260" si="116">+H261</f>
        <v>0</v>
      </c>
      <c r="I260" s="30">
        <f t="shared" si="116"/>
        <v>0</v>
      </c>
      <c r="J260" s="30">
        <f t="shared" si="116"/>
        <v>0</v>
      </c>
      <c r="K260" s="30">
        <f t="shared" si="116"/>
        <v>0</v>
      </c>
      <c r="L260" s="30">
        <f t="shared" si="116"/>
        <v>0</v>
      </c>
      <c r="M260" s="30">
        <f t="shared" si="116"/>
        <v>0</v>
      </c>
      <c r="N260" s="30">
        <f t="shared" si="116"/>
        <v>0</v>
      </c>
      <c r="O260" s="30">
        <f t="shared" si="116"/>
        <v>0</v>
      </c>
    </row>
    <row r="261" spans="1:15" ht="12.75">
      <c r="A261" s="338">
        <v>2</v>
      </c>
      <c r="B261" s="332">
        <v>4</v>
      </c>
      <c r="C261" s="332">
        <v>1</v>
      </c>
      <c r="D261" s="332">
        <v>5</v>
      </c>
      <c r="E261" s="332" t="s">
        <v>210</v>
      </c>
      <c r="F261" s="336" t="s">
        <v>268</v>
      </c>
      <c r="G261" s="28"/>
      <c r="H261" s="28"/>
      <c r="I261" s="28"/>
      <c r="J261" s="28"/>
      <c r="K261" s="28"/>
      <c r="L261" s="28"/>
      <c r="M261" s="28"/>
      <c r="N261" s="350">
        <f>SUBTOTAL(9,G261:M261)</f>
        <v>0</v>
      </c>
      <c r="O261" s="352">
        <f>IFERROR(N261/$N$18*100,"0.00")</f>
        <v>0</v>
      </c>
    </row>
    <row r="262" spans="1:15" ht="12.75">
      <c r="A262" s="328">
        <v>2</v>
      </c>
      <c r="B262" s="329">
        <v>4</v>
      </c>
      <c r="C262" s="329">
        <v>1</v>
      </c>
      <c r="D262" s="329">
        <v>6</v>
      </c>
      <c r="E262" s="332"/>
      <c r="F262" s="345" t="s">
        <v>269</v>
      </c>
      <c r="G262" s="29">
        <f>+G263</f>
        <v>0</v>
      </c>
      <c r="H262" s="29">
        <f t="shared" ref="H262:O262" si="117">+H263</f>
        <v>0</v>
      </c>
      <c r="I262" s="29">
        <f t="shared" si="117"/>
        <v>0</v>
      </c>
      <c r="J262" s="29">
        <f t="shared" si="117"/>
        <v>0</v>
      </c>
      <c r="K262" s="29">
        <f t="shared" si="117"/>
        <v>0</v>
      </c>
      <c r="L262" s="29">
        <f t="shared" si="117"/>
        <v>0</v>
      </c>
      <c r="M262" s="29">
        <f t="shared" si="117"/>
        <v>0</v>
      </c>
      <c r="N262" s="29">
        <f t="shared" si="117"/>
        <v>0</v>
      </c>
      <c r="O262" s="29">
        <f t="shared" si="117"/>
        <v>0</v>
      </c>
    </row>
    <row r="263" spans="1:15" ht="12.75">
      <c r="A263" s="338">
        <v>2</v>
      </c>
      <c r="B263" s="332">
        <v>4</v>
      </c>
      <c r="C263" s="332">
        <v>1</v>
      </c>
      <c r="D263" s="332">
        <v>6</v>
      </c>
      <c r="E263" s="332" t="s">
        <v>210</v>
      </c>
      <c r="F263" s="336" t="s">
        <v>270</v>
      </c>
      <c r="G263" s="27"/>
      <c r="H263" s="27"/>
      <c r="I263" s="27"/>
      <c r="J263" s="27"/>
      <c r="K263" s="27"/>
      <c r="L263" s="27"/>
      <c r="M263" s="27"/>
      <c r="N263" s="349">
        <f>SUBTOTAL(9,G263:M263)</f>
        <v>0</v>
      </c>
      <c r="O263" s="352">
        <f>IFERROR(N263/$N$18*100,"0.00")</f>
        <v>0</v>
      </c>
    </row>
    <row r="264" spans="1:15" ht="12.75">
      <c r="A264" s="325">
        <v>2</v>
      </c>
      <c r="B264" s="326">
        <v>4</v>
      </c>
      <c r="C264" s="326">
        <v>4</v>
      </c>
      <c r="D264" s="326"/>
      <c r="E264" s="326"/>
      <c r="F264" s="327" t="s">
        <v>1067</v>
      </c>
      <c r="G264" s="32">
        <f>+G265</f>
        <v>0</v>
      </c>
      <c r="H264" s="32">
        <f t="shared" ref="H264:O265" si="118">+H265</f>
        <v>0</v>
      </c>
      <c r="I264" s="32">
        <f t="shared" si="118"/>
        <v>0</v>
      </c>
      <c r="J264" s="32">
        <f t="shared" si="118"/>
        <v>0</v>
      </c>
      <c r="K264" s="32">
        <f t="shared" si="118"/>
        <v>0</v>
      </c>
      <c r="L264" s="32">
        <f t="shared" si="118"/>
        <v>0</v>
      </c>
      <c r="M264" s="32">
        <f t="shared" si="118"/>
        <v>0</v>
      </c>
      <c r="N264" s="32">
        <f t="shared" si="118"/>
        <v>0</v>
      </c>
      <c r="O264" s="32">
        <f t="shared" si="118"/>
        <v>0</v>
      </c>
    </row>
    <row r="265" spans="1:15" ht="12.75">
      <c r="A265" s="337">
        <v>2</v>
      </c>
      <c r="B265" s="329">
        <v>4</v>
      </c>
      <c r="C265" s="329">
        <v>4</v>
      </c>
      <c r="D265" s="329">
        <v>1</v>
      </c>
      <c r="E265" s="329"/>
      <c r="F265" s="345" t="s">
        <v>1068</v>
      </c>
      <c r="G265" s="29">
        <f>+G266</f>
        <v>0</v>
      </c>
      <c r="H265" s="29">
        <f t="shared" si="118"/>
        <v>0</v>
      </c>
      <c r="I265" s="29">
        <f t="shared" si="118"/>
        <v>0</v>
      </c>
      <c r="J265" s="29">
        <f t="shared" si="118"/>
        <v>0</v>
      </c>
      <c r="K265" s="29">
        <f t="shared" si="118"/>
        <v>0</v>
      </c>
      <c r="L265" s="29">
        <f t="shared" si="118"/>
        <v>0</v>
      </c>
      <c r="M265" s="29">
        <f t="shared" si="118"/>
        <v>0</v>
      </c>
      <c r="N265" s="29">
        <f t="shared" si="118"/>
        <v>0</v>
      </c>
      <c r="O265" s="29">
        <f t="shared" si="118"/>
        <v>0</v>
      </c>
    </row>
    <row r="266" spans="1:15" ht="22.5">
      <c r="A266" s="333">
        <v>2</v>
      </c>
      <c r="B266" s="332">
        <v>4</v>
      </c>
      <c r="C266" s="332">
        <v>4</v>
      </c>
      <c r="D266" s="332">
        <v>1</v>
      </c>
      <c r="E266" s="332" t="s">
        <v>212</v>
      </c>
      <c r="F266" s="336" t="s">
        <v>1069</v>
      </c>
      <c r="G266" s="27"/>
      <c r="H266" s="27"/>
      <c r="I266" s="27"/>
      <c r="J266" s="27"/>
      <c r="K266" s="27"/>
      <c r="L266" s="27"/>
      <c r="M266" s="27"/>
      <c r="N266" s="349">
        <f>SUBTOTAL(9,G266:M266)</f>
        <v>0</v>
      </c>
      <c r="O266" s="352">
        <f>IFERROR(N266/$N$18*100,"0.00")</f>
        <v>0</v>
      </c>
    </row>
    <row r="267" spans="1:15" ht="12.75">
      <c r="A267" s="325">
        <v>2</v>
      </c>
      <c r="B267" s="326">
        <v>4</v>
      </c>
      <c r="C267" s="326">
        <v>9</v>
      </c>
      <c r="D267" s="326"/>
      <c r="E267" s="326"/>
      <c r="F267" s="327" t="s">
        <v>271</v>
      </c>
      <c r="G267" s="32">
        <f>+G268+G270</f>
        <v>0</v>
      </c>
      <c r="H267" s="32">
        <f t="shared" ref="H267:O267" si="119">+H268+H270</f>
        <v>0</v>
      </c>
      <c r="I267" s="32">
        <f t="shared" si="119"/>
        <v>0</v>
      </c>
      <c r="J267" s="32">
        <f t="shared" si="119"/>
        <v>0</v>
      </c>
      <c r="K267" s="32">
        <f t="shared" si="119"/>
        <v>0</v>
      </c>
      <c r="L267" s="32">
        <f t="shared" si="119"/>
        <v>0</v>
      </c>
      <c r="M267" s="32">
        <f t="shared" si="119"/>
        <v>0</v>
      </c>
      <c r="N267" s="32">
        <f t="shared" si="119"/>
        <v>0</v>
      </c>
      <c r="O267" s="32">
        <f t="shared" si="119"/>
        <v>0</v>
      </c>
    </row>
    <row r="268" spans="1:15" ht="12.75">
      <c r="A268" s="340">
        <v>2</v>
      </c>
      <c r="B268" s="329">
        <v>4</v>
      </c>
      <c r="C268" s="329">
        <v>9</v>
      </c>
      <c r="D268" s="329">
        <v>1</v>
      </c>
      <c r="E268" s="329"/>
      <c r="F268" s="345" t="s">
        <v>271</v>
      </c>
      <c r="G268" s="29">
        <f>+G269</f>
        <v>0</v>
      </c>
      <c r="H268" s="29">
        <f t="shared" ref="H268:O268" si="120">+H269</f>
        <v>0</v>
      </c>
      <c r="I268" s="29">
        <f t="shared" si="120"/>
        <v>0</v>
      </c>
      <c r="J268" s="29">
        <f t="shared" si="120"/>
        <v>0</v>
      </c>
      <c r="K268" s="29">
        <f t="shared" si="120"/>
        <v>0</v>
      </c>
      <c r="L268" s="29">
        <f t="shared" si="120"/>
        <v>0</v>
      </c>
      <c r="M268" s="29">
        <f t="shared" si="120"/>
        <v>0</v>
      </c>
      <c r="N268" s="29">
        <f t="shared" si="120"/>
        <v>0</v>
      </c>
      <c r="O268" s="29">
        <f t="shared" si="120"/>
        <v>0</v>
      </c>
    </row>
    <row r="269" spans="1:15" ht="12.75">
      <c r="A269" s="338">
        <v>2</v>
      </c>
      <c r="B269" s="332">
        <v>4</v>
      </c>
      <c r="C269" s="332">
        <v>9</v>
      </c>
      <c r="D269" s="332">
        <v>1</v>
      </c>
      <c r="E269" s="332" t="s">
        <v>210</v>
      </c>
      <c r="F269" s="336" t="s">
        <v>271</v>
      </c>
      <c r="G269" s="27"/>
      <c r="H269" s="27"/>
      <c r="I269" s="27"/>
      <c r="J269" s="27"/>
      <c r="K269" s="27"/>
      <c r="L269" s="27"/>
      <c r="M269" s="27"/>
      <c r="N269" s="349">
        <f>SUBTOTAL(9,G269:M269)</f>
        <v>0</v>
      </c>
      <c r="O269" s="352">
        <f>IFERROR(N269/$N$18*100,"0.00")</f>
        <v>0</v>
      </c>
    </row>
    <row r="270" spans="1:15" ht="12.75">
      <c r="A270" s="340">
        <v>2</v>
      </c>
      <c r="B270" s="329">
        <v>4</v>
      </c>
      <c r="C270" s="329">
        <v>9</v>
      </c>
      <c r="D270" s="329">
        <v>4</v>
      </c>
      <c r="E270" s="329"/>
      <c r="F270" s="345" t="s">
        <v>272</v>
      </c>
      <c r="G270" s="29">
        <f>+G271</f>
        <v>0</v>
      </c>
      <c r="H270" s="29">
        <f t="shared" ref="H270:O270" si="121">+H271</f>
        <v>0</v>
      </c>
      <c r="I270" s="29">
        <f t="shared" si="121"/>
        <v>0</v>
      </c>
      <c r="J270" s="29">
        <f t="shared" si="121"/>
        <v>0</v>
      </c>
      <c r="K270" s="29">
        <f t="shared" si="121"/>
        <v>0</v>
      </c>
      <c r="L270" s="29">
        <f t="shared" si="121"/>
        <v>0</v>
      </c>
      <c r="M270" s="29">
        <f t="shared" si="121"/>
        <v>0</v>
      </c>
      <c r="N270" s="29">
        <f t="shared" si="121"/>
        <v>0</v>
      </c>
      <c r="O270" s="29">
        <f t="shared" si="121"/>
        <v>0</v>
      </c>
    </row>
    <row r="271" spans="1:15" ht="12.75">
      <c r="A271" s="331">
        <v>2</v>
      </c>
      <c r="B271" s="332">
        <v>4</v>
      </c>
      <c r="C271" s="332">
        <v>9</v>
      </c>
      <c r="D271" s="332">
        <v>4</v>
      </c>
      <c r="E271" s="332" t="s">
        <v>210</v>
      </c>
      <c r="F271" s="336" t="s">
        <v>272</v>
      </c>
      <c r="G271" s="27"/>
      <c r="H271" s="27"/>
      <c r="I271" s="27"/>
      <c r="J271" s="27"/>
      <c r="K271" s="27"/>
      <c r="L271" s="27"/>
      <c r="M271" s="27"/>
      <c r="N271" s="349">
        <f>SUBTOTAL(9,G271:M271)</f>
        <v>0</v>
      </c>
      <c r="O271" s="352">
        <f>IFERROR(N271/$N$18*100,"0.00")</f>
        <v>0</v>
      </c>
    </row>
    <row r="272" spans="1:15" ht="12.75">
      <c r="A272" s="321">
        <v>2</v>
      </c>
      <c r="B272" s="322">
        <v>6</v>
      </c>
      <c r="C272" s="323"/>
      <c r="D272" s="323"/>
      <c r="E272" s="323"/>
      <c r="F272" s="324" t="s">
        <v>184</v>
      </c>
      <c r="G272" s="33">
        <f>+G273+G284+G291+G296+G303+G312+G315</f>
        <v>0</v>
      </c>
      <c r="H272" s="33">
        <f t="shared" ref="H272:O272" si="122">+H273+H284+H291+H296+H303+H312+H315</f>
        <v>0</v>
      </c>
      <c r="I272" s="33">
        <f t="shared" si="122"/>
        <v>0</v>
      </c>
      <c r="J272" s="33">
        <f t="shared" si="122"/>
        <v>405600</v>
      </c>
      <c r="K272" s="33">
        <f t="shared" si="122"/>
        <v>0</v>
      </c>
      <c r="L272" s="33">
        <f t="shared" si="122"/>
        <v>0</v>
      </c>
      <c r="M272" s="33">
        <f t="shared" si="122"/>
        <v>1933726</v>
      </c>
      <c r="N272" s="33">
        <f t="shared" si="122"/>
        <v>2339326</v>
      </c>
      <c r="O272" s="33">
        <f t="shared" si="122"/>
        <v>0.7548068005534746</v>
      </c>
    </row>
    <row r="273" spans="1:15" ht="12.75">
      <c r="A273" s="325">
        <v>2</v>
      </c>
      <c r="B273" s="326">
        <v>6</v>
      </c>
      <c r="C273" s="326">
        <v>1</v>
      </c>
      <c r="D273" s="326"/>
      <c r="E273" s="326"/>
      <c r="F273" s="327" t="s">
        <v>185</v>
      </c>
      <c r="G273" s="32">
        <f>+G274+G276+G278+G280+G282</f>
        <v>0</v>
      </c>
      <c r="H273" s="32">
        <f t="shared" ref="H273:O273" si="123">+H274+H276+H278+H280+H282</f>
        <v>0</v>
      </c>
      <c r="I273" s="32">
        <f t="shared" si="123"/>
        <v>0</v>
      </c>
      <c r="J273" s="32">
        <f t="shared" si="123"/>
        <v>0</v>
      </c>
      <c r="K273" s="32">
        <f t="shared" si="123"/>
        <v>0</v>
      </c>
      <c r="L273" s="32">
        <f t="shared" si="123"/>
        <v>0</v>
      </c>
      <c r="M273" s="32">
        <f t="shared" si="123"/>
        <v>525056</v>
      </c>
      <c r="N273" s="32">
        <f t="shared" si="123"/>
        <v>525056</v>
      </c>
      <c r="O273" s="32">
        <f t="shared" si="123"/>
        <v>0.16941454054347499</v>
      </c>
    </row>
    <row r="274" spans="1:15" ht="12.75">
      <c r="A274" s="328">
        <v>2</v>
      </c>
      <c r="B274" s="329">
        <v>6</v>
      </c>
      <c r="C274" s="329">
        <v>1</v>
      </c>
      <c r="D274" s="329">
        <v>1</v>
      </c>
      <c r="E274" s="329"/>
      <c r="F274" s="337" t="s">
        <v>1070</v>
      </c>
      <c r="G274" s="29">
        <f>+G275</f>
        <v>0</v>
      </c>
      <c r="H274" s="29">
        <f t="shared" ref="H274:O274" si="124">+H275</f>
        <v>0</v>
      </c>
      <c r="I274" s="29">
        <f t="shared" si="124"/>
        <v>0</v>
      </c>
      <c r="J274" s="29">
        <f t="shared" si="124"/>
        <v>0</v>
      </c>
      <c r="K274" s="29">
        <f t="shared" si="124"/>
        <v>0</v>
      </c>
      <c r="L274" s="29">
        <f t="shared" si="124"/>
        <v>0</v>
      </c>
      <c r="M274" s="29">
        <f t="shared" si="124"/>
        <v>160350</v>
      </c>
      <c r="N274" s="29">
        <f t="shared" si="124"/>
        <v>160350</v>
      </c>
      <c r="O274" s="29">
        <f t="shared" si="124"/>
        <v>5.1738522321707045E-2</v>
      </c>
    </row>
    <row r="275" spans="1:15" ht="12.75">
      <c r="A275" s="331">
        <v>2</v>
      </c>
      <c r="B275" s="332">
        <v>6</v>
      </c>
      <c r="C275" s="332">
        <v>1</v>
      </c>
      <c r="D275" s="332">
        <v>1</v>
      </c>
      <c r="E275" s="332" t="s">
        <v>210</v>
      </c>
      <c r="F275" s="333" t="s">
        <v>1070</v>
      </c>
      <c r="G275" s="27"/>
      <c r="H275" s="27"/>
      <c r="I275" s="27"/>
      <c r="J275" s="27"/>
      <c r="K275" s="27"/>
      <c r="L275" s="27"/>
      <c r="M275" s="27">
        <v>160350</v>
      </c>
      <c r="N275" s="349">
        <f>SUBTOTAL(9,G275:M275)</f>
        <v>160350</v>
      </c>
      <c r="O275" s="352">
        <f t="shared" ref="O275:O283" si="125">IFERROR(N275/$N$18*100,"0.00")</f>
        <v>5.1738522321707045E-2</v>
      </c>
    </row>
    <row r="276" spans="1:15" ht="12.75">
      <c r="A276" s="328">
        <v>2</v>
      </c>
      <c r="B276" s="329">
        <v>6</v>
      </c>
      <c r="C276" s="329">
        <v>1</v>
      </c>
      <c r="D276" s="329">
        <v>2</v>
      </c>
      <c r="E276" s="329"/>
      <c r="F276" s="337" t="s">
        <v>567</v>
      </c>
      <c r="G276" s="29">
        <f>+G277</f>
        <v>0</v>
      </c>
      <c r="H276" s="29">
        <f t="shared" ref="H276:O276" si="126">+H277</f>
        <v>0</v>
      </c>
      <c r="I276" s="29">
        <f t="shared" si="126"/>
        <v>0</v>
      </c>
      <c r="J276" s="29">
        <f t="shared" si="126"/>
        <v>0</v>
      </c>
      <c r="K276" s="29">
        <f t="shared" si="126"/>
        <v>0</v>
      </c>
      <c r="L276" s="29">
        <f t="shared" si="126"/>
        <v>0</v>
      </c>
      <c r="M276" s="29">
        <f t="shared" si="126"/>
        <v>0</v>
      </c>
      <c r="N276" s="29">
        <f t="shared" si="126"/>
        <v>0</v>
      </c>
      <c r="O276" s="29">
        <f t="shared" si="126"/>
        <v>0</v>
      </c>
    </row>
    <row r="277" spans="1:15" ht="12.75">
      <c r="A277" s="331">
        <v>2</v>
      </c>
      <c r="B277" s="332">
        <v>6</v>
      </c>
      <c r="C277" s="332">
        <v>1</v>
      </c>
      <c r="D277" s="332">
        <v>2</v>
      </c>
      <c r="E277" s="332" t="s">
        <v>210</v>
      </c>
      <c r="F277" s="336" t="s">
        <v>567</v>
      </c>
      <c r="G277" s="27"/>
      <c r="H277" s="27"/>
      <c r="I277" s="27"/>
      <c r="J277" s="27"/>
      <c r="K277" s="27"/>
      <c r="L277" s="27"/>
      <c r="M277" s="27"/>
      <c r="N277" s="349">
        <f>SUBTOTAL(9,G277:M277)</f>
        <v>0</v>
      </c>
      <c r="O277" s="352">
        <f t="shared" si="125"/>
        <v>0</v>
      </c>
    </row>
    <row r="278" spans="1:15" ht="12.75">
      <c r="A278" s="328">
        <v>2</v>
      </c>
      <c r="B278" s="329">
        <v>6</v>
      </c>
      <c r="C278" s="329">
        <v>1</v>
      </c>
      <c r="D278" s="329">
        <v>3</v>
      </c>
      <c r="E278" s="329"/>
      <c r="F278" s="345" t="s">
        <v>1071</v>
      </c>
      <c r="G278" s="29">
        <f>+G279</f>
        <v>0</v>
      </c>
      <c r="H278" s="29">
        <f t="shared" ref="H278:O278" si="127">+H279</f>
        <v>0</v>
      </c>
      <c r="I278" s="29">
        <f t="shared" si="127"/>
        <v>0</v>
      </c>
      <c r="J278" s="29">
        <f t="shared" si="127"/>
        <v>0</v>
      </c>
      <c r="K278" s="29">
        <f t="shared" si="127"/>
        <v>0</v>
      </c>
      <c r="L278" s="29">
        <f t="shared" si="127"/>
        <v>0</v>
      </c>
      <c r="M278" s="29">
        <f t="shared" si="127"/>
        <v>186706</v>
      </c>
      <c r="N278" s="29">
        <f t="shared" si="127"/>
        <v>186706</v>
      </c>
      <c r="O278" s="29">
        <f t="shared" si="127"/>
        <v>6.0242547855295515E-2</v>
      </c>
    </row>
    <row r="279" spans="1:15" ht="12.75">
      <c r="A279" s="331">
        <v>2</v>
      </c>
      <c r="B279" s="332">
        <v>6</v>
      </c>
      <c r="C279" s="332">
        <v>1</v>
      </c>
      <c r="D279" s="332">
        <v>3</v>
      </c>
      <c r="E279" s="332" t="s">
        <v>210</v>
      </c>
      <c r="F279" s="336" t="s">
        <v>1071</v>
      </c>
      <c r="G279" s="27"/>
      <c r="H279" s="27"/>
      <c r="I279" s="27"/>
      <c r="J279" s="27"/>
      <c r="K279" s="27"/>
      <c r="L279" s="27"/>
      <c r="M279" s="27">
        <v>186706</v>
      </c>
      <c r="N279" s="349">
        <f>SUBTOTAL(9,G279:M279)</f>
        <v>186706</v>
      </c>
      <c r="O279" s="352">
        <f t="shared" si="125"/>
        <v>6.0242547855295515E-2</v>
      </c>
    </row>
    <row r="280" spans="1:15" ht="12.75">
      <c r="A280" s="328">
        <v>2</v>
      </c>
      <c r="B280" s="329">
        <v>6</v>
      </c>
      <c r="C280" s="329">
        <v>1</v>
      </c>
      <c r="D280" s="329">
        <v>4</v>
      </c>
      <c r="E280" s="329"/>
      <c r="F280" s="337" t="s">
        <v>273</v>
      </c>
      <c r="G280" s="29">
        <f>+G281</f>
        <v>0</v>
      </c>
      <c r="H280" s="29">
        <f t="shared" ref="H280:O280" si="128">+H281</f>
        <v>0</v>
      </c>
      <c r="I280" s="29">
        <f t="shared" si="128"/>
        <v>0</v>
      </c>
      <c r="J280" s="29">
        <f t="shared" si="128"/>
        <v>0</v>
      </c>
      <c r="K280" s="29">
        <f t="shared" si="128"/>
        <v>0</v>
      </c>
      <c r="L280" s="29">
        <f t="shared" si="128"/>
        <v>0</v>
      </c>
      <c r="M280" s="29">
        <f t="shared" si="128"/>
        <v>0</v>
      </c>
      <c r="N280" s="29">
        <f t="shared" si="128"/>
        <v>0</v>
      </c>
      <c r="O280" s="29">
        <f t="shared" si="128"/>
        <v>0</v>
      </c>
    </row>
    <row r="281" spans="1:15" ht="12.75">
      <c r="A281" s="331">
        <v>2</v>
      </c>
      <c r="B281" s="332">
        <v>6</v>
      </c>
      <c r="C281" s="332">
        <v>1</v>
      </c>
      <c r="D281" s="332">
        <v>4</v>
      </c>
      <c r="E281" s="332" t="s">
        <v>210</v>
      </c>
      <c r="F281" s="336" t="s">
        <v>273</v>
      </c>
      <c r="G281" s="27"/>
      <c r="H281" s="27"/>
      <c r="I281" s="27"/>
      <c r="J281" s="27"/>
      <c r="K281" s="27"/>
      <c r="L281" s="27"/>
      <c r="M281" s="27"/>
      <c r="N281" s="349">
        <f t="shared" ref="N281:N286" si="129">SUBTOTAL(9,G281:M281)</f>
        <v>0</v>
      </c>
      <c r="O281" s="352">
        <f t="shared" si="125"/>
        <v>0</v>
      </c>
    </row>
    <row r="282" spans="1:15" ht="12.75">
      <c r="A282" s="328">
        <v>2</v>
      </c>
      <c r="B282" s="329">
        <v>6</v>
      </c>
      <c r="C282" s="329">
        <v>1</v>
      </c>
      <c r="D282" s="329">
        <v>9</v>
      </c>
      <c r="E282" s="329"/>
      <c r="F282" s="337" t="s">
        <v>187</v>
      </c>
      <c r="G282" s="29">
        <f>+G283</f>
        <v>0</v>
      </c>
      <c r="H282" s="29">
        <f t="shared" ref="H282:O282" si="130">+H283</f>
        <v>0</v>
      </c>
      <c r="I282" s="29">
        <f t="shared" si="130"/>
        <v>0</v>
      </c>
      <c r="J282" s="29">
        <f t="shared" si="130"/>
        <v>0</v>
      </c>
      <c r="K282" s="29">
        <f t="shared" si="130"/>
        <v>0</v>
      </c>
      <c r="L282" s="29">
        <f t="shared" si="130"/>
        <v>0</v>
      </c>
      <c r="M282" s="29">
        <f t="shared" si="130"/>
        <v>178000</v>
      </c>
      <c r="N282" s="29">
        <f t="shared" si="130"/>
        <v>178000</v>
      </c>
      <c r="O282" s="29">
        <f t="shared" si="130"/>
        <v>5.7433470366472429E-2</v>
      </c>
    </row>
    <row r="283" spans="1:15" ht="12.75">
      <c r="A283" s="331">
        <v>2</v>
      </c>
      <c r="B283" s="332">
        <v>6</v>
      </c>
      <c r="C283" s="332">
        <v>1</v>
      </c>
      <c r="D283" s="332">
        <v>9</v>
      </c>
      <c r="E283" s="332" t="s">
        <v>210</v>
      </c>
      <c r="F283" s="336" t="s">
        <v>187</v>
      </c>
      <c r="G283" s="27"/>
      <c r="H283" s="27"/>
      <c r="I283" s="27"/>
      <c r="J283" s="27"/>
      <c r="K283" s="27"/>
      <c r="L283" s="27"/>
      <c r="M283" s="27">
        <v>178000</v>
      </c>
      <c r="N283" s="349">
        <f t="shared" si="129"/>
        <v>178000</v>
      </c>
      <c r="O283" s="352">
        <f t="shared" si="125"/>
        <v>5.7433470366472429E-2</v>
      </c>
    </row>
    <row r="284" spans="1:15" ht="12.75">
      <c r="A284" s="325">
        <v>2</v>
      </c>
      <c r="B284" s="326">
        <v>6</v>
      </c>
      <c r="C284" s="326">
        <v>2</v>
      </c>
      <c r="D284" s="326"/>
      <c r="E284" s="326"/>
      <c r="F284" s="327" t="s">
        <v>1072</v>
      </c>
      <c r="G284" s="32">
        <f>+G285+G287+G289</f>
        <v>0</v>
      </c>
      <c r="H284" s="32">
        <f t="shared" ref="H284:O284" si="131">+H285+H287+H289</f>
        <v>0</v>
      </c>
      <c r="I284" s="32">
        <f t="shared" si="131"/>
        <v>0</v>
      </c>
      <c r="J284" s="32">
        <f t="shared" si="131"/>
        <v>0</v>
      </c>
      <c r="K284" s="32">
        <f t="shared" si="131"/>
        <v>0</v>
      </c>
      <c r="L284" s="32">
        <f t="shared" si="131"/>
        <v>0</v>
      </c>
      <c r="M284" s="32">
        <f t="shared" si="131"/>
        <v>260000</v>
      </c>
      <c r="N284" s="32">
        <f t="shared" si="131"/>
        <v>260000</v>
      </c>
      <c r="O284" s="32">
        <f t="shared" si="131"/>
        <v>8.3891585928555223E-2</v>
      </c>
    </row>
    <row r="285" spans="1:15" ht="12.75">
      <c r="A285" s="328">
        <v>2</v>
      </c>
      <c r="B285" s="329">
        <v>6</v>
      </c>
      <c r="C285" s="329">
        <v>2</v>
      </c>
      <c r="D285" s="329">
        <v>1</v>
      </c>
      <c r="E285" s="329"/>
      <c r="F285" s="337" t="s">
        <v>274</v>
      </c>
      <c r="G285" s="29">
        <f>+G286</f>
        <v>0</v>
      </c>
      <c r="H285" s="29">
        <f t="shared" ref="H285:O285" si="132">+H286</f>
        <v>0</v>
      </c>
      <c r="I285" s="29">
        <f t="shared" si="132"/>
        <v>0</v>
      </c>
      <c r="J285" s="29">
        <f t="shared" si="132"/>
        <v>0</v>
      </c>
      <c r="K285" s="29">
        <f t="shared" si="132"/>
        <v>0</v>
      </c>
      <c r="L285" s="29">
        <f t="shared" si="132"/>
        <v>0</v>
      </c>
      <c r="M285" s="29">
        <f t="shared" si="132"/>
        <v>0</v>
      </c>
      <c r="N285" s="29">
        <f t="shared" si="132"/>
        <v>0</v>
      </c>
      <c r="O285" s="29">
        <f t="shared" si="132"/>
        <v>0</v>
      </c>
    </row>
    <row r="286" spans="1:15" ht="12.75">
      <c r="A286" s="338">
        <v>2</v>
      </c>
      <c r="B286" s="332">
        <v>6</v>
      </c>
      <c r="C286" s="332">
        <v>2</v>
      </c>
      <c r="D286" s="332">
        <v>1</v>
      </c>
      <c r="E286" s="332" t="s">
        <v>210</v>
      </c>
      <c r="F286" s="336" t="s">
        <v>274</v>
      </c>
      <c r="G286" s="27"/>
      <c r="H286" s="27"/>
      <c r="I286" s="27"/>
      <c r="J286" s="27"/>
      <c r="K286" s="27"/>
      <c r="L286" s="27"/>
      <c r="M286" s="27"/>
      <c r="N286" s="349">
        <f t="shared" si="129"/>
        <v>0</v>
      </c>
      <c r="O286" s="352">
        <f>IFERROR(N286/$N$18*100,"0.00")</f>
        <v>0</v>
      </c>
    </row>
    <row r="287" spans="1:15" ht="12.75">
      <c r="A287" s="328">
        <v>2</v>
      </c>
      <c r="B287" s="329">
        <v>6</v>
      </c>
      <c r="C287" s="329">
        <v>2</v>
      </c>
      <c r="D287" s="329">
        <v>3</v>
      </c>
      <c r="E287" s="329"/>
      <c r="F287" s="337" t="s">
        <v>188</v>
      </c>
      <c r="G287" s="29">
        <f>+G288</f>
        <v>0</v>
      </c>
      <c r="H287" s="29">
        <f t="shared" ref="H287:O287" si="133">+H288</f>
        <v>0</v>
      </c>
      <c r="I287" s="29">
        <f t="shared" si="133"/>
        <v>0</v>
      </c>
      <c r="J287" s="29">
        <f t="shared" si="133"/>
        <v>0</v>
      </c>
      <c r="K287" s="29">
        <f t="shared" si="133"/>
        <v>0</v>
      </c>
      <c r="L287" s="29">
        <f t="shared" si="133"/>
        <v>0</v>
      </c>
      <c r="M287" s="29">
        <f t="shared" si="133"/>
        <v>260000</v>
      </c>
      <c r="N287" s="29">
        <f>+N288</f>
        <v>260000</v>
      </c>
      <c r="O287" s="29">
        <f t="shared" si="133"/>
        <v>8.3891585928555223E-2</v>
      </c>
    </row>
    <row r="288" spans="1:15" ht="12.75">
      <c r="A288" s="338">
        <v>2</v>
      </c>
      <c r="B288" s="332">
        <v>6</v>
      </c>
      <c r="C288" s="332">
        <v>2</v>
      </c>
      <c r="D288" s="332">
        <v>3</v>
      </c>
      <c r="E288" s="332" t="s">
        <v>210</v>
      </c>
      <c r="F288" s="336" t="s">
        <v>188</v>
      </c>
      <c r="G288" s="27"/>
      <c r="H288" s="27"/>
      <c r="I288" s="27"/>
      <c r="J288" s="27"/>
      <c r="K288" s="27"/>
      <c r="L288" s="27"/>
      <c r="M288" s="27">
        <v>260000</v>
      </c>
      <c r="N288" s="349">
        <f t="shared" ref="N288:N295" si="134">SUBTOTAL(9,G288:M288)</f>
        <v>260000</v>
      </c>
      <c r="O288" s="352">
        <f t="shared" ref="O288:O295" si="135">IFERROR(N288/$N$18*100,"0.00")</f>
        <v>8.3891585928555223E-2</v>
      </c>
    </row>
    <row r="289" spans="1:15" ht="12.75">
      <c r="A289" s="328">
        <v>2</v>
      </c>
      <c r="B289" s="329">
        <v>6</v>
      </c>
      <c r="C289" s="329">
        <v>2</v>
      </c>
      <c r="D289" s="329">
        <v>4</v>
      </c>
      <c r="E289" s="329"/>
      <c r="F289" s="337" t="s">
        <v>1073</v>
      </c>
      <c r="G289" s="29">
        <f>+G290</f>
        <v>0</v>
      </c>
      <c r="H289" s="29">
        <f t="shared" ref="H289:O289" si="136">+H290</f>
        <v>0</v>
      </c>
      <c r="I289" s="29">
        <f t="shared" si="136"/>
        <v>0</v>
      </c>
      <c r="J289" s="29">
        <f t="shared" si="136"/>
        <v>0</v>
      </c>
      <c r="K289" s="29">
        <f t="shared" si="136"/>
        <v>0</v>
      </c>
      <c r="L289" s="29">
        <f t="shared" si="136"/>
        <v>0</v>
      </c>
      <c r="M289" s="29">
        <f t="shared" si="136"/>
        <v>0</v>
      </c>
      <c r="N289" s="29">
        <f t="shared" si="136"/>
        <v>0</v>
      </c>
      <c r="O289" s="29">
        <f t="shared" si="136"/>
        <v>0</v>
      </c>
    </row>
    <row r="290" spans="1:15" ht="12.75">
      <c r="A290" s="338">
        <v>2</v>
      </c>
      <c r="B290" s="332">
        <v>6</v>
      </c>
      <c r="C290" s="332">
        <v>2</v>
      </c>
      <c r="D290" s="332">
        <v>4</v>
      </c>
      <c r="E290" s="332" t="s">
        <v>210</v>
      </c>
      <c r="F290" s="333" t="s">
        <v>1073</v>
      </c>
      <c r="G290" s="27"/>
      <c r="H290" s="27"/>
      <c r="I290" s="27"/>
      <c r="J290" s="27"/>
      <c r="K290" s="27"/>
      <c r="L290" s="27"/>
      <c r="M290" s="27"/>
      <c r="N290" s="349">
        <f t="shared" si="134"/>
        <v>0</v>
      </c>
      <c r="O290" s="352">
        <f t="shared" si="135"/>
        <v>0</v>
      </c>
    </row>
    <row r="291" spans="1:15" ht="12.75">
      <c r="A291" s="325">
        <v>2</v>
      </c>
      <c r="B291" s="326">
        <v>6</v>
      </c>
      <c r="C291" s="326">
        <v>3</v>
      </c>
      <c r="D291" s="326"/>
      <c r="E291" s="326"/>
      <c r="F291" s="327" t="s">
        <v>189</v>
      </c>
      <c r="G291" s="32">
        <f>+G292+G294</f>
        <v>0</v>
      </c>
      <c r="H291" s="32">
        <f t="shared" ref="H291:O291" si="137">+H292+H294</f>
        <v>0</v>
      </c>
      <c r="I291" s="32">
        <f t="shared" si="137"/>
        <v>0</v>
      </c>
      <c r="J291" s="32">
        <f t="shared" si="137"/>
        <v>405600</v>
      </c>
      <c r="K291" s="32">
        <f t="shared" si="137"/>
        <v>0</v>
      </c>
      <c r="L291" s="32">
        <f t="shared" si="137"/>
        <v>0</v>
      </c>
      <c r="M291" s="32">
        <f t="shared" si="137"/>
        <v>0</v>
      </c>
      <c r="N291" s="32">
        <f t="shared" si="137"/>
        <v>405600</v>
      </c>
      <c r="O291" s="32">
        <f t="shared" si="137"/>
        <v>0.13087087404854617</v>
      </c>
    </row>
    <row r="292" spans="1:15" ht="12.75">
      <c r="A292" s="340">
        <v>2</v>
      </c>
      <c r="B292" s="329">
        <v>6</v>
      </c>
      <c r="C292" s="329">
        <v>3</v>
      </c>
      <c r="D292" s="329">
        <v>1</v>
      </c>
      <c r="E292" s="329"/>
      <c r="F292" s="345" t="s">
        <v>190</v>
      </c>
      <c r="G292" s="29">
        <f>+G293</f>
        <v>0</v>
      </c>
      <c r="H292" s="29">
        <f t="shared" ref="H292:O292" si="138">+H293</f>
        <v>0</v>
      </c>
      <c r="I292" s="29">
        <f t="shared" si="138"/>
        <v>0</v>
      </c>
      <c r="J292" s="29">
        <f t="shared" si="138"/>
        <v>405600</v>
      </c>
      <c r="K292" s="29">
        <f t="shared" si="138"/>
        <v>0</v>
      </c>
      <c r="L292" s="29">
        <f t="shared" si="138"/>
        <v>0</v>
      </c>
      <c r="M292" s="29">
        <f t="shared" si="138"/>
        <v>0</v>
      </c>
      <c r="N292" s="29">
        <f t="shared" si="138"/>
        <v>405600</v>
      </c>
      <c r="O292" s="29">
        <f t="shared" si="138"/>
        <v>0.13087087404854617</v>
      </c>
    </row>
    <row r="293" spans="1:15" ht="12.75">
      <c r="A293" s="331">
        <v>2</v>
      </c>
      <c r="B293" s="332">
        <v>6</v>
      </c>
      <c r="C293" s="332">
        <v>3</v>
      </c>
      <c r="D293" s="332">
        <v>1</v>
      </c>
      <c r="E293" s="332" t="s">
        <v>210</v>
      </c>
      <c r="F293" s="333" t="s">
        <v>190</v>
      </c>
      <c r="G293" s="27"/>
      <c r="H293" s="27"/>
      <c r="I293" s="27"/>
      <c r="J293" s="27">
        <v>405600</v>
      </c>
      <c r="K293" s="27"/>
      <c r="L293" s="27"/>
      <c r="M293" s="27"/>
      <c r="N293" s="349">
        <f t="shared" si="134"/>
        <v>405600</v>
      </c>
      <c r="O293" s="352">
        <f t="shared" si="135"/>
        <v>0.13087087404854617</v>
      </c>
    </row>
    <row r="294" spans="1:15" ht="12.75">
      <c r="A294" s="328">
        <v>2</v>
      </c>
      <c r="B294" s="329">
        <v>6</v>
      </c>
      <c r="C294" s="329">
        <v>3</v>
      </c>
      <c r="D294" s="329">
        <v>2</v>
      </c>
      <c r="E294" s="329"/>
      <c r="F294" s="337" t="s">
        <v>191</v>
      </c>
      <c r="G294" s="29">
        <f>+G295</f>
        <v>0</v>
      </c>
      <c r="H294" s="29">
        <f t="shared" ref="H294:O294" si="139">+H295</f>
        <v>0</v>
      </c>
      <c r="I294" s="29">
        <f t="shared" si="139"/>
        <v>0</v>
      </c>
      <c r="J294" s="29">
        <f t="shared" si="139"/>
        <v>0</v>
      </c>
      <c r="K294" s="29">
        <f t="shared" si="139"/>
        <v>0</v>
      </c>
      <c r="L294" s="29">
        <f t="shared" si="139"/>
        <v>0</v>
      </c>
      <c r="M294" s="29">
        <f t="shared" si="139"/>
        <v>0</v>
      </c>
      <c r="N294" s="29">
        <f t="shared" si="139"/>
        <v>0</v>
      </c>
      <c r="O294" s="29">
        <f t="shared" si="139"/>
        <v>0</v>
      </c>
    </row>
    <row r="295" spans="1:15" ht="12.75">
      <c r="A295" s="338">
        <v>2</v>
      </c>
      <c r="B295" s="332">
        <v>6</v>
      </c>
      <c r="C295" s="332">
        <v>3</v>
      </c>
      <c r="D295" s="332">
        <v>2</v>
      </c>
      <c r="E295" s="332" t="s">
        <v>210</v>
      </c>
      <c r="F295" s="336" t="s">
        <v>191</v>
      </c>
      <c r="G295" s="27"/>
      <c r="H295" s="27"/>
      <c r="I295" s="27"/>
      <c r="J295" s="27"/>
      <c r="K295" s="27"/>
      <c r="L295" s="27"/>
      <c r="M295" s="27"/>
      <c r="N295" s="349">
        <f t="shared" si="134"/>
        <v>0</v>
      </c>
      <c r="O295" s="352">
        <f t="shared" si="135"/>
        <v>0</v>
      </c>
    </row>
    <row r="296" spans="1:15" ht="12.75">
      <c r="A296" s="325">
        <v>2</v>
      </c>
      <c r="B296" s="326">
        <v>6</v>
      </c>
      <c r="C296" s="326">
        <v>4</v>
      </c>
      <c r="D296" s="326"/>
      <c r="E296" s="326"/>
      <c r="F296" s="327" t="s">
        <v>192</v>
      </c>
      <c r="G296" s="32">
        <f>+G297+G299+G301</f>
        <v>0</v>
      </c>
      <c r="H296" s="32">
        <f t="shared" ref="H296:O296" si="140">+H297+H299+H301</f>
        <v>0</v>
      </c>
      <c r="I296" s="32">
        <f t="shared" si="140"/>
        <v>0</v>
      </c>
      <c r="J296" s="32">
        <f t="shared" si="140"/>
        <v>0</v>
      </c>
      <c r="K296" s="32">
        <f t="shared" si="140"/>
        <v>0</v>
      </c>
      <c r="L296" s="32">
        <f t="shared" si="140"/>
        <v>0</v>
      </c>
      <c r="M296" s="32">
        <f t="shared" si="140"/>
        <v>80000</v>
      </c>
      <c r="N296" s="32">
        <f t="shared" si="140"/>
        <v>80000</v>
      </c>
      <c r="O296" s="32">
        <f t="shared" si="140"/>
        <v>2.5812795670324688E-2</v>
      </c>
    </row>
    <row r="297" spans="1:15" ht="12.75">
      <c r="A297" s="328">
        <v>2</v>
      </c>
      <c r="B297" s="329">
        <v>6</v>
      </c>
      <c r="C297" s="329">
        <v>4</v>
      </c>
      <c r="D297" s="329">
        <v>1</v>
      </c>
      <c r="E297" s="329"/>
      <c r="F297" s="337" t="s">
        <v>193</v>
      </c>
      <c r="G297" s="29">
        <f>+G298</f>
        <v>0</v>
      </c>
      <c r="H297" s="29">
        <f t="shared" ref="H297:O297" si="141">+H298</f>
        <v>0</v>
      </c>
      <c r="I297" s="29">
        <f t="shared" si="141"/>
        <v>0</v>
      </c>
      <c r="J297" s="29">
        <f t="shared" si="141"/>
        <v>0</v>
      </c>
      <c r="K297" s="29">
        <f t="shared" si="141"/>
        <v>0</v>
      </c>
      <c r="L297" s="29">
        <f t="shared" si="141"/>
        <v>0</v>
      </c>
      <c r="M297" s="29">
        <f t="shared" si="141"/>
        <v>0</v>
      </c>
      <c r="N297" s="29">
        <f t="shared" si="141"/>
        <v>0</v>
      </c>
      <c r="O297" s="29">
        <f t="shared" si="141"/>
        <v>0</v>
      </c>
    </row>
    <row r="298" spans="1:15" ht="12.75">
      <c r="A298" s="338">
        <v>2</v>
      </c>
      <c r="B298" s="332">
        <v>6</v>
      </c>
      <c r="C298" s="332">
        <v>4</v>
      </c>
      <c r="D298" s="332">
        <v>1</v>
      </c>
      <c r="E298" s="332" t="s">
        <v>210</v>
      </c>
      <c r="F298" s="336" t="s">
        <v>193</v>
      </c>
      <c r="G298" s="27"/>
      <c r="H298" s="27"/>
      <c r="I298" s="27"/>
      <c r="J298" s="27"/>
      <c r="K298" s="27"/>
      <c r="L298" s="27"/>
      <c r="M298" s="27"/>
      <c r="N298" s="349">
        <f>SUBTOTAL(9,G298:M298)</f>
        <v>0</v>
      </c>
      <c r="O298" s="352">
        <f>IFERROR(N298/$N$18*100,"0.00")</f>
        <v>0</v>
      </c>
    </row>
    <row r="299" spans="1:15" ht="12.75">
      <c r="A299" s="328">
        <v>2</v>
      </c>
      <c r="B299" s="329">
        <v>6</v>
      </c>
      <c r="C299" s="329">
        <v>4</v>
      </c>
      <c r="D299" s="329">
        <v>2</v>
      </c>
      <c r="E299" s="329"/>
      <c r="F299" s="337" t="s">
        <v>194</v>
      </c>
      <c r="G299" s="29">
        <f>+G300</f>
        <v>0</v>
      </c>
      <c r="H299" s="29">
        <f t="shared" ref="H299:O299" si="142">+H300</f>
        <v>0</v>
      </c>
      <c r="I299" s="29">
        <f t="shared" si="142"/>
        <v>0</v>
      </c>
      <c r="J299" s="29">
        <f t="shared" si="142"/>
        <v>0</v>
      </c>
      <c r="K299" s="29">
        <f t="shared" si="142"/>
        <v>0</v>
      </c>
      <c r="L299" s="29">
        <f t="shared" si="142"/>
        <v>0</v>
      </c>
      <c r="M299" s="29">
        <f t="shared" si="142"/>
        <v>0</v>
      </c>
      <c r="N299" s="29">
        <f t="shared" si="142"/>
        <v>0</v>
      </c>
      <c r="O299" s="29">
        <f t="shared" si="142"/>
        <v>0</v>
      </c>
    </row>
    <row r="300" spans="1:15" ht="12.75">
      <c r="A300" s="338">
        <v>2</v>
      </c>
      <c r="B300" s="332">
        <v>6</v>
      </c>
      <c r="C300" s="332">
        <v>4</v>
      </c>
      <c r="D300" s="332">
        <v>2</v>
      </c>
      <c r="E300" s="332" t="s">
        <v>210</v>
      </c>
      <c r="F300" s="336" t="s">
        <v>194</v>
      </c>
      <c r="G300" s="27"/>
      <c r="H300" s="27"/>
      <c r="I300" s="27"/>
      <c r="J300" s="27"/>
      <c r="K300" s="27"/>
      <c r="L300" s="27"/>
      <c r="M300" s="27"/>
      <c r="N300" s="349">
        <f>SUBTOTAL(9,G300:M300)</f>
        <v>0</v>
      </c>
      <c r="O300" s="352">
        <f>IFERROR(N300/$N$18*100,"0.00")</f>
        <v>0</v>
      </c>
    </row>
    <row r="301" spans="1:15" ht="12.75">
      <c r="A301" s="328">
        <v>2</v>
      </c>
      <c r="B301" s="329">
        <v>6</v>
      </c>
      <c r="C301" s="329">
        <v>4</v>
      </c>
      <c r="D301" s="329">
        <v>8</v>
      </c>
      <c r="E301" s="329"/>
      <c r="F301" s="337" t="s">
        <v>195</v>
      </c>
      <c r="G301" s="29">
        <f>+G302</f>
        <v>0</v>
      </c>
      <c r="H301" s="29">
        <f t="shared" ref="H301:O301" si="143">+H302</f>
        <v>0</v>
      </c>
      <c r="I301" s="29">
        <f t="shared" si="143"/>
        <v>0</v>
      </c>
      <c r="J301" s="29">
        <f t="shared" si="143"/>
        <v>0</v>
      </c>
      <c r="K301" s="29">
        <f t="shared" si="143"/>
        <v>0</v>
      </c>
      <c r="L301" s="29">
        <f t="shared" si="143"/>
        <v>0</v>
      </c>
      <c r="M301" s="29">
        <f t="shared" si="143"/>
        <v>80000</v>
      </c>
      <c r="N301" s="29">
        <f t="shared" si="143"/>
        <v>80000</v>
      </c>
      <c r="O301" s="29">
        <f t="shared" si="143"/>
        <v>2.5812795670324688E-2</v>
      </c>
    </row>
    <row r="302" spans="1:15" ht="12.75">
      <c r="A302" s="338">
        <v>2</v>
      </c>
      <c r="B302" s="332">
        <v>6</v>
      </c>
      <c r="C302" s="332">
        <v>4</v>
      </c>
      <c r="D302" s="332">
        <v>8</v>
      </c>
      <c r="E302" s="332" t="s">
        <v>210</v>
      </c>
      <c r="F302" s="336" t="s">
        <v>195</v>
      </c>
      <c r="G302" s="27"/>
      <c r="H302" s="27"/>
      <c r="I302" s="27"/>
      <c r="J302" s="27"/>
      <c r="K302" s="27"/>
      <c r="L302" s="27"/>
      <c r="M302" s="27">
        <v>80000</v>
      </c>
      <c r="N302" s="349">
        <f>SUBTOTAL(9,G302:M302)</f>
        <v>80000</v>
      </c>
      <c r="O302" s="352">
        <f>IFERROR(N302/$N$18*100,"0.00")</f>
        <v>2.5812795670324688E-2</v>
      </c>
    </row>
    <row r="303" spans="1:15" ht="12.75">
      <c r="A303" s="325">
        <v>2</v>
      </c>
      <c r="B303" s="326">
        <v>6</v>
      </c>
      <c r="C303" s="326">
        <v>5</v>
      </c>
      <c r="D303" s="326"/>
      <c r="E303" s="326"/>
      <c r="F303" s="327" t="s">
        <v>196</v>
      </c>
      <c r="G303" s="32">
        <f>+G304+G306+G308+G310</f>
        <v>0</v>
      </c>
      <c r="H303" s="32">
        <f t="shared" ref="H303:O303" si="144">+H304+H306+H308+H310</f>
        <v>0</v>
      </c>
      <c r="I303" s="32">
        <f t="shared" si="144"/>
        <v>0</v>
      </c>
      <c r="J303" s="32">
        <f t="shared" si="144"/>
        <v>0</v>
      </c>
      <c r="K303" s="32">
        <f t="shared" si="144"/>
        <v>0</v>
      </c>
      <c r="L303" s="32">
        <f t="shared" si="144"/>
        <v>0</v>
      </c>
      <c r="M303" s="32">
        <f t="shared" si="144"/>
        <v>1068670</v>
      </c>
      <c r="N303" s="32">
        <f t="shared" si="144"/>
        <v>1068670</v>
      </c>
      <c r="O303" s="32">
        <f t="shared" si="144"/>
        <v>0.34481700436257356</v>
      </c>
    </row>
    <row r="304" spans="1:15" ht="12.75">
      <c r="A304" s="328">
        <v>2</v>
      </c>
      <c r="B304" s="329">
        <v>6</v>
      </c>
      <c r="C304" s="329">
        <v>5</v>
      </c>
      <c r="D304" s="329">
        <v>2</v>
      </c>
      <c r="E304" s="329"/>
      <c r="F304" s="337" t="s">
        <v>197</v>
      </c>
      <c r="G304" s="29">
        <f>+G305</f>
        <v>0</v>
      </c>
      <c r="H304" s="29">
        <f t="shared" ref="H304:O304" si="145">+H305</f>
        <v>0</v>
      </c>
      <c r="I304" s="29">
        <f t="shared" si="145"/>
        <v>0</v>
      </c>
      <c r="J304" s="29">
        <f t="shared" si="145"/>
        <v>0</v>
      </c>
      <c r="K304" s="29">
        <f t="shared" si="145"/>
        <v>0</v>
      </c>
      <c r="L304" s="29">
        <f t="shared" si="145"/>
        <v>0</v>
      </c>
      <c r="M304" s="29">
        <f t="shared" si="145"/>
        <v>0</v>
      </c>
      <c r="N304" s="29">
        <f t="shared" si="145"/>
        <v>0</v>
      </c>
      <c r="O304" s="29">
        <f t="shared" si="145"/>
        <v>0</v>
      </c>
    </row>
    <row r="305" spans="1:15" ht="12.75">
      <c r="A305" s="331">
        <v>2</v>
      </c>
      <c r="B305" s="332">
        <v>6</v>
      </c>
      <c r="C305" s="332">
        <v>5</v>
      </c>
      <c r="D305" s="332">
        <v>2</v>
      </c>
      <c r="E305" s="332" t="s">
        <v>210</v>
      </c>
      <c r="F305" s="336" t="s">
        <v>197</v>
      </c>
      <c r="G305" s="27"/>
      <c r="H305" s="27"/>
      <c r="I305" s="27"/>
      <c r="J305" s="27"/>
      <c r="K305" s="27"/>
      <c r="L305" s="27"/>
      <c r="M305" s="27"/>
      <c r="N305" s="349">
        <f>SUBTOTAL(9,G305:M305)</f>
        <v>0</v>
      </c>
      <c r="O305" s="352">
        <f>IFERROR(N305/$N$18*100,"0.00")</f>
        <v>0</v>
      </c>
    </row>
    <row r="306" spans="1:15" ht="12.75">
      <c r="A306" s="328">
        <v>2</v>
      </c>
      <c r="B306" s="329">
        <v>6</v>
      </c>
      <c r="C306" s="329">
        <v>5</v>
      </c>
      <c r="D306" s="329">
        <v>4</v>
      </c>
      <c r="E306" s="329"/>
      <c r="F306" s="337" t="s">
        <v>1074</v>
      </c>
      <c r="G306" s="29">
        <f>+G307</f>
        <v>0</v>
      </c>
      <c r="H306" s="29">
        <f t="shared" ref="H306:O306" si="146">+H307</f>
        <v>0</v>
      </c>
      <c r="I306" s="29">
        <f t="shared" si="146"/>
        <v>0</v>
      </c>
      <c r="J306" s="29">
        <f t="shared" si="146"/>
        <v>0</v>
      </c>
      <c r="K306" s="29">
        <f t="shared" si="146"/>
        <v>0</v>
      </c>
      <c r="L306" s="29">
        <f t="shared" si="146"/>
        <v>0</v>
      </c>
      <c r="M306" s="29">
        <f t="shared" si="146"/>
        <v>62670</v>
      </c>
      <c r="N306" s="29">
        <f t="shared" si="146"/>
        <v>62670</v>
      </c>
      <c r="O306" s="29">
        <f t="shared" si="146"/>
        <v>2.0221098808240603E-2</v>
      </c>
    </row>
    <row r="307" spans="1:15" ht="12.75">
      <c r="A307" s="331">
        <v>2</v>
      </c>
      <c r="B307" s="332">
        <v>6</v>
      </c>
      <c r="C307" s="332">
        <v>5</v>
      </c>
      <c r="D307" s="332">
        <v>4</v>
      </c>
      <c r="E307" s="332" t="s">
        <v>210</v>
      </c>
      <c r="F307" s="336" t="s">
        <v>1074</v>
      </c>
      <c r="G307" s="27"/>
      <c r="H307" s="27"/>
      <c r="I307" s="27"/>
      <c r="J307" s="27"/>
      <c r="K307" s="27"/>
      <c r="L307" s="27"/>
      <c r="M307" s="27">
        <v>62670</v>
      </c>
      <c r="N307" s="349">
        <f t="shared" ref="N307:N314" si="147">SUBTOTAL(9,G307:M307)</f>
        <v>62670</v>
      </c>
      <c r="O307" s="352">
        <f>IFERROR(N307/$N$18*100,"0.00")</f>
        <v>2.0221098808240603E-2</v>
      </c>
    </row>
    <row r="308" spans="1:15" ht="12.75">
      <c r="A308" s="328">
        <v>2</v>
      </c>
      <c r="B308" s="329">
        <v>6</v>
      </c>
      <c r="C308" s="329">
        <v>5</v>
      </c>
      <c r="D308" s="329">
        <v>5</v>
      </c>
      <c r="E308" s="329"/>
      <c r="F308" s="337" t="s">
        <v>198</v>
      </c>
      <c r="G308" s="29">
        <f>+G309</f>
        <v>0</v>
      </c>
      <c r="H308" s="29">
        <f t="shared" ref="H308:O308" si="148">+H309</f>
        <v>0</v>
      </c>
      <c r="I308" s="29">
        <f t="shared" si="148"/>
        <v>0</v>
      </c>
      <c r="J308" s="29">
        <f t="shared" si="148"/>
        <v>0</v>
      </c>
      <c r="K308" s="29">
        <f t="shared" si="148"/>
        <v>0</v>
      </c>
      <c r="L308" s="29">
        <f t="shared" si="148"/>
        <v>0</v>
      </c>
      <c r="M308" s="29">
        <f t="shared" si="148"/>
        <v>306000</v>
      </c>
      <c r="N308" s="29">
        <f t="shared" si="148"/>
        <v>306000</v>
      </c>
      <c r="O308" s="29">
        <f t="shared" si="148"/>
        <v>9.8733943438991931E-2</v>
      </c>
    </row>
    <row r="309" spans="1:15" ht="12.75">
      <c r="A309" s="331">
        <v>2</v>
      </c>
      <c r="B309" s="332">
        <v>6</v>
      </c>
      <c r="C309" s="332">
        <v>5</v>
      </c>
      <c r="D309" s="332">
        <v>5</v>
      </c>
      <c r="E309" s="332" t="s">
        <v>210</v>
      </c>
      <c r="F309" s="336" t="s">
        <v>198</v>
      </c>
      <c r="G309" s="27"/>
      <c r="H309" s="27"/>
      <c r="I309" s="27"/>
      <c r="J309" s="27"/>
      <c r="K309" s="27"/>
      <c r="L309" s="27"/>
      <c r="M309" s="27">
        <v>306000</v>
      </c>
      <c r="N309" s="349">
        <f t="shared" si="147"/>
        <v>306000</v>
      </c>
      <c r="O309" s="352">
        <f>IFERROR(N309/$N$18*100,"0.00")</f>
        <v>9.8733943438991931E-2</v>
      </c>
    </row>
    <row r="310" spans="1:15" ht="12.75">
      <c r="A310" s="328">
        <v>2</v>
      </c>
      <c r="B310" s="329">
        <v>6</v>
      </c>
      <c r="C310" s="329">
        <v>5</v>
      </c>
      <c r="D310" s="329">
        <v>6</v>
      </c>
      <c r="E310" s="329"/>
      <c r="F310" s="337" t="s">
        <v>199</v>
      </c>
      <c r="G310" s="29">
        <f>+G311</f>
        <v>0</v>
      </c>
      <c r="H310" s="29">
        <f t="shared" ref="H310:O310" si="149">+H311</f>
        <v>0</v>
      </c>
      <c r="I310" s="29">
        <f t="shared" si="149"/>
        <v>0</v>
      </c>
      <c r="J310" s="29">
        <f t="shared" si="149"/>
        <v>0</v>
      </c>
      <c r="K310" s="29">
        <f t="shared" si="149"/>
        <v>0</v>
      </c>
      <c r="L310" s="29">
        <f t="shared" si="149"/>
        <v>0</v>
      </c>
      <c r="M310" s="29">
        <f t="shared" si="149"/>
        <v>700000</v>
      </c>
      <c r="N310" s="29">
        <f t="shared" si="149"/>
        <v>700000</v>
      </c>
      <c r="O310" s="29">
        <f t="shared" si="149"/>
        <v>0.22586196211534104</v>
      </c>
    </row>
    <row r="311" spans="1:15" ht="12.75">
      <c r="A311" s="331">
        <v>2</v>
      </c>
      <c r="B311" s="332">
        <v>6</v>
      </c>
      <c r="C311" s="332">
        <v>5</v>
      </c>
      <c r="D311" s="332">
        <v>6</v>
      </c>
      <c r="E311" s="332" t="s">
        <v>210</v>
      </c>
      <c r="F311" s="336" t="s">
        <v>199</v>
      </c>
      <c r="G311" s="27"/>
      <c r="H311" s="27"/>
      <c r="I311" s="27"/>
      <c r="J311" s="27"/>
      <c r="K311" s="27"/>
      <c r="L311" s="27"/>
      <c r="M311" s="27">
        <v>700000</v>
      </c>
      <c r="N311" s="349">
        <f t="shared" si="147"/>
        <v>700000</v>
      </c>
      <c r="O311" s="352">
        <f>IFERROR(N311/$N$18*100,"0.00")</f>
        <v>0.22586196211534104</v>
      </c>
    </row>
    <row r="312" spans="1:15" ht="12.75">
      <c r="A312" s="325">
        <v>2</v>
      </c>
      <c r="B312" s="326">
        <v>6</v>
      </c>
      <c r="C312" s="326">
        <v>6</v>
      </c>
      <c r="D312" s="326"/>
      <c r="E312" s="326"/>
      <c r="F312" s="327" t="s">
        <v>275</v>
      </c>
      <c r="G312" s="32">
        <f>+G313</f>
        <v>0</v>
      </c>
      <c r="H312" s="32">
        <f t="shared" ref="H312:O313" si="150">+H313</f>
        <v>0</v>
      </c>
      <c r="I312" s="32">
        <f t="shared" si="150"/>
        <v>0</v>
      </c>
      <c r="J312" s="32">
        <f t="shared" si="150"/>
        <v>0</v>
      </c>
      <c r="K312" s="32">
        <f t="shared" si="150"/>
        <v>0</v>
      </c>
      <c r="L312" s="32">
        <f t="shared" si="150"/>
        <v>0</v>
      </c>
      <c r="M312" s="32">
        <f t="shared" si="150"/>
        <v>0</v>
      </c>
      <c r="N312" s="32">
        <f t="shared" si="150"/>
        <v>0</v>
      </c>
      <c r="O312" s="32">
        <f t="shared" si="150"/>
        <v>0</v>
      </c>
    </row>
    <row r="313" spans="1:15" ht="12.75">
      <c r="A313" s="328">
        <v>2</v>
      </c>
      <c r="B313" s="329">
        <v>6</v>
      </c>
      <c r="C313" s="329">
        <v>6</v>
      </c>
      <c r="D313" s="329">
        <v>1</v>
      </c>
      <c r="E313" s="329"/>
      <c r="F313" s="345" t="s">
        <v>276</v>
      </c>
      <c r="G313" s="30">
        <f>+G314</f>
        <v>0</v>
      </c>
      <c r="H313" s="30">
        <f t="shared" si="150"/>
        <v>0</v>
      </c>
      <c r="I313" s="30">
        <f t="shared" si="150"/>
        <v>0</v>
      </c>
      <c r="J313" s="30">
        <f t="shared" si="150"/>
        <v>0</v>
      </c>
      <c r="K313" s="30">
        <f t="shared" si="150"/>
        <v>0</v>
      </c>
      <c r="L313" s="30">
        <f t="shared" si="150"/>
        <v>0</v>
      </c>
      <c r="M313" s="30">
        <f t="shared" si="150"/>
        <v>0</v>
      </c>
      <c r="N313" s="30">
        <f t="shared" si="150"/>
        <v>0</v>
      </c>
      <c r="O313" s="30">
        <f t="shared" si="150"/>
        <v>0</v>
      </c>
    </row>
    <row r="314" spans="1:15" ht="12.75">
      <c r="A314" s="331">
        <v>2</v>
      </c>
      <c r="B314" s="332">
        <v>6</v>
      </c>
      <c r="C314" s="332">
        <v>6</v>
      </c>
      <c r="D314" s="332">
        <v>1</v>
      </c>
      <c r="E314" s="332" t="s">
        <v>210</v>
      </c>
      <c r="F314" s="336" t="s">
        <v>276</v>
      </c>
      <c r="G314" s="27"/>
      <c r="H314" s="27"/>
      <c r="I314" s="27"/>
      <c r="J314" s="27"/>
      <c r="K314" s="27"/>
      <c r="L314" s="27"/>
      <c r="M314" s="27"/>
      <c r="N314" s="350">
        <f t="shared" si="147"/>
        <v>0</v>
      </c>
      <c r="O314" s="352">
        <f>IFERROR(N314/$N$18*100,"0.00")</f>
        <v>0</v>
      </c>
    </row>
    <row r="315" spans="1:15" ht="12.75">
      <c r="A315" s="325">
        <v>2</v>
      </c>
      <c r="B315" s="326">
        <v>6</v>
      </c>
      <c r="C315" s="326">
        <v>8</v>
      </c>
      <c r="D315" s="326"/>
      <c r="E315" s="326"/>
      <c r="F315" s="327" t="s">
        <v>201</v>
      </c>
      <c r="G315" s="32">
        <f>+G316+G319+G321+G323</f>
        <v>0</v>
      </c>
      <c r="H315" s="32">
        <f t="shared" ref="H315:O315" si="151">+H316+H319+H321+H323</f>
        <v>0</v>
      </c>
      <c r="I315" s="32">
        <f t="shared" si="151"/>
        <v>0</v>
      </c>
      <c r="J315" s="32">
        <f t="shared" si="151"/>
        <v>0</v>
      </c>
      <c r="K315" s="32">
        <f t="shared" si="151"/>
        <v>0</v>
      </c>
      <c r="L315" s="32">
        <f t="shared" si="151"/>
        <v>0</v>
      </c>
      <c r="M315" s="32">
        <f t="shared" si="151"/>
        <v>0</v>
      </c>
      <c r="N315" s="32">
        <f t="shared" si="151"/>
        <v>0</v>
      </c>
      <c r="O315" s="32">
        <f t="shared" si="151"/>
        <v>0</v>
      </c>
    </row>
    <row r="316" spans="1:15" ht="12.75">
      <c r="A316" s="328">
        <v>2</v>
      </c>
      <c r="B316" s="329">
        <v>6</v>
      </c>
      <c r="C316" s="329">
        <v>8</v>
      </c>
      <c r="D316" s="329">
        <v>3</v>
      </c>
      <c r="E316" s="329"/>
      <c r="F316" s="337" t="s">
        <v>202</v>
      </c>
      <c r="G316" s="29">
        <f>+G317+G318</f>
        <v>0</v>
      </c>
      <c r="H316" s="29">
        <f t="shared" ref="H316:O316" si="152">+H317+H318</f>
        <v>0</v>
      </c>
      <c r="I316" s="29">
        <f t="shared" si="152"/>
        <v>0</v>
      </c>
      <c r="J316" s="29">
        <f t="shared" si="152"/>
        <v>0</v>
      </c>
      <c r="K316" s="29">
        <f t="shared" si="152"/>
        <v>0</v>
      </c>
      <c r="L316" s="29">
        <f t="shared" si="152"/>
        <v>0</v>
      </c>
      <c r="M316" s="29">
        <f t="shared" si="152"/>
        <v>0</v>
      </c>
      <c r="N316" s="29">
        <f t="shared" si="152"/>
        <v>0</v>
      </c>
      <c r="O316" s="29">
        <f t="shared" si="152"/>
        <v>0</v>
      </c>
    </row>
    <row r="317" spans="1:15" ht="12.75">
      <c r="A317" s="338">
        <v>2</v>
      </c>
      <c r="B317" s="332">
        <v>6</v>
      </c>
      <c r="C317" s="332">
        <v>8</v>
      </c>
      <c r="D317" s="332">
        <v>3</v>
      </c>
      <c r="E317" s="332" t="s">
        <v>210</v>
      </c>
      <c r="F317" s="336" t="s">
        <v>203</v>
      </c>
      <c r="G317" s="27"/>
      <c r="H317" s="27"/>
      <c r="I317" s="27"/>
      <c r="J317" s="27"/>
      <c r="K317" s="27"/>
      <c r="L317" s="27"/>
      <c r="M317" s="27"/>
      <c r="N317" s="349">
        <f>SUBTOTAL(9,G317:M317)</f>
        <v>0</v>
      </c>
      <c r="O317" s="352">
        <f>IFERROR(N317/$N$18*100,"0.00")</f>
        <v>0</v>
      </c>
    </row>
    <row r="318" spans="1:15" ht="12.75">
      <c r="A318" s="338">
        <v>2</v>
      </c>
      <c r="B318" s="332">
        <v>6</v>
      </c>
      <c r="C318" s="332">
        <v>8</v>
      </c>
      <c r="D318" s="332">
        <v>3</v>
      </c>
      <c r="E318" s="332" t="s">
        <v>211</v>
      </c>
      <c r="F318" s="336" t="s">
        <v>204</v>
      </c>
      <c r="G318" s="27"/>
      <c r="H318" s="27"/>
      <c r="I318" s="27"/>
      <c r="J318" s="27"/>
      <c r="K318" s="27"/>
      <c r="L318" s="27"/>
      <c r="M318" s="27"/>
      <c r="N318" s="349">
        <f>SUBTOTAL(9,G318:M318)</f>
        <v>0</v>
      </c>
      <c r="O318" s="352">
        <f>IFERROR(N318/$N$18*100,"0.00")</f>
        <v>0</v>
      </c>
    </row>
    <row r="319" spans="1:15" ht="12.75">
      <c r="A319" s="328">
        <v>2</v>
      </c>
      <c r="B319" s="329">
        <v>6</v>
      </c>
      <c r="C319" s="329">
        <v>8</v>
      </c>
      <c r="D319" s="329">
        <v>5</v>
      </c>
      <c r="E319" s="329"/>
      <c r="F319" s="337" t="s">
        <v>205</v>
      </c>
      <c r="G319" s="29">
        <f>+G320</f>
        <v>0</v>
      </c>
      <c r="H319" s="29">
        <f t="shared" ref="H319:O319" si="153">+H320</f>
        <v>0</v>
      </c>
      <c r="I319" s="29">
        <f t="shared" si="153"/>
        <v>0</v>
      </c>
      <c r="J319" s="29">
        <f t="shared" si="153"/>
        <v>0</v>
      </c>
      <c r="K319" s="29">
        <f t="shared" si="153"/>
        <v>0</v>
      </c>
      <c r="L319" s="29">
        <f t="shared" si="153"/>
        <v>0</v>
      </c>
      <c r="M319" s="29">
        <f t="shared" si="153"/>
        <v>0</v>
      </c>
      <c r="N319" s="29">
        <f t="shared" si="153"/>
        <v>0</v>
      </c>
      <c r="O319" s="29">
        <f t="shared" si="153"/>
        <v>0</v>
      </c>
    </row>
    <row r="320" spans="1:15" ht="12.75">
      <c r="A320" s="338">
        <v>2</v>
      </c>
      <c r="B320" s="332">
        <v>6</v>
      </c>
      <c r="C320" s="332">
        <v>8</v>
      </c>
      <c r="D320" s="332">
        <v>5</v>
      </c>
      <c r="E320" s="332" t="s">
        <v>210</v>
      </c>
      <c r="F320" s="336" t="s">
        <v>205</v>
      </c>
      <c r="G320" s="27"/>
      <c r="H320" s="27"/>
      <c r="I320" s="27"/>
      <c r="J320" s="27"/>
      <c r="K320" s="27"/>
      <c r="L320" s="27"/>
      <c r="M320" s="27"/>
      <c r="N320" s="350">
        <f>SUBTOTAL(9,G320:M320)</f>
        <v>0</v>
      </c>
      <c r="O320" s="352">
        <f>IFERROR(N320/$N$18*100,"0.00")</f>
        <v>0</v>
      </c>
    </row>
    <row r="321" spans="1:15" ht="12.75">
      <c r="A321" s="328">
        <v>2</v>
      </c>
      <c r="B321" s="329">
        <v>6</v>
      </c>
      <c r="C321" s="329">
        <v>8</v>
      </c>
      <c r="D321" s="329">
        <v>8</v>
      </c>
      <c r="E321" s="329"/>
      <c r="F321" s="345" t="s">
        <v>206</v>
      </c>
      <c r="G321" s="29">
        <f>+G322</f>
        <v>0</v>
      </c>
      <c r="H321" s="29">
        <f t="shared" ref="H321:O321" si="154">+H322</f>
        <v>0</v>
      </c>
      <c r="I321" s="29">
        <f t="shared" si="154"/>
        <v>0</v>
      </c>
      <c r="J321" s="29">
        <f t="shared" si="154"/>
        <v>0</v>
      </c>
      <c r="K321" s="29">
        <f t="shared" si="154"/>
        <v>0</v>
      </c>
      <c r="L321" s="29">
        <f t="shared" si="154"/>
        <v>0</v>
      </c>
      <c r="M321" s="29">
        <f t="shared" si="154"/>
        <v>0</v>
      </c>
      <c r="N321" s="29">
        <f t="shared" si="154"/>
        <v>0</v>
      </c>
      <c r="O321" s="29">
        <f t="shared" si="154"/>
        <v>0</v>
      </c>
    </row>
    <row r="322" spans="1:15" ht="12.75">
      <c r="A322" s="338">
        <v>2</v>
      </c>
      <c r="B322" s="332">
        <v>6</v>
      </c>
      <c r="C322" s="332">
        <v>8</v>
      </c>
      <c r="D322" s="332">
        <v>8</v>
      </c>
      <c r="E322" s="332" t="s">
        <v>210</v>
      </c>
      <c r="F322" s="336" t="s">
        <v>1075</v>
      </c>
      <c r="G322" s="27"/>
      <c r="H322" s="27"/>
      <c r="I322" s="27"/>
      <c r="J322" s="27"/>
      <c r="K322" s="27"/>
      <c r="L322" s="27"/>
      <c r="M322" s="27"/>
      <c r="N322" s="349">
        <f>SUBTOTAL(9,G322:M322)</f>
        <v>0</v>
      </c>
      <c r="O322" s="352">
        <f>IFERROR(N322/$N$18*100,"0.00")</f>
        <v>0</v>
      </c>
    </row>
    <row r="323" spans="1:15" ht="12.75">
      <c r="A323" s="328">
        <v>2</v>
      </c>
      <c r="B323" s="329">
        <v>6</v>
      </c>
      <c r="C323" s="329">
        <v>8</v>
      </c>
      <c r="D323" s="329">
        <v>9</v>
      </c>
      <c r="E323" s="329"/>
      <c r="F323" s="345" t="s">
        <v>207</v>
      </c>
      <c r="G323" s="29">
        <f>+G324</f>
        <v>0</v>
      </c>
      <c r="H323" s="29">
        <f t="shared" ref="H323:O323" si="155">+H324</f>
        <v>0</v>
      </c>
      <c r="I323" s="29">
        <f t="shared" si="155"/>
        <v>0</v>
      </c>
      <c r="J323" s="29">
        <f t="shared" si="155"/>
        <v>0</v>
      </c>
      <c r="K323" s="29">
        <f t="shared" si="155"/>
        <v>0</v>
      </c>
      <c r="L323" s="29">
        <f t="shared" si="155"/>
        <v>0</v>
      </c>
      <c r="M323" s="29">
        <f t="shared" si="155"/>
        <v>0</v>
      </c>
      <c r="N323" s="29">
        <f t="shared" si="155"/>
        <v>0</v>
      </c>
      <c r="O323" s="29">
        <f t="shared" si="155"/>
        <v>0</v>
      </c>
    </row>
    <row r="324" spans="1:15" ht="12.75">
      <c r="A324" s="338">
        <v>2</v>
      </c>
      <c r="B324" s="332">
        <v>6</v>
      </c>
      <c r="C324" s="332">
        <v>8</v>
      </c>
      <c r="D324" s="332">
        <v>9</v>
      </c>
      <c r="E324" s="332" t="s">
        <v>210</v>
      </c>
      <c r="F324" s="336" t="s">
        <v>207</v>
      </c>
      <c r="G324" s="27"/>
      <c r="H324" s="27"/>
      <c r="I324" s="27"/>
      <c r="J324" s="27"/>
      <c r="K324" s="27"/>
      <c r="L324" s="27"/>
      <c r="M324" s="27"/>
      <c r="N324" s="349">
        <f>SUBTOTAL(9,G324:M324)</f>
        <v>0</v>
      </c>
      <c r="O324" s="352">
        <f>IFERROR(N324/$N$18*100,"0.00")</f>
        <v>0</v>
      </c>
    </row>
    <row r="325" spans="1:15" ht="12.75">
      <c r="A325" s="321">
        <v>2</v>
      </c>
      <c r="B325" s="322">
        <v>7</v>
      </c>
      <c r="C325" s="323"/>
      <c r="D325" s="323"/>
      <c r="E325" s="323"/>
      <c r="F325" s="324" t="s">
        <v>183</v>
      </c>
      <c r="G325" s="33">
        <f>+G326</f>
        <v>0</v>
      </c>
      <c r="H325" s="33">
        <f t="shared" ref="H325:O327" si="156">+H326</f>
        <v>0</v>
      </c>
      <c r="I325" s="33">
        <f t="shared" si="156"/>
        <v>0</v>
      </c>
      <c r="J325" s="33">
        <f t="shared" si="156"/>
        <v>0</v>
      </c>
      <c r="K325" s="33">
        <f t="shared" si="156"/>
        <v>0</v>
      </c>
      <c r="L325" s="33">
        <f t="shared" si="156"/>
        <v>0</v>
      </c>
      <c r="M325" s="33">
        <f t="shared" si="156"/>
        <v>0</v>
      </c>
      <c r="N325" s="33">
        <f t="shared" si="156"/>
        <v>0</v>
      </c>
      <c r="O325" s="33">
        <f t="shared" si="156"/>
        <v>0</v>
      </c>
    </row>
    <row r="326" spans="1:15" ht="12.75">
      <c r="A326" s="325">
        <v>2</v>
      </c>
      <c r="B326" s="326">
        <v>7</v>
      </c>
      <c r="C326" s="326">
        <v>1</v>
      </c>
      <c r="D326" s="326"/>
      <c r="E326" s="326"/>
      <c r="F326" s="327" t="s">
        <v>208</v>
      </c>
      <c r="G326" s="32">
        <f>+G327</f>
        <v>0</v>
      </c>
      <c r="H326" s="32">
        <f t="shared" si="156"/>
        <v>0</v>
      </c>
      <c r="I326" s="32">
        <f t="shared" si="156"/>
        <v>0</v>
      </c>
      <c r="J326" s="32">
        <f t="shared" si="156"/>
        <v>0</v>
      </c>
      <c r="K326" s="32">
        <f t="shared" si="156"/>
        <v>0</v>
      </c>
      <c r="L326" s="32">
        <f t="shared" si="156"/>
        <v>0</v>
      </c>
      <c r="M326" s="32">
        <f t="shared" si="156"/>
        <v>0</v>
      </c>
      <c r="N326" s="32">
        <f t="shared" si="156"/>
        <v>0</v>
      </c>
      <c r="O326" s="32">
        <f t="shared" si="156"/>
        <v>0</v>
      </c>
    </row>
    <row r="327" spans="1:15" ht="12.75">
      <c r="A327" s="328">
        <v>2</v>
      </c>
      <c r="B327" s="329">
        <v>7</v>
      </c>
      <c r="C327" s="329">
        <v>1</v>
      </c>
      <c r="D327" s="329">
        <v>2</v>
      </c>
      <c r="E327" s="329"/>
      <c r="F327" s="337" t="s">
        <v>209</v>
      </c>
      <c r="G327" s="29">
        <f>+G328</f>
        <v>0</v>
      </c>
      <c r="H327" s="29">
        <f t="shared" si="156"/>
        <v>0</v>
      </c>
      <c r="I327" s="29">
        <f t="shared" si="156"/>
        <v>0</v>
      </c>
      <c r="J327" s="29">
        <f t="shared" si="156"/>
        <v>0</v>
      </c>
      <c r="K327" s="29">
        <f t="shared" si="156"/>
        <v>0</v>
      </c>
      <c r="L327" s="29">
        <f t="shared" si="156"/>
        <v>0</v>
      </c>
      <c r="M327" s="29">
        <f t="shared" si="156"/>
        <v>0</v>
      </c>
      <c r="N327" s="29">
        <f t="shared" si="156"/>
        <v>0</v>
      </c>
      <c r="O327" s="29">
        <f t="shared" si="156"/>
        <v>0</v>
      </c>
    </row>
    <row r="328" spans="1:15" ht="12.75">
      <c r="A328" s="346">
        <v>2</v>
      </c>
      <c r="B328" s="347">
        <v>7</v>
      </c>
      <c r="C328" s="347">
        <v>1</v>
      </c>
      <c r="D328" s="347">
        <v>2</v>
      </c>
      <c r="E328" s="347" t="s">
        <v>210</v>
      </c>
      <c r="F328" s="348" t="s">
        <v>209</v>
      </c>
      <c r="G328" s="390"/>
      <c r="H328" s="390"/>
      <c r="I328" s="390"/>
      <c r="J328" s="390"/>
      <c r="K328" s="390"/>
      <c r="L328" s="390"/>
      <c r="M328" s="390"/>
      <c r="N328" s="388">
        <f>SUBTOTAL(9,G328:M328)</f>
        <v>0</v>
      </c>
      <c r="O328" s="389">
        <f>IFERROR(N328/$N$18*100,"0.00")</f>
        <v>0</v>
      </c>
    </row>
    <row r="329" spans="1:15" s="62" customFormat="1">
      <c r="A329" s="63"/>
      <c r="B329" s="63"/>
      <c r="C329" s="63"/>
      <c r="D329" s="63"/>
      <c r="E329" s="63"/>
      <c r="F329" s="63"/>
      <c r="G329" s="63"/>
      <c r="H329" s="63"/>
      <c r="I329" s="63"/>
      <c r="J329" s="63"/>
      <c r="K329" s="63"/>
      <c r="L329" s="63"/>
      <c r="M329" s="63"/>
      <c r="N329" s="63"/>
    </row>
    <row r="330" spans="1:15" s="62" customFormat="1">
      <c r="A330" s="63"/>
      <c r="B330" s="63"/>
      <c r="C330" s="63"/>
      <c r="D330" s="63"/>
      <c r="E330" s="63"/>
      <c r="F330" s="63"/>
      <c r="G330" s="63"/>
      <c r="H330" s="63"/>
      <c r="I330" s="63"/>
      <c r="J330" s="63"/>
      <c r="K330" s="63"/>
      <c r="L330" s="63"/>
      <c r="M330" s="63"/>
      <c r="N330" s="63"/>
    </row>
    <row r="331" spans="1:15" s="62" customFormat="1">
      <c r="A331" s="63"/>
      <c r="B331" s="63"/>
      <c r="C331" s="63"/>
      <c r="D331" s="63"/>
      <c r="E331" s="63"/>
      <c r="F331" s="63"/>
      <c r="G331" s="63"/>
      <c r="H331" s="63"/>
      <c r="I331" s="63"/>
      <c r="J331" s="63"/>
      <c r="K331" s="63"/>
      <c r="L331" s="63"/>
      <c r="M331" s="63"/>
      <c r="N331" s="63"/>
    </row>
    <row r="332" spans="1:15" s="62" customFormat="1">
      <c r="A332" s="63"/>
      <c r="B332" s="63"/>
      <c r="C332" s="63"/>
      <c r="D332" s="63"/>
      <c r="E332" s="63"/>
      <c r="F332" s="63"/>
      <c r="G332" s="63"/>
      <c r="H332" s="63"/>
      <c r="I332" s="63"/>
      <c r="J332" s="63"/>
      <c r="K332" s="63"/>
      <c r="L332" s="63"/>
      <c r="M332" s="63"/>
      <c r="N332" s="63"/>
    </row>
    <row r="333" spans="1:15" s="62" customFormat="1">
      <c r="A333" s="63"/>
      <c r="B333" s="63"/>
      <c r="C333" s="63"/>
      <c r="D333" s="63"/>
      <c r="E333" s="63"/>
      <c r="F333" s="63"/>
      <c r="G333" s="63"/>
      <c r="H333" s="63"/>
      <c r="I333" s="63"/>
      <c r="J333" s="63"/>
      <c r="K333" s="63"/>
      <c r="L333" s="63"/>
      <c r="M333" s="63"/>
      <c r="N333" s="63"/>
    </row>
    <row r="334" spans="1:15" s="62" customFormat="1">
      <c r="A334" s="63"/>
      <c r="B334" s="63"/>
      <c r="C334" s="63"/>
      <c r="D334" s="63"/>
      <c r="E334" s="63"/>
      <c r="F334" s="63"/>
      <c r="G334" s="63"/>
      <c r="H334" s="63"/>
      <c r="I334" s="63"/>
      <c r="J334" s="63"/>
      <c r="K334" s="63"/>
      <c r="L334" s="63"/>
      <c r="M334" s="63"/>
      <c r="N334" s="63"/>
    </row>
    <row r="335" spans="1:15" s="62" customFormat="1">
      <c r="A335" s="63"/>
      <c r="B335" s="63"/>
      <c r="C335" s="63"/>
      <c r="D335" s="63"/>
      <c r="E335" s="63"/>
      <c r="F335" s="63"/>
      <c r="G335" s="63"/>
      <c r="H335" s="63"/>
      <c r="I335" s="63"/>
      <c r="J335" s="63"/>
      <c r="K335" s="63"/>
      <c r="L335" s="63"/>
      <c r="M335" s="63"/>
      <c r="N335" s="63"/>
    </row>
    <row r="336" spans="1:15" s="62" customFormat="1">
      <c r="A336" s="63"/>
      <c r="B336" s="63"/>
      <c r="C336" s="63"/>
      <c r="D336" s="63"/>
      <c r="E336" s="63"/>
      <c r="F336" s="63"/>
      <c r="G336" s="63"/>
      <c r="H336" s="63"/>
      <c r="I336" s="63"/>
      <c r="J336" s="63"/>
      <c r="K336" s="63"/>
      <c r="L336" s="63"/>
      <c r="M336" s="63"/>
      <c r="N336" s="63"/>
    </row>
    <row r="337" spans="1:14" s="62" customFormat="1">
      <c r="A337" s="63"/>
      <c r="B337" s="63"/>
      <c r="C337" s="63"/>
      <c r="D337" s="63"/>
      <c r="E337" s="63"/>
      <c r="F337" s="63"/>
      <c r="G337" s="63"/>
      <c r="H337" s="63"/>
      <c r="I337" s="63"/>
      <c r="J337" s="63"/>
      <c r="K337" s="63"/>
      <c r="L337" s="63"/>
      <c r="M337" s="63"/>
      <c r="N337" s="63"/>
    </row>
    <row r="338" spans="1:14" s="62" customFormat="1">
      <c r="A338" s="63"/>
      <c r="B338" s="63"/>
      <c r="C338" s="63"/>
      <c r="D338" s="63"/>
      <c r="E338" s="63"/>
      <c r="F338" s="63"/>
      <c r="G338" s="63"/>
      <c r="H338" s="63"/>
      <c r="I338" s="63"/>
      <c r="J338" s="63"/>
      <c r="K338" s="63"/>
      <c r="L338" s="63"/>
      <c r="M338" s="63"/>
      <c r="N338" s="63"/>
    </row>
    <row r="339" spans="1:14" s="62" customFormat="1">
      <c r="A339" s="63"/>
      <c r="B339" s="63"/>
      <c r="C339" s="63"/>
      <c r="D339" s="63"/>
      <c r="E339" s="63"/>
      <c r="F339" s="63"/>
      <c r="G339" s="63"/>
      <c r="H339" s="63"/>
      <c r="I339" s="63"/>
      <c r="J339" s="63"/>
      <c r="K339" s="63"/>
      <c r="L339" s="63"/>
      <c r="M339" s="63"/>
      <c r="N339" s="63"/>
    </row>
    <row r="340" spans="1:14" s="62" customFormat="1">
      <c r="A340" s="63"/>
      <c r="B340" s="63"/>
      <c r="C340" s="63"/>
      <c r="D340" s="63"/>
      <c r="E340" s="63"/>
      <c r="F340" s="63"/>
      <c r="G340" s="63"/>
      <c r="H340" s="63"/>
      <c r="I340" s="63"/>
      <c r="J340" s="63"/>
      <c r="K340" s="63"/>
      <c r="L340" s="63"/>
      <c r="M340" s="63"/>
      <c r="N340" s="63"/>
    </row>
    <row r="341" spans="1:14" s="62" customFormat="1">
      <c r="A341" s="63"/>
      <c r="B341" s="63"/>
      <c r="C341" s="63"/>
      <c r="D341" s="63"/>
      <c r="E341" s="63"/>
      <c r="F341" s="63"/>
      <c r="G341" s="63"/>
      <c r="H341" s="63"/>
      <c r="I341" s="63"/>
      <c r="J341" s="63"/>
      <c r="K341" s="63"/>
      <c r="L341" s="63"/>
      <c r="M341" s="63"/>
      <c r="N341" s="63"/>
    </row>
    <row r="342" spans="1:14" s="62" customFormat="1">
      <c r="A342" s="63"/>
      <c r="B342" s="63"/>
      <c r="C342" s="63"/>
      <c r="D342" s="63"/>
      <c r="E342" s="63"/>
      <c r="F342" s="63"/>
      <c r="G342" s="63"/>
      <c r="H342" s="63"/>
      <c r="I342" s="63"/>
      <c r="J342" s="63"/>
      <c r="K342" s="63"/>
      <c r="L342" s="63"/>
      <c r="M342" s="63"/>
      <c r="N342" s="63"/>
    </row>
    <row r="343" spans="1:14" s="62" customFormat="1">
      <c r="A343" s="63"/>
      <c r="B343" s="63"/>
      <c r="C343" s="63"/>
      <c r="D343" s="63"/>
      <c r="E343" s="63"/>
      <c r="F343" s="63"/>
      <c r="G343" s="63"/>
      <c r="H343" s="63"/>
      <c r="I343" s="63"/>
      <c r="J343" s="63"/>
      <c r="K343" s="63"/>
      <c r="L343" s="63"/>
      <c r="M343" s="63"/>
      <c r="N343" s="63"/>
    </row>
    <row r="344" spans="1:14" s="62" customFormat="1">
      <c r="A344" s="63"/>
      <c r="B344" s="63"/>
      <c r="C344" s="63"/>
      <c r="D344" s="63"/>
      <c r="E344" s="63"/>
      <c r="F344" s="63"/>
      <c r="G344" s="63"/>
      <c r="H344" s="63"/>
      <c r="I344" s="63"/>
      <c r="J344" s="63"/>
      <c r="K344" s="63"/>
      <c r="L344" s="63"/>
      <c r="M344" s="63"/>
      <c r="N344" s="63"/>
    </row>
    <row r="345" spans="1:14" s="62" customFormat="1">
      <c r="A345" s="63"/>
      <c r="B345" s="63"/>
      <c r="C345" s="63"/>
      <c r="D345" s="63"/>
      <c r="E345" s="63"/>
      <c r="F345" s="63"/>
      <c r="G345" s="63"/>
      <c r="H345" s="63"/>
      <c r="I345" s="63"/>
      <c r="J345" s="63"/>
      <c r="K345" s="63"/>
      <c r="L345" s="63"/>
      <c r="M345" s="63"/>
      <c r="N345" s="63"/>
    </row>
    <row r="346" spans="1:14" s="62" customFormat="1">
      <c r="A346" s="63"/>
      <c r="B346" s="63"/>
      <c r="C346" s="63"/>
      <c r="D346" s="63"/>
      <c r="E346" s="63"/>
      <c r="F346" s="63"/>
      <c r="G346" s="63"/>
      <c r="H346" s="63"/>
      <c r="I346" s="63"/>
      <c r="J346" s="63"/>
      <c r="K346" s="63"/>
      <c r="L346" s="63"/>
      <c r="M346" s="63"/>
      <c r="N346" s="63"/>
    </row>
    <row r="347" spans="1:14" s="62" customFormat="1">
      <c r="A347" s="63"/>
      <c r="B347" s="63"/>
      <c r="C347" s="63"/>
      <c r="D347" s="63"/>
      <c r="E347" s="63"/>
      <c r="F347" s="63"/>
      <c r="G347" s="63"/>
      <c r="H347" s="63"/>
      <c r="I347" s="63"/>
      <c r="J347" s="63"/>
      <c r="K347" s="63"/>
      <c r="L347" s="63"/>
      <c r="M347" s="63"/>
      <c r="N347" s="63"/>
    </row>
    <row r="348" spans="1:14" s="62" customFormat="1">
      <c r="A348" s="63"/>
      <c r="B348" s="63"/>
      <c r="C348" s="63"/>
      <c r="D348" s="63"/>
      <c r="E348" s="63"/>
      <c r="F348" s="63"/>
      <c r="G348" s="63"/>
      <c r="H348" s="63"/>
      <c r="I348" s="63"/>
      <c r="J348" s="63"/>
      <c r="K348" s="63"/>
      <c r="L348" s="63"/>
      <c r="M348" s="63"/>
      <c r="N348" s="63"/>
    </row>
    <row r="349" spans="1:14" s="62" customFormat="1">
      <c r="A349" s="63"/>
      <c r="B349" s="63"/>
      <c r="C349" s="63"/>
      <c r="D349" s="63"/>
      <c r="E349" s="63"/>
      <c r="F349" s="63"/>
      <c r="G349" s="63"/>
      <c r="H349" s="63"/>
      <c r="I349" s="63"/>
      <c r="J349" s="63"/>
      <c r="K349" s="63"/>
      <c r="L349" s="63"/>
      <c r="M349" s="63"/>
      <c r="N349" s="63"/>
    </row>
    <row r="350" spans="1:14" s="62" customFormat="1">
      <c r="A350" s="63"/>
      <c r="B350" s="63"/>
      <c r="C350" s="63"/>
      <c r="D350" s="63"/>
      <c r="E350" s="63"/>
      <c r="F350" s="63"/>
      <c r="G350" s="63"/>
      <c r="H350" s="63"/>
      <c r="I350" s="63"/>
      <c r="J350" s="63"/>
      <c r="K350" s="63"/>
      <c r="L350" s="63"/>
      <c r="M350" s="63"/>
      <c r="N350" s="63"/>
    </row>
    <row r="351" spans="1:14" s="62" customFormat="1">
      <c r="A351" s="63"/>
      <c r="B351" s="63"/>
      <c r="C351" s="63"/>
      <c r="D351" s="63"/>
      <c r="E351" s="63"/>
      <c r="F351" s="63"/>
      <c r="G351" s="63"/>
      <c r="H351" s="63"/>
      <c r="I351" s="63"/>
      <c r="J351" s="63"/>
      <c r="K351" s="63"/>
      <c r="L351" s="63"/>
      <c r="M351" s="63"/>
      <c r="N351" s="63"/>
    </row>
    <row r="352" spans="1:14" s="62" customFormat="1">
      <c r="A352" s="63"/>
      <c r="B352" s="63"/>
      <c r="C352" s="63"/>
      <c r="D352" s="63"/>
      <c r="E352" s="63"/>
      <c r="F352" s="63"/>
      <c r="G352" s="63"/>
      <c r="H352" s="63"/>
      <c r="I352" s="63"/>
      <c r="J352" s="63"/>
      <c r="K352" s="63"/>
      <c r="L352" s="63"/>
      <c r="M352" s="63"/>
      <c r="N352" s="63"/>
    </row>
    <row r="353" spans="1:14" s="62" customFormat="1">
      <c r="A353" s="63"/>
      <c r="B353" s="63"/>
      <c r="C353" s="63"/>
      <c r="D353" s="63"/>
      <c r="E353" s="63"/>
      <c r="F353" s="63"/>
      <c r="G353" s="63"/>
      <c r="H353" s="63"/>
      <c r="I353" s="63"/>
      <c r="J353" s="63"/>
      <c r="K353" s="63"/>
      <c r="L353" s="63"/>
      <c r="M353" s="63"/>
      <c r="N353" s="63"/>
    </row>
    <row r="354" spans="1:14" s="62" customFormat="1">
      <c r="A354" s="63"/>
      <c r="B354" s="63"/>
      <c r="C354" s="63"/>
      <c r="D354" s="63"/>
      <c r="E354" s="63"/>
      <c r="F354" s="63"/>
      <c r="G354" s="63"/>
      <c r="H354" s="63"/>
      <c r="I354" s="63"/>
      <c r="J354" s="63"/>
      <c r="K354" s="63"/>
      <c r="L354" s="63"/>
      <c r="M354" s="63"/>
      <c r="N354" s="63"/>
    </row>
    <row r="355" spans="1:14" s="62" customFormat="1">
      <c r="A355" s="63"/>
      <c r="B355" s="63"/>
      <c r="C355" s="63"/>
      <c r="D355" s="63"/>
      <c r="E355" s="63"/>
      <c r="F355" s="63"/>
      <c r="G355" s="63"/>
      <c r="H355" s="63"/>
      <c r="I355" s="63"/>
      <c r="J355" s="63"/>
      <c r="K355" s="63"/>
      <c r="L355" s="63"/>
      <c r="M355" s="63"/>
      <c r="N355" s="63"/>
    </row>
    <row r="356" spans="1:14" s="62" customFormat="1">
      <c r="A356" s="63"/>
      <c r="B356" s="63"/>
      <c r="C356" s="63"/>
      <c r="D356" s="63"/>
      <c r="E356" s="63"/>
      <c r="F356" s="63"/>
      <c r="G356" s="63"/>
      <c r="H356" s="63"/>
      <c r="I356" s="63"/>
      <c r="J356" s="63"/>
      <c r="K356" s="63"/>
      <c r="L356" s="63"/>
      <c r="M356" s="63"/>
      <c r="N356" s="63"/>
    </row>
    <row r="357" spans="1:14" s="62" customFormat="1">
      <c r="A357" s="63"/>
      <c r="B357" s="63"/>
      <c r="C357" s="63"/>
      <c r="D357" s="63"/>
      <c r="E357" s="63"/>
      <c r="F357" s="63"/>
      <c r="G357" s="63"/>
      <c r="H357" s="63"/>
      <c r="I357" s="63"/>
      <c r="J357" s="63"/>
      <c r="K357" s="63"/>
      <c r="L357" s="63"/>
      <c r="M357" s="63"/>
      <c r="N357" s="63"/>
    </row>
    <row r="358" spans="1:14" s="62" customFormat="1">
      <c r="A358" s="63"/>
      <c r="B358" s="63"/>
      <c r="C358" s="63"/>
      <c r="D358" s="63"/>
      <c r="E358" s="63"/>
      <c r="F358" s="63"/>
      <c r="G358" s="63"/>
      <c r="H358" s="63"/>
      <c r="I358" s="63"/>
      <c r="J358" s="63"/>
      <c r="K358" s="63"/>
      <c r="L358" s="63"/>
      <c r="M358" s="63"/>
      <c r="N358" s="63"/>
    </row>
    <row r="359" spans="1:14" s="62" customFormat="1">
      <c r="A359" s="63"/>
      <c r="B359" s="63"/>
      <c r="C359" s="63"/>
      <c r="D359" s="63"/>
      <c r="E359" s="63"/>
      <c r="F359" s="63"/>
      <c r="G359" s="63"/>
      <c r="H359" s="63"/>
      <c r="I359" s="63"/>
      <c r="J359" s="63"/>
      <c r="K359" s="63"/>
      <c r="L359" s="63"/>
      <c r="M359" s="63"/>
      <c r="N359" s="63"/>
    </row>
    <row r="360" spans="1:14" s="62" customFormat="1">
      <c r="A360" s="63"/>
      <c r="B360" s="63"/>
      <c r="C360" s="63"/>
      <c r="D360" s="63"/>
      <c r="E360" s="63"/>
      <c r="F360" s="63"/>
      <c r="G360" s="63"/>
      <c r="H360" s="63"/>
      <c r="I360" s="63"/>
      <c r="J360" s="63"/>
      <c r="K360" s="63"/>
      <c r="L360" s="63"/>
      <c r="M360" s="63"/>
      <c r="N360" s="63"/>
    </row>
    <row r="361" spans="1:14" s="62" customFormat="1">
      <c r="A361" s="63"/>
      <c r="B361" s="63"/>
      <c r="C361" s="63"/>
      <c r="D361" s="63"/>
      <c r="E361" s="63"/>
      <c r="F361" s="63"/>
      <c r="G361" s="63"/>
      <c r="H361" s="63"/>
      <c r="I361" s="63"/>
      <c r="J361" s="63"/>
      <c r="K361" s="63"/>
      <c r="L361" s="63"/>
      <c r="M361" s="63"/>
      <c r="N361" s="63"/>
    </row>
    <row r="362" spans="1:14" s="62" customFormat="1">
      <c r="A362" s="63"/>
      <c r="B362" s="63"/>
      <c r="C362" s="63"/>
      <c r="D362" s="63"/>
      <c r="E362" s="63"/>
      <c r="F362" s="63"/>
      <c r="G362" s="63"/>
      <c r="H362" s="63"/>
      <c r="I362" s="63"/>
      <c r="J362" s="63"/>
      <c r="K362" s="63"/>
      <c r="L362" s="63"/>
      <c r="M362" s="63"/>
      <c r="N362" s="63"/>
    </row>
    <row r="363" spans="1:14" s="62" customFormat="1">
      <c r="A363" s="63"/>
      <c r="B363" s="63"/>
      <c r="C363" s="63"/>
      <c r="D363" s="63"/>
      <c r="E363" s="63"/>
      <c r="F363" s="63"/>
      <c r="G363" s="63"/>
      <c r="H363" s="63"/>
      <c r="I363" s="63"/>
      <c r="J363" s="63"/>
      <c r="K363" s="63"/>
      <c r="L363" s="63"/>
      <c r="M363" s="63"/>
      <c r="N363" s="63"/>
    </row>
    <row r="364" spans="1:14" s="62" customFormat="1">
      <c r="A364" s="63"/>
      <c r="B364" s="63"/>
      <c r="C364" s="63"/>
      <c r="D364" s="63"/>
      <c r="E364" s="63"/>
      <c r="F364" s="63"/>
      <c r="G364" s="63"/>
      <c r="H364" s="63"/>
      <c r="I364" s="63"/>
      <c r="J364" s="63"/>
      <c r="K364" s="63"/>
      <c r="L364" s="63"/>
      <c r="M364" s="63"/>
      <c r="N364" s="63"/>
    </row>
    <row r="365" spans="1:14" s="62" customFormat="1">
      <c r="A365" s="63"/>
      <c r="B365" s="63"/>
      <c r="C365" s="63"/>
      <c r="D365" s="63"/>
      <c r="E365" s="63"/>
      <c r="F365" s="63"/>
      <c r="G365" s="63"/>
      <c r="H365" s="63"/>
      <c r="I365" s="63"/>
      <c r="J365" s="63"/>
      <c r="K365" s="63"/>
      <c r="L365" s="63"/>
      <c r="M365" s="63"/>
      <c r="N365" s="63"/>
    </row>
    <row r="366" spans="1:14" s="62" customFormat="1">
      <c r="A366" s="63"/>
      <c r="B366" s="63"/>
      <c r="C366" s="63"/>
      <c r="D366" s="63"/>
      <c r="E366" s="63"/>
      <c r="F366" s="63"/>
      <c r="G366" s="63"/>
      <c r="H366" s="63"/>
      <c r="I366" s="63"/>
      <c r="J366" s="63"/>
      <c r="K366" s="63"/>
      <c r="L366" s="63"/>
      <c r="M366" s="63"/>
      <c r="N366" s="63"/>
    </row>
    <row r="367" spans="1:14" s="62" customFormat="1">
      <c r="A367" s="63"/>
      <c r="B367" s="63"/>
      <c r="C367" s="63"/>
      <c r="D367" s="63"/>
      <c r="E367" s="63"/>
      <c r="F367" s="63"/>
      <c r="G367" s="63"/>
      <c r="H367" s="63"/>
      <c r="I367" s="63"/>
      <c r="J367" s="63"/>
      <c r="K367" s="63"/>
      <c r="L367" s="63"/>
      <c r="M367" s="63"/>
      <c r="N367" s="63"/>
    </row>
    <row r="368" spans="1:14" s="62" customFormat="1">
      <c r="A368" s="63"/>
      <c r="B368" s="63"/>
      <c r="C368" s="63"/>
      <c r="D368" s="63"/>
      <c r="E368" s="63"/>
      <c r="F368" s="63"/>
      <c r="G368" s="63"/>
      <c r="H368" s="63"/>
      <c r="I368" s="63"/>
      <c r="J368" s="63"/>
      <c r="K368" s="63"/>
      <c r="L368" s="63"/>
      <c r="M368" s="63"/>
      <c r="N368" s="63"/>
    </row>
    <row r="369" spans="1:14" s="62" customFormat="1">
      <c r="A369" s="63"/>
      <c r="B369" s="63"/>
      <c r="C369" s="63"/>
      <c r="D369" s="63"/>
      <c r="E369" s="63"/>
      <c r="F369" s="63"/>
      <c r="G369" s="63"/>
      <c r="H369" s="63"/>
      <c r="I369" s="63"/>
      <c r="J369" s="63"/>
      <c r="K369" s="63"/>
      <c r="L369" s="63"/>
      <c r="M369" s="63"/>
      <c r="N369" s="63"/>
    </row>
    <row r="370" spans="1:14" s="62" customFormat="1">
      <c r="A370" s="63"/>
      <c r="B370" s="63"/>
      <c r="C370" s="63"/>
      <c r="D370" s="63"/>
      <c r="E370" s="63"/>
      <c r="F370" s="63"/>
      <c r="G370" s="63"/>
      <c r="H370" s="63"/>
      <c r="I370" s="63"/>
      <c r="J370" s="63"/>
      <c r="K370" s="63"/>
      <c r="L370" s="63"/>
      <c r="M370" s="63"/>
      <c r="N370" s="63"/>
    </row>
    <row r="371" spans="1:14" s="62" customFormat="1">
      <c r="A371" s="63"/>
      <c r="B371" s="63"/>
      <c r="C371" s="63"/>
      <c r="D371" s="63"/>
      <c r="E371" s="63"/>
      <c r="F371" s="63"/>
      <c r="G371" s="63"/>
      <c r="H371" s="63"/>
      <c r="I371" s="63"/>
      <c r="J371" s="63"/>
      <c r="K371" s="63"/>
      <c r="L371" s="63"/>
      <c r="M371" s="63"/>
      <c r="N371" s="63"/>
    </row>
    <row r="372" spans="1:14" s="62" customFormat="1">
      <c r="A372" s="63"/>
      <c r="B372" s="63"/>
      <c r="C372" s="63"/>
      <c r="D372" s="63"/>
      <c r="E372" s="63"/>
      <c r="F372" s="63"/>
      <c r="G372" s="63"/>
      <c r="H372" s="63"/>
      <c r="I372" s="63"/>
      <c r="J372" s="63"/>
      <c r="K372" s="63"/>
      <c r="L372" s="63"/>
      <c r="M372" s="63"/>
      <c r="N372" s="63"/>
    </row>
    <row r="373" spans="1:14" s="62" customFormat="1">
      <c r="A373" s="63"/>
      <c r="B373" s="63"/>
      <c r="C373" s="63"/>
      <c r="D373" s="63"/>
      <c r="E373" s="63"/>
      <c r="F373" s="63"/>
      <c r="G373" s="63"/>
      <c r="H373" s="63"/>
      <c r="I373" s="63"/>
      <c r="J373" s="63"/>
      <c r="K373" s="63"/>
      <c r="L373" s="63"/>
      <c r="M373" s="63"/>
      <c r="N373" s="63"/>
    </row>
    <row r="374" spans="1:14" s="62" customFormat="1">
      <c r="A374" s="63"/>
      <c r="B374" s="63"/>
      <c r="C374" s="63"/>
      <c r="D374" s="63"/>
      <c r="E374" s="63"/>
      <c r="F374" s="63"/>
      <c r="G374" s="63"/>
      <c r="H374" s="63"/>
      <c r="I374" s="63"/>
      <c r="J374" s="63"/>
      <c r="K374" s="63"/>
      <c r="L374" s="63"/>
      <c r="M374" s="63"/>
      <c r="N374" s="63"/>
    </row>
    <row r="375" spans="1:14" s="62" customFormat="1">
      <c r="A375" s="63"/>
      <c r="B375" s="63"/>
      <c r="C375" s="63"/>
      <c r="D375" s="63"/>
      <c r="E375" s="63"/>
      <c r="F375" s="63"/>
      <c r="G375" s="63"/>
      <c r="H375" s="63"/>
      <c r="I375" s="63"/>
      <c r="J375" s="63"/>
      <c r="K375" s="63"/>
      <c r="L375" s="63"/>
      <c r="M375" s="63"/>
      <c r="N375" s="63"/>
    </row>
    <row r="376" spans="1:14" s="62" customFormat="1">
      <c r="A376" s="63"/>
      <c r="B376" s="63"/>
      <c r="C376" s="63"/>
      <c r="D376" s="63"/>
      <c r="E376" s="63"/>
      <c r="F376" s="63"/>
      <c r="G376" s="63"/>
      <c r="H376" s="63"/>
      <c r="I376" s="63"/>
      <c r="J376" s="63"/>
      <c r="K376" s="63"/>
      <c r="L376" s="63"/>
      <c r="M376" s="63"/>
      <c r="N376" s="63"/>
    </row>
    <row r="377" spans="1:14" s="62" customFormat="1">
      <c r="A377" s="63"/>
      <c r="B377" s="63"/>
      <c r="C377" s="63"/>
      <c r="D377" s="63"/>
      <c r="E377" s="63"/>
      <c r="F377" s="63"/>
      <c r="G377" s="63"/>
      <c r="H377" s="63"/>
      <c r="I377" s="63"/>
      <c r="J377" s="63"/>
      <c r="K377" s="63"/>
      <c r="L377" s="63"/>
      <c r="M377" s="63"/>
      <c r="N377" s="63"/>
    </row>
    <row r="378" spans="1:14" s="62" customFormat="1">
      <c r="A378" s="63"/>
      <c r="B378" s="63"/>
      <c r="C378" s="63"/>
      <c r="D378" s="63"/>
      <c r="E378" s="63"/>
      <c r="F378" s="63"/>
      <c r="G378" s="63"/>
      <c r="H378" s="63"/>
      <c r="I378" s="63"/>
      <c r="J378" s="63"/>
      <c r="K378" s="63"/>
      <c r="L378" s="63"/>
      <c r="M378" s="63"/>
      <c r="N378" s="63"/>
    </row>
    <row r="379" spans="1:14" s="62" customFormat="1">
      <c r="A379" s="63"/>
      <c r="B379" s="63"/>
      <c r="C379" s="63"/>
      <c r="D379" s="63"/>
      <c r="E379" s="63"/>
      <c r="F379" s="63"/>
      <c r="G379" s="63"/>
      <c r="H379" s="63"/>
      <c r="I379" s="63"/>
      <c r="J379" s="63"/>
      <c r="K379" s="63"/>
      <c r="L379" s="63"/>
      <c r="M379" s="63"/>
      <c r="N379" s="63"/>
    </row>
    <row r="380" spans="1:14" s="62" customFormat="1">
      <c r="A380" s="63"/>
      <c r="B380" s="63"/>
      <c r="C380" s="63"/>
      <c r="D380" s="63"/>
      <c r="E380" s="63"/>
      <c r="F380" s="63"/>
      <c r="G380" s="63"/>
      <c r="H380" s="63"/>
      <c r="I380" s="63"/>
      <c r="J380" s="63"/>
      <c r="K380" s="63"/>
      <c r="L380" s="63"/>
      <c r="M380" s="63"/>
      <c r="N380" s="63"/>
    </row>
    <row r="381" spans="1:14" s="62" customFormat="1">
      <c r="A381" s="63"/>
      <c r="B381" s="63"/>
      <c r="C381" s="63"/>
      <c r="D381" s="63"/>
      <c r="E381" s="63"/>
      <c r="F381" s="63"/>
      <c r="G381" s="63"/>
      <c r="H381" s="63"/>
      <c r="I381" s="63"/>
      <c r="J381" s="63"/>
      <c r="K381" s="63"/>
      <c r="L381" s="63"/>
      <c r="M381" s="63"/>
      <c r="N381" s="63"/>
    </row>
    <row r="382" spans="1:14" s="62" customFormat="1">
      <c r="A382" s="63"/>
      <c r="B382" s="63"/>
      <c r="C382" s="63"/>
      <c r="D382" s="63"/>
      <c r="E382" s="63"/>
      <c r="F382" s="63"/>
      <c r="G382" s="63"/>
      <c r="H382" s="63"/>
      <c r="I382" s="63"/>
      <c r="J382" s="63"/>
      <c r="K382" s="63"/>
      <c r="L382" s="63"/>
      <c r="M382" s="63"/>
      <c r="N382" s="63"/>
    </row>
    <row r="383" spans="1:14" s="62" customFormat="1">
      <c r="A383" s="63"/>
      <c r="B383" s="63"/>
      <c r="C383" s="63"/>
      <c r="D383" s="63"/>
      <c r="E383" s="63"/>
      <c r="F383" s="63"/>
      <c r="G383" s="63"/>
      <c r="H383" s="63"/>
      <c r="I383" s="63"/>
      <c r="J383" s="63"/>
      <c r="K383" s="63"/>
      <c r="L383" s="63"/>
      <c r="M383" s="63"/>
      <c r="N383" s="63"/>
    </row>
    <row r="384" spans="1:14" s="62" customFormat="1">
      <c r="A384" s="63"/>
      <c r="B384" s="63"/>
      <c r="C384" s="63"/>
      <c r="D384" s="63"/>
      <c r="E384" s="63"/>
      <c r="F384" s="63"/>
      <c r="G384" s="63"/>
      <c r="H384" s="63"/>
      <c r="I384" s="63"/>
      <c r="J384" s="63"/>
      <c r="K384" s="63"/>
      <c r="L384" s="63"/>
      <c r="M384" s="63"/>
      <c r="N384" s="63"/>
    </row>
    <row r="385" spans="1:14" s="62" customFormat="1">
      <c r="A385" s="63"/>
      <c r="B385" s="63"/>
      <c r="C385" s="63"/>
      <c r="D385" s="63"/>
      <c r="E385" s="63"/>
      <c r="F385" s="63"/>
      <c r="G385" s="63"/>
      <c r="H385" s="63"/>
      <c r="I385" s="63"/>
      <c r="J385" s="63"/>
      <c r="K385" s="63"/>
      <c r="L385" s="63"/>
      <c r="M385" s="63"/>
      <c r="N385" s="63"/>
    </row>
    <row r="386" spans="1:14" s="62" customFormat="1">
      <c r="A386" s="63"/>
      <c r="B386" s="63"/>
      <c r="C386" s="63"/>
      <c r="D386" s="63"/>
      <c r="E386" s="63"/>
      <c r="F386" s="63"/>
      <c r="G386" s="63"/>
      <c r="H386" s="63"/>
      <c r="I386" s="63"/>
      <c r="J386" s="63"/>
      <c r="K386" s="63"/>
      <c r="L386" s="63"/>
      <c r="M386" s="63"/>
      <c r="N386" s="63"/>
    </row>
    <row r="387" spans="1:14" s="62" customFormat="1">
      <c r="A387" s="63"/>
      <c r="B387" s="63"/>
      <c r="C387" s="63"/>
      <c r="D387" s="63"/>
      <c r="E387" s="63"/>
      <c r="F387" s="63"/>
      <c r="G387" s="63"/>
      <c r="H387" s="63"/>
      <c r="I387" s="63"/>
      <c r="J387" s="63"/>
      <c r="K387" s="63"/>
      <c r="L387" s="63"/>
      <c r="M387" s="63"/>
      <c r="N387" s="63"/>
    </row>
    <row r="388" spans="1:14" s="62" customFormat="1">
      <c r="A388" s="63"/>
      <c r="B388" s="63"/>
      <c r="C388" s="63"/>
      <c r="D388" s="63"/>
      <c r="E388" s="63"/>
      <c r="F388" s="63"/>
      <c r="G388" s="63"/>
      <c r="H388" s="63"/>
      <c r="I388" s="63"/>
      <c r="J388" s="63"/>
      <c r="K388" s="63"/>
      <c r="L388" s="63"/>
      <c r="M388" s="63"/>
      <c r="N388" s="63"/>
    </row>
    <row r="389" spans="1:14" s="62" customFormat="1">
      <c r="A389" s="63"/>
      <c r="B389" s="63"/>
      <c r="C389" s="63"/>
      <c r="D389" s="63"/>
      <c r="E389" s="63"/>
      <c r="F389" s="63"/>
      <c r="G389" s="63"/>
      <c r="H389" s="63"/>
      <c r="I389" s="63"/>
      <c r="J389" s="63"/>
      <c r="K389" s="63"/>
      <c r="L389" s="63"/>
      <c r="M389" s="63"/>
      <c r="N389" s="63"/>
    </row>
    <row r="390" spans="1:14" s="62" customFormat="1">
      <c r="A390" s="63"/>
      <c r="B390" s="63"/>
      <c r="C390" s="63"/>
      <c r="D390" s="63"/>
      <c r="E390" s="63"/>
      <c r="F390" s="63"/>
      <c r="G390" s="63"/>
      <c r="H390" s="63"/>
      <c r="I390" s="63"/>
      <c r="J390" s="63"/>
      <c r="K390" s="63"/>
      <c r="L390" s="63"/>
      <c r="M390" s="63"/>
      <c r="N390" s="63"/>
    </row>
    <row r="391" spans="1:14" s="62" customFormat="1">
      <c r="A391" s="63"/>
      <c r="B391" s="63"/>
      <c r="C391" s="63"/>
      <c r="D391" s="63"/>
      <c r="E391" s="63"/>
      <c r="F391" s="63"/>
      <c r="G391" s="63"/>
      <c r="H391" s="63"/>
      <c r="I391" s="63"/>
      <c r="J391" s="63"/>
      <c r="K391" s="63"/>
      <c r="L391" s="63"/>
      <c r="M391" s="63"/>
      <c r="N391" s="63"/>
    </row>
    <row r="392" spans="1:14" s="62" customFormat="1">
      <c r="A392" s="63"/>
      <c r="B392" s="63"/>
      <c r="C392" s="63"/>
      <c r="D392" s="63"/>
      <c r="E392" s="63"/>
      <c r="F392" s="63"/>
      <c r="G392" s="63"/>
      <c r="H392" s="63"/>
      <c r="I392" s="63"/>
      <c r="J392" s="63"/>
      <c r="K392" s="63"/>
      <c r="L392" s="63"/>
      <c r="M392" s="63"/>
      <c r="N392" s="63"/>
    </row>
    <row r="393" spans="1:14" s="62" customFormat="1">
      <c r="A393" s="63"/>
      <c r="B393" s="63"/>
      <c r="C393" s="63"/>
      <c r="D393" s="63"/>
      <c r="E393" s="63"/>
      <c r="F393" s="63"/>
      <c r="G393" s="63"/>
      <c r="H393" s="63"/>
      <c r="I393" s="63"/>
      <c r="J393" s="63"/>
      <c r="K393" s="63"/>
      <c r="L393" s="63"/>
      <c r="M393" s="63"/>
      <c r="N393" s="63"/>
    </row>
    <row r="394" spans="1:14" s="62" customFormat="1">
      <c r="A394" s="63"/>
      <c r="B394" s="63"/>
      <c r="C394" s="63"/>
      <c r="D394" s="63"/>
      <c r="E394" s="63"/>
      <c r="F394" s="63"/>
      <c r="G394" s="63"/>
      <c r="H394" s="63"/>
      <c r="I394" s="63"/>
      <c r="J394" s="63"/>
      <c r="K394" s="63"/>
      <c r="L394" s="63"/>
      <c r="M394" s="63"/>
      <c r="N394" s="63"/>
    </row>
    <row r="395" spans="1:14" s="62" customFormat="1">
      <c r="A395" s="63"/>
      <c r="B395" s="63"/>
      <c r="C395" s="63"/>
      <c r="D395" s="63"/>
      <c r="E395" s="63"/>
      <c r="F395" s="63"/>
      <c r="G395" s="63"/>
      <c r="H395" s="63"/>
      <c r="I395" s="63"/>
      <c r="J395" s="63"/>
      <c r="K395" s="63"/>
      <c r="L395" s="63"/>
      <c r="M395" s="63"/>
      <c r="N395" s="63"/>
    </row>
    <row r="396" spans="1:14" s="62" customFormat="1">
      <c r="A396" s="63"/>
      <c r="B396" s="63"/>
      <c r="C396" s="63"/>
      <c r="D396" s="63"/>
      <c r="E396" s="63"/>
      <c r="F396" s="63"/>
      <c r="G396" s="63"/>
      <c r="H396" s="63"/>
      <c r="I396" s="63"/>
      <c r="J396" s="63"/>
      <c r="K396" s="63"/>
      <c r="L396" s="63"/>
      <c r="M396" s="63"/>
      <c r="N396" s="63"/>
    </row>
    <row r="397" spans="1:14" s="62" customFormat="1">
      <c r="A397" s="63"/>
      <c r="B397" s="63"/>
      <c r="C397" s="63"/>
      <c r="D397" s="63"/>
      <c r="E397" s="63"/>
      <c r="F397" s="63"/>
      <c r="G397" s="63"/>
      <c r="H397" s="63"/>
      <c r="I397" s="63"/>
      <c r="J397" s="63"/>
      <c r="K397" s="63"/>
      <c r="L397" s="63"/>
      <c r="M397" s="63"/>
      <c r="N397" s="63"/>
    </row>
    <row r="398" spans="1:14" s="62" customFormat="1">
      <c r="A398" s="63"/>
      <c r="B398" s="63"/>
      <c r="C398" s="63"/>
      <c r="D398" s="63"/>
      <c r="E398" s="63"/>
      <c r="F398" s="63"/>
      <c r="G398" s="63"/>
      <c r="H398" s="63"/>
      <c r="I398" s="63"/>
      <c r="J398" s="63"/>
      <c r="K398" s="63"/>
      <c r="L398" s="63"/>
      <c r="M398" s="63"/>
      <c r="N398" s="63"/>
    </row>
    <row r="399" spans="1:14" s="62" customFormat="1">
      <c r="A399" s="63"/>
      <c r="B399" s="63"/>
      <c r="C399" s="63"/>
      <c r="D399" s="63"/>
      <c r="E399" s="63"/>
      <c r="F399" s="63"/>
      <c r="G399" s="63"/>
      <c r="H399" s="63"/>
      <c r="I399" s="63"/>
      <c r="J399" s="63"/>
      <c r="K399" s="63"/>
      <c r="L399" s="63"/>
      <c r="M399" s="63"/>
      <c r="N399" s="63"/>
    </row>
    <row r="400" spans="1:14" s="62" customFormat="1">
      <c r="A400" s="63"/>
      <c r="B400" s="63"/>
      <c r="C400" s="63"/>
      <c r="D400" s="63"/>
      <c r="E400" s="63"/>
      <c r="F400" s="63"/>
      <c r="G400" s="63"/>
      <c r="H400" s="63"/>
      <c r="I400" s="63"/>
      <c r="J400" s="63"/>
      <c r="K400" s="63"/>
      <c r="L400" s="63"/>
      <c r="M400" s="63"/>
      <c r="N400" s="63"/>
    </row>
    <row r="401" spans="1:14" s="62" customFormat="1">
      <c r="A401" s="63"/>
      <c r="B401" s="63"/>
      <c r="C401" s="63"/>
      <c r="D401" s="63"/>
      <c r="E401" s="63"/>
      <c r="F401" s="63"/>
      <c r="G401" s="63"/>
      <c r="H401" s="63"/>
      <c r="I401" s="63"/>
      <c r="J401" s="63"/>
      <c r="K401" s="63"/>
      <c r="L401" s="63"/>
      <c r="M401" s="63"/>
      <c r="N401" s="63"/>
    </row>
    <row r="402" spans="1:14" s="62" customFormat="1">
      <c r="A402" s="63"/>
      <c r="B402" s="63"/>
      <c r="C402" s="63"/>
      <c r="D402" s="63"/>
      <c r="E402" s="63"/>
      <c r="F402" s="63"/>
      <c r="G402" s="63"/>
      <c r="H402" s="63"/>
      <c r="I402" s="63"/>
      <c r="J402" s="63"/>
      <c r="K402" s="63"/>
      <c r="L402" s="63"/>
      <c r="M402" s="63"/>
      <c r="N402" s="63"/>
    </row>
    <row r="403" spans="1:14" s="62" customFormat="1">
      <c r="A403" s="63"/>
      <c r="B403" s="63"/>
      <c r="C403" s="63"/>
      <c r="D403" s="63"/>
      <c r="E403" s="63"/>
      <c r="F403" s="63"/>
      <c r="G403" s="63"/>
      <c r="H403" s="63"/>
      <c r="I403" s="63"/>
      <c r="J403" s="63"/>
      <c r="K403" s="63"/>
      <c r="L403" s="63"/>
      <c r="M403" s="63"/>
      <c r="N403" s="63"/>
    </row>
    <row r="404" spans="1:14" s="62" customFormat="1">
      <c r="A404" s="63"/>
      <c r="B404" s="63"/>
      <c r="C404" s="63"/>
      <c r="D404" s="63"/>
      <c r="E404" s="63"/>
      <c r="F404" s="63"/>
      <c r="G404" s="63"/>
      <c r="H404" s="63"/>
      <c r="I404" s="63"/>
      <c r="J404" s="63"/>
      <c r="K404" s="63"/>
      <c r="L404" s="63"/>
      <c r="M404" s="63"/>
      <c r="N404" s="63"/>
    </row>
    <row r="405" spans="1:14" s="62" customFormat="1">
      <c r="A405" s="63"/>
      <c r="B405" s="63"/>
      <c r="C405" s="63"/>
      <c r="D405" s="63"/>
      <c r="E405" s="63"/>
      <c r="F405" s="63"/>
      <c r="G405" s="63"/>
      <c r="H405" s="63"/>
      <c r="I405" s="63"/>
      <c r="J405" s="63"/>
      <c r="K405" s="63"/>
      <c r="L405" s="63"/>
      <c r="M405" s="63"/>
      <c r="N405" s="63"/>
    </row>
    <row r="406" spans="1:14" s="62" customFormat="1">
      <c r="A406" s="63"/>
      <c r="B406" s="63"/>
      <c r="C406" s="63"/>
      <c r="D406" s="63"/>
      <c r="E406" s="63"/>
      <c r="F406" s="63"/>
      <c r="G406" s="63"/>
      <c r="H406" s="63"/>
      <c r="I406" s="63"/>
      <c r="J406" s="63"/>
      <c r="K406" s="63"/>
      <c r="L406" s="63"/>
      <c r="M406" s="63"/>
      <c r="N406" s="63"/>
    </row>
    <row r="407" spans="1:14" s="62" customFormat="1">
      <c r="A407" s="63"/>
      <c r="B407" s="63"/>
      <c r="C407" s="63"/>
      <c r="D407" s="63"/>
      <c r="E407" s="63"/>
      <c r="F407" s="63"/>
      <c r="G407" s="63"/>
      <c r="H407" s="63"/>
      <c r="I407" s="63"/>
      <c r="J407" s="63"/>
      <c r="K407" s="63"/>
      <c r="L407" s="63"/>
      <c r="M407" s="63"/>
      <c r="N407" s="63"/>
    </row>
    <row r="408" spans="1:14" s="62" customFormat="1">
      <c r="A408" s="63"/>
      <c r="B408" s="63"/>
      <c r="C408" s="63"/>
      <c r="D408" s="63"/>
      <c r="E408" s="63"/>
      <c r="F408" s="63"/>
      <c r="G408" s="63"/>
      <c r="H408" s="63"/>
      <c r="I408" s="63"/>
      <c r="J408" s="63"/>
      <c r="K408" s="63"/>
      <c r="L408" s="63"/>
      <c r="M408" s="63"/>
      <c r="N408" s="63"/>
    </row>
    <row r="409" spans="1:14" s="62" customFormat="1">
      <c r="A409" s="63"/>
      <c r="B409" s="63"/>
      <c r="C409" s="63"/>
      <c r="D409" s="63"/>
      <c r="E409" s="63"/>
      <c r="F409" s="63"/>
      <c r="G409" s="63"/>
      <c r="H409" s="63"/>
      <c r="I409" s="63"/>
      <c r="J409" s="63"/>
      <c r="K409" s="63"/>
      <c r="L409" s="63"/>
      <c r="M409" s="63"/>
      <c r="N409" s="63"/>
    </row>
    <row r="410" spans="1:14" s="62" customFormat="1">
      <c r="A410" s="63"/>
      <c r="B410" s="63"/>
      <c r="C410" s="63"/>
      <c r="D410" s="63"/>
      <c r="E410" s="63"/>
      <c r="F410" s="63"/>
      <c r="G410" s="63"/>
      <c r="H410" s="63"/>
      <c r="I410" s="63"/>
      <c r="J410" s="63"/>
      <c r="K410" s="63"/>
      <c r="L410" s="63"/>
      <c r="M410" s="63"/>
      <c r="N410" s="63"/>
    </row>
    <row r="411" spans="1:14" s="62" customFormat="1">
      <c r="A411" s="63"/>
      <c r="B411" s="63"/>
      <c r="C411" s="63"/>
      <c r="D411" s="63"/>
      <c r="E411" s="63"/>
      <c r="F411" s="63"/>
      <c r="G411" s="63"/>
      <c r="H411" s="63"/>
      <c r="I411" s="63"/>
      <c r="J411" s="63"/>
      <c r="K411" s="63"/>
      <c r="L411" s="63"/>
      <c r="M411" s="63"/>
      <c r="N411" s="63"/>
    </row>
    <row r="412" spans="1:14" s="62" customFormat="1">
      <c r="A412" s="63"/>
      <c r="B412" s="63"/>
      <c r="C412" s="63"/>
      <c r="D412" s="63"/>
      <c r="E412" s="63"/>
      <c r="F412" s="63"/>
      <c r="G412" s="63"/>
      <c r="H412" s="63"/>
      <c r="I412" s="63"/>
      <c r="J412" s="63"/>
      <c r="K412" s="63"/>
      <c r="L412" s="63"/>
      <c r="M412" s="63"/>
      <c r="N412" s="63"/>
    </row>
    <row r="413" spans="1:14" s="62" customFormat="1">
      <c r="A413" s="63"/>
      <c r="B413" s="63"/>
      <c r="C413" s="63"/>
      <c r="D413" s="63"/>
      <c r="E413" s="63"/>
      <c r="F413" s="63"/>
      <c r="G413" s="63"/>
      <c r="H413" s="63"/>
      <c r="I413" s="63"/>
      <c r="J413" s="63"/>
      <c r="K413" s="63"/>
      <c r="L413" s="63"/>
      <c r="M413" s="63"/>
      <c r="N413" s="63"/>
    </row>
    <row r="414" spans="1:14" s="62" customFormat="1">
      <c r="A414" s="63"/>
      <c r="B414" s="63"/>
      <c r="C414" s="63"/>
      <c r="D414" s="63"/>
      <c r="E414" s="63"/>
      <c r="F414" s="63"/>
      <c r="G414" s="63"/>
      <c r="H414" s="63"/>
      <c r="I414" s="63"/>
      <c r="J414" s="63"/>
      <c r="K414" s="63"/>
      <c r="L414" s="63"/>
      <c r="M414" s="63"/>
      <c r="N414" s="63"/>
    </row>
    <row r="415" spans="1:14" s="62" customFormat="1">
      <c r="A415" s="63"/>
      <c r="B415" s="63"/>
      <c r="C415" s="63"/>
      <c r="D415" s="63"/>
      <c r="E415" s="63"/>
      <c r="F415" s="63"/>
      <c r="G415" s="63"/>
      <c r="H415" s="63"/>
      <c r="I415" s="63"/>
      <c r="J415" s="63"/>
      <c r="K415" s="63"/>
      <c r="L415" s="63"/>
      <c r="M415" s="63"/>
      <c r="N415" s="63"/>
    </row>
    <row r="416" spans="1:14" s="62" customFormat="1">
      <c r="A416" s="63"/>
      <c r="B416" s="63"/>
      <c r="C416" s="63"/>
      <c r="D416" s="63"/>
      <c r="E416" s="63"/>
      <c r="F416" s="63"/>
      <c r="G416" s="63"/>
      <c r="H416" s="63"/>
      <c r="I416" s="63"/>
      <c r="J416" s="63"/>
      <c r="K416" s="63"/>
      <c r="L416" s="63"/>
      <c r="M416" s="63"/>
      <c r="N416" s="63"/>
    </row>
    <row r="417" spans="1:14" s="62" customFormat="1">
      <c r="A417" s="63"/>
      <c r="B417" s="63"/>
      <c r="C417" s="63"/>
      <c r="D417" s="63"/>
      <c r="E417" s="63"/>
      <c r="F417" s="63"/>
      <c r="G417" s="63"/>
      <c r="H417" s="63"/>
      <c r="I417" s="63"/>
      <c r="J417" s="63"/>
      <c r="K417" s="63"/>
      <c r="L417" s="63"/>
      <c r="M417" s="63"/>
      <c r="N417" s="63"/>
    </row>
    <row r="418" spans="1:14" s="62" customFormat="1">
      <c r="A418" s="63"/>
      <c r="B418" s="63"/>
      <c r="C418" s="63"/>
      <c r="D418" s="63"/>
      <c r="E418" s="63"/>
      <c r="F418" s="63"/>
      <c r="G418" s="63"/>
      <c r="H418" s="63"/>
      <c r="I418" s="63"/>
      <c r="J418" s="63"/>
      <c r="K418" s="63"/>
      <c r="L418" s="63"/>
      <c r="M418" s="63"/>
      <c r="N418" s="63"/>
    </row>
    <row r="419" spans="1:14" s="62" customFormat="1">
      <c r="A419" s="63"/>
      <c r="B419" s="63"/>
      <c r="C419" s="63"/>
      <c r="D419" s="63"/>
      <c r="E419" s="63"/>
      <c r="F419" s="63"/>
      <c r="G419" s="63"/>
      <c r="H419" s="63"/>
      <c r="I419" s="63"/>
      <c r="J419" s="63"/>
      <c r="K419" s="63"/>
      <c r="L419" s="63"/>
      <c r="M419" s="63"/>
      <c r="N419" s="63"/>
    </row>
    <row r="420" spans="1:14" s="62" customFormat="1">
      <c r="A420" s="63"/>
      <c r="B420" s="63"/>
      <c r="C420" s="63"/>
      <c r="D420" s="63"/>
      <c r="E420" s="63"/>
      <c r="F420" s="63"/>
      <c r="G420" s="63"/>
      <c r="H420" s="63"/>
      <c r="I420" s="63"/>
      <c r="J420" s="63"/>
      <c r="K420" s="63"/>
      <c r="L420" s="63"/>
      <c r="M420" s="63"/>
      <c r="N420" s="63"/>
    </row>
    <row r="421" spans="1:14" s="62" customFormat="1">
      <c r="A421" s="63"/>
      <c r="B421" s="63"/>
      <c r="C421" s="63"/>
      <c r="D421" s="63"/>
      <c r="E421" s="63"/>
      <c r="F421" s="63"/>
      <c r="G421" s="63"/>
      <c r="H421" s="63"/>
      <c r="I421" s="63"/>
      <c r="J421" s="63"/>
      <c r="K421" s="63"/>
      <c r="L421" s="63"/>
      <c r="M421" s="63"/>
      <c r="N421" s="63"/>
    </row>
    <row r="422" spans="1:14" s="62" customFormat="1">
      <c r="A422" s="63"/>
      <c r="B422" s="63"/>
      <c r="C422" s="63"/>
      <c r="D422" s="63"/>
      <c r="E422" s="63"/>
      <c r="F422" s="63"/>
      <c r="G422" s="63"/>
      <c r="H422" s="63"/>
      <c r="I422" s="63"/>
      <c r="J422" s="63"/>
      <c r="K422" s="63"/>
      <c r="L422" s="63"/>
      <c r="M422" s="63"/>
      <c r="N422" s="63"/>
    </row>
    <row r="423" spans="1:14" s="62" customFormat="1">
      <c r="A423" s="63"/>
      <c r="B423" s="63"/>
      <c r="C423" s="63"/>
      <c r="D423" s="63"/>
      <c r="E423" s="63"/>
      <c r="F423" s="63"/>
      <c r="G423" s="63"/>
      <c r="H423" s="63"/>
      <c r="I423" s="63"/>
      <c r="J423" s="63"/>
      <c r="K423" s="63"/>
      <c r="L423" s="63"/>
      <c r="M423" s="63"/>
      <c r="N423" s="63"/>
    </row>
    <row r="424" spans="1:14" s="62" customFormat="1">
      <c r="A424" s="63"/>
      <c r="B424" s="63"/>
      <c r="C424" s="63"/>
      <c r="D424" s="63"/>
      <c r="E424" s="63"/>
      <c r="F424" s="63"/>
      <c r="G424" s="63"/>
      <c r="H424" s="63"/>
      <c r="I424" s="63"/>
      <c r="J424" s="63"/>
      <c r="K424" s="63"/>
      <c r="L424" s="63"/>
      <c r="M424" s="63"/>
      <c r="N424" s="63"/>
    </row>
    <row r="425" spans="1:14" s="62" customFormat="1">
      <c r="A425" s="63"/>
      <c r="B425" s="63"/>
      <c r="C425" s="63"/>
      <c r="D425" s="63"/>
      <c r="E425" s="63"/>
      <c r="F425" s="63"/>
      <c r="G425" s="63"/>
      <c r="H425" s="63"/>
      <c r="I425" s="63"/>
      <c r="J425" s="63"/>
      <c r="K425" s="63"/>
      <c r="L425" s="63"/>
      <c r="M425" s="63"/>
      <c r="N425" s="63"/>
    </row>
    <row r="426" spans="1:14" s="62" customFormat="1">
      <c r="A426" s="63"/>
      <c r="B426" s="63"/>
      <c r="C426" s="63"/>
      <c r="D426" s="63"/>
      <c r="E426" s="63"/>
      <c r="F426" s="63"/>
      <c r="G426" s="63"/>
      <c r="H426" s="63"/>
      <c r="I426" s="63"/>
      <c r="J426" s="63"/>
      <c r="K426" s="63"/>
      <c r="L426" s="63"/>
      <c r="M426" s="63"/>
      <c r="N426" s="63"/>
    </row>
    <row r="427" spans="1:14" s="62" customFormat="1">
      <c r="A427" s="63"/>
      <c r="B427" s="63"/>
      <c r="C427" s="63"/>
      <c r="D427" s="63"/>
      <c r="E427" s="63"/>
      <c r="F427" s="63"/>
      <c r="G427" s="63"/>
      <c r="H427" s="63"/>
      <c r="I427" s="63"/>
      <c r="J427" s="63"/>
      <c r="K427" s="63"/>
      <c r="L427" s="63"/>
      <c r="M427" s="63"/>
      <c r="N427" s="63"/>
    </row>
    <row r="428" spans="1:14" s="62" customFormat="1">
      <c r="A428" s="63"/>
      <c r="B428" s="63"/>
      <c r="C428" s="63"/>
      <c r="D428" s="63"/>
      <c r="E428" s="63"/>
      <c r="F428" s="63"/>
      <c r="G428" s="63"/>
      <c r="H428" s="63"/>
      <c r="I428" s="63"/>
      <c r="J428" s="63"/>
      <c r="K428" s="63"/>
      <c r="L428" s="63"/>
      <c r="M428" s="63"/>
      <c r="N428" s="63"/>
    </row>
    <row r="429" spans="1:14" s="62" customFormat="1">
      <c r="A429" s="63"/>
      <c r="B429" s="63"/>
      <c r="C429" s="63"/>
      <c r="D429" s="63"/>
      <c r="E429" s="63"/>
      <c r="F429" s="63"/>
      <c r="G429" s="63"/>
      <c r="H429" s="63"/>
      <c r="I429" s="63"/>
      <c r="J429" s="63"/>
      <c r="K429" s="63"/>
      <c r="L429" s="63"/>
      <c r="M429" s="63"/>
      <c r="N429" s="63"/>
    </row>
    <row r="430" spans="1:14" s="62" customFormat="1">
      <c r="A430" s="63"/>
      <c r="B430" s="63"/>
      <c r="C430" s="63"/>
      <c r="D430" s="63"/>
      <c r="E430" s="63"/>
      <c r="F430" s="63"/>
      <c r="G430" s="63"/>
      <c r="H430" s="63"/>
      <c r="I430" s="63"/>
      <c r="J430" s="63"/>
      <c r="K430" s="63"/>
      <c r="L430" s="63"/>
      <c r="M430" s="63"/>
      <c r="N430" s="63"/>
    </row>
    <row r="431" spans="1:14" s="62" customFormat="1">
      <c r="A431" s="63"/>
      <c r="B431" s="63"/>
      <c r="C431" s="63"/>
      <c r="D431" s="63"/>
      <c r="E431" s="63"/>
      <c r="F431" s="63"/>
      <c r="G431" s="63"/>
      <c r="H431" s="63"/>
      <c r="I431" s="63"/>
      <c r="J431" s="63"/>
      <c r="K431" s="63"/>
      <c r="L431" s="63"/>
      <c r="M431" s="63"/>
      <c r="N431" s="63"/>
    </row>
    <row r="432" spans="1:14" s="62" customFormat="1">
      <c r="A432" s="63"/>
      <c r="B432" s="63"/>
      <c r="C432" s="63"/>
      <c r="D432" s="63"/>
      <c r="E432" s="63"/>
      <c r="F432" s="63"/>
      <c r="G432" s="63"/>
      <c r="H432" s="63"/>
      <c r="I432" s="63"/>
      <c r="J432" s="63"/>
      <c r="K432" s="63"/>
      <c r="L432" s="63"/>
      <c r="M432" s="63"/>
      <c r="N432" s="63"/>
    </row>
    <row r="433" spans="1:14" s="62" customFormat="1">
      <c r="A433" s="63"/>
      <c r="B433" s="63"/>
      <c r="C433" s="63"/>
      <c r="D433" s="63"/>
      <c r="E433" s="63"/>
      <c r="F433" s="63"/>
      <c r="G433" s="63"/>
      <c r="H433" s="63"/>
      <c r="I433" s="63"/>
      <c r="J433" s="63"/>
      <c r="K433" s="63"/>
      <c r="L433" s="63"/>
      <c r="M433" s="63"/>
      <c r="N433" s="63"/>
    </row>
    <row r="434" spans="1:14" s="62" customFormat="1">
      <c r="A434" s="63"/>
      <c r="B434" s="63"/>
      <c r="C434" s="63"/>
      <c r="D434" s="63"/>
      <c r="E434" s="63"/>
      <c r="F434" s="63"/>
      <c r="G434" s="63"/>
      <c r="H434" s="63"/>
      <c r="I434" s="63"/>
      <c r="J434" s="63"/>
      <c r="K434" s="63"/>
      <c r="L434" s="63"/>
      <c r="M434" s="63"/>
      <c r="N434" s="63"/>
    </row>
    <row r="435" spans="1:14" s="62" customFormat="1">
      <c r="A435" s="63"/>
      <c r="B435" s="63"/>
      <c r="C435" s="63"/>
      <c r="D435" s="63"/>
      <c r="E435" s="63"/>
      <c r="F435" s="63"/>
      <c r="G435" s="63"/>
      <c r="H435" s="63"/>
      <c r="I435" s="63"/>
      <c r="J435" s="63"/>
      <c r="K435" s="63"/>
      <c r="L435" s="63"/>
      <c r="M435" s="63"/>
      <c r="N435" s="63"/>
    </row>
    <row r="436" spans="1:14" s="62" customFormat="1">
      <c r="A436" s="63"/>
      <c r="B436" s="63"/>
      <c r="C436" s="63"/>
      <c r="D436" s="63"/>
      <c r="E436" s="63"/>
      <c r="F436" s="63"/>
      <c r="G436" s="63"/>
      <c r="H436" s="63"/>
      <c r="I436" s="63"/>
      <c r="J436" s="63"/>
      <c r="K436" s="63"/>
      <c r="L436" s="63"/>
      <c r="M436" s="63"/>
      <c r="N436" s="63"/>
    </row>
    <row r="437" spans="1:14" s="62" customFormat="1">
      <c r="A437" s="63"/>
      <c r="B437" s="63"/>
      <c r="C437" s="63"/>
      <c r="D437" s="63"/>
      <c r="E437" s="63"/>
      <c r="F437" s="63"/>
      <c r="G437" s="63"/>
      <c r="H437" s="63"/>
      <c r="I437" s="63"/>
      <c r="J437" s="63"/>
      <c r="K437" s="63"/>
      <c r="L437" s="63"/>
      <c r="M437" s="63"/>
      <c r="N437" s="63"/>
    </row>
    <row r="438" spans="1:14" s="62" customFormat="1">
      <c r="A438" s="63"/>
      <c r="B438" s="63"/>
      <c r="C438" s="63"/>
      <c r="D438" s="63"/>
      <c r="E438" s="63"/>
      <c r="F438" s="63"/>
      <c r="G438" s="63"/>
      <c r="H438" s="63"/>
      <c r="I438" s="63"/>
      <c r="J438" s="63"/>
      <c r="K438" s="63"/>
      <c r="L438" s="63"/>
      <c r="M438" s="63"/>
      <c r="N438" s="63"/>
    </row>
    <row r="439" spans="1:14" s="62" customFormat="1">
      <c r="A439" s="63"/>
      <c r="B439" s="63"/>
      <c r="C439" s="63"/>
      <c r="D439" s="63"/>
      <c r="E439" s="63"/>
      <c r="F439" s="63"/>
      <c r="G439" s="63"/>
      <c r="H439" s="63"/>
      <c r="I439" s="63"/>
      <c r="J439" s="63"/>
      <c r="K439" s="63"/>
      <c r="L439" s="63"/>
      <c r="M439" s="63"/>
      <c r="N439" s="63"/>
    </row>
    <row r="440" spans="1:14" s="62" customFormat="1">
      <c r="A440" s="63"/>
      <c r="B440" s="63"/>
      <c r="C440" s="63"/>
      <c r="D440" s="63"/>
      <c r="E440" s="63"/>
      <c r="F440" s="63"/>
      <c r="G440" s="63"/>
      <c r="H440" s="63"/>
      <c r="I440" s="63"/>
      <c r="J440" s="63"/>
      <c r="K440" s="63"/>
      <c r="L440" s="63"/>
      <c r="M440" s="63"/>
      <c r="N440" s="63"/>
    </row>
    <row r="441" spans="1:14" s="62" customFormat="1">
      <c r="A441" s="63"/>
      <c r="B441" s="63"/>
      <c r="C441" s="63"/>
      <c r="D441" s="63"/>
      <c r="E441" s="63"/>
      <c r="F441" s="63"/>
      <c r="G441" s="63"/>
      <c r="H441" s="63"/>
      <c r="I441" s="63"/>
      <c r="J441" s="63"/>
      <c r="K441" s="63"/>
      <c r="L441" s="63"/>
      <c r="M441" s="63"/>
      <c r="N441" s="63"/>
    </row>
    <row r="442" spans="1:14" s="62" customFormat="1">
      <c r="A442" s="63"/>
      <c r="B442" s="63"/>
      <c r="C442" s="63"/>
      <c r="D442" s="63"/>
      <c r="E442" s="63"/>
      <c r="F442" s="63"/>
      <c r="G442" s="63"/>
      <c r="H442" s="63"/>
      <c r="I442" s="63"/>
      <c r="J442" s="63"/>
      <c r="K442" s="63"/>
      <c r="L442" s="63"/>
      <c r="M442" s="63"/>
      <c r="N442" s="63"/>
    </row>
    <row r="443" spans="1:14" s="62" customFormat="1">
      <c r="A443" s="63"/>
      <c r="B443" s="63"/>
      <c r="C443" s="63"/>
      <c r="D443" s="63"/>
      <c r="E443" s="63"/>
      <c r="F443" s="63"/>
      <c r="G443" s="63"/>
      <c r="H443" s="63"/>
      <c r="I443" s="63"/>
      <c r="J443" s="63"/>
      <c r="K443" s="63"/>
      <c r="L443" s="63"/>
      <c r="M443" s="63"/>
      <c r="N443" s="63"/>
    </row>
    <row r="444" spans="1:14" s="62" customFormat="1">
      <c r="A444" s="63"/>
      <c r="B444" s="63"/>
      <c r="C444" s="63"/>
      <c r="D444" s="63"/>
      <c r="E444" s="63"/>
      <c r="F444" s="63"/>
      <c r="G444" s="63"/>
      <c r="H444" s="63"/>
      <c r="I444" s="63"/>
      <c r="J444" s="63"/>
      <c r="K444" s="63"/>
      <c r="L444" s="63"/>
      <c r="M444" s="63"/>
      <c r="N444" s="63"/>
    </row>
    <row r="445" spans="1:14" s="62" customFormat="1">
      <c r="A445" s="63"/>
      <c r="B445" s="63"/>
      <c r="C445" s="63"/>
      <c r="D445" s="63"/>
      <c r="E445" s="63"/>
      <c r="F445" s="63"/>
      <c r="G445" s="63"/>
      <c r="H445" s="63"/>
      <c r="I445" s="63"/>
      <c r="J445" s="63"/>
      <c r="K445" s="63"/>
      <c r="L445" s="63"/>
      <c r="M445" s="63"/>
      <c r="N445" s="63"/>
    </row>
    <row r="446" spans="1:14" s="62" customFormat="1">
      <c r="A446" s="63"/>
      <c r="B446" s="63"/>
      <c r="C446" s="63"/>
      <c r="D446" s="63"/>
      <c r="E446" s="63"/>
      <c r="F446" s="63"/>
      <c r="G446" s="63"/>
      <c r="H446" s="63"/>
      <c r="I446" s="63"/>
      <c r="J446" s="63"/>
      <c r="K446" s="63"/>
      <c r="L446" s="63"/>
      <c r="M446" s="63"/>
      <c r="N446" s="63"/>
    </row>
    <row r="447" spans="1:14" s="62" customFormat="1">
      <c r="A447" s="63"/>
      <c r="B447" s="63"/>
      <c r="C447" s="63"/>
      <c r="D447" s="63"/>
      <c r="E447" s="63"/>
      <c r="F447" s="63"/>
      <c r="G447" s="63"/>
      <c r="H447" s="63"/>
      <c r="I447" s="63"/>
      <c r="J447" s="63"/>
      <c r="K447" s="63"/>
      <c r="L447" s="63"/>
      <c r="M447" s="63"/>
      <c r="N447" s="63"/>
    </row>
    <row r="448" spans="1:14" s="62" customFormat="1">
      <c r="A448" s="63"/>
      <c r="B448" s="63"/>
      <c r="C448" s="63"/>
      <c r="D448" s="63"/>
      <c r="E448" s="63"/>
      <c r="F448" s="63"/>
      <c r="G448" s="63"/>
      <c r="H448" s="63"/>
      <c r="I448" s="63"/>
      <c r="J448" s="63"/>
      <c r="K448" s="63"/>
      <c r="L448" s="63"/>
      <c r="M448" s="63"/>
      <c r="N448" s="63"/>
    </row>
    <row r="449" spans="1:14" s="62" customFormat="1">
      <c r="A449" s="63"/>
      <c r="B449" s="63"/>
      <c r="C449" s="63"/>
      <c r="D449" s="63"/>
      <c r="E449" s="63"/>
      <c r="F449" s="63"/>
      <c r="G449" s="63"/>
      <c r="H449" s="63"/>
      <c r="I449" s="63"/>
      <c r="J449" s="63"/>
      <c r="K449" s="63"/>
      <c r="L449" s="63"/>
      <c r="M449" s="63"/>
      <c r="N449" s="63"/>
    </row>
    <row r="450" spans="1:14" s="62" customFormat="1">
      <c r="A450" s="63"/>
      <c r="B450" s="63"/>
      <c r="C450" s="63"/>
      <c r="D450" s="63"/>
      <c r="E450" s="63"/>
      <c r="F450" s="63"/>
      <c r="G450" s="63"/>
      <c r="H450" s="63"/>
      <c r="I450" s="63"/>
      <c r="J450" s="63"/>
      <c r="K450" s="63"/>
      <c r="L450" s="63"/>
      <c r="M450" s="63"/>
      <c r="N450" s="63"/>
    </row>
    <row r="451" spans="1:14" s="62" customFormat="1">
      <c r="A451" s="63"/>
      <c r="B451" s="63"/>
      <c r="C451" s="63"/>
      <c r="D451" s="63"/>
      <c r="E451" s="63"/>
      <c r="F451" s="63"/>
      <c r="G451" s="63"/>
      <c r="H451" s="63"/>
      <c r="I451" s="63"/>
      <c r="J451" s="63"/>
      <c r="K451" s="63"/>
      <c r="L451" s="63"/>
      <c r="M451" s="63"/>
      <c r="N451" s="63"/>
    </row>
    <row r="452" spans="1:14" s="62" customFormat="1">
      <c r="A452" s="63"/>
      <c r="B452" s="63"/>
      <c r="C452" s="63"/>
      <c r="D452" s="63"/>
      <c r="E452" s="63"/>
      <c r="F452" s="63"/>
      <c r="G452" s="63"/>
      <c r="H452" s="63"/>
      <c r="I452" s="63"/>
      <c r="J452" s="63"/>
      <c r="K452" s="63"/>
      <c r="L452" s="63"/>
      <c r="M452" s="63"/>
      <c r="N452" s="63"/>
    </row>
    <row r="453" spans="1:14" s="62" customFormat="1">
      <c r="A453" s="63"/>
      <c r="B453" s="63"/>
      <c r="C453" s="63"/>
      <c r="D453" s="63"/>
      <c r="E453" s="63"/>
      <c r="F453" s="63"/>
      <c r="G453" s="63"/>
      <c r="H453" s="63"/>
      <c r="I453" s="63"/>
      <c r="J453" s="63"/>
      <c r="K453" s="63"/>
      <c r="L453" s="63"/>
      <c r="M453" s="63"/>
      <c r="N453" s="63"/>
    </row>
    <row r="454" spans="1:14" s="62" customFormat="1">
      <c r="A454" s="63"/>
      <c r="B454" s="63"/>
      <c r="C454" s="63"/>
      <c r="D454" s="63"/>
      <c r="E454" s="63"/>
      <c r="F454" s="63"/>
      <c r="G454" s="63"/>
      <c r="H454" s="63"/>
      <c r="I454" s="63"/>
      <c r="J454" s="63"/>
      <c r="K454" s="63"/>
      <c r="L454" s="63"/>
      <c r="M454" s="63"/>
      <c r="N454" s="63"/>
    </row>
    <row r="455" spans="1:14" s="62" customFormat="1">
      <c r="A455" s="63"/>
      <c r="B455" s="63"/>
      <c r="C455" s="63"/>
      <c r="D455" s="63"/>
      <c r="E455" s="63"/>
      <c r="F455" s="63"/>
      <c r="G455" s="63"/>
      <c r="H455" s="63"/>
      <c r="I455" s="63"/>
      <c r="J455" s="63"/>
      <c r="K455" s="63"/>
      <c r="L455" s="63"/>
      <c r="M455" s="63"/>
      <c r="N455" s="63"/>
    </row>
    <row r="456" spans="1:14" s="62" customFormat="1">
      <c r="A456" s="63"/>
      <c r="B456" s="63"/>
      <c r="C456" s="63"/>
      <c r="D456" s="63"/>
      <c r="E456" s="63"/>
      <c r="F456" s="63"/>
      <c r="G456" s="63"/>
      <c r="H456" s="63"/>
      <c r="I456" s="63"/>
      <c r="J456" s="63"/>
      <c r="K456" s="63"/>
      <c r="L456" s="63"/>
      <c r="M456" s="63"/>
      <c r="N456" s="63"/>
    </row>
    <row r="457" spans="1:14" s="62" customFormat="1">
      <c r="A457" s="63"/>
      <c r="B457" s="63"/>
      <c r="C457" s="63"/>
      <c r="D457" s="63"/>
      <c r="E457" s="63"/>
      <c r="F457" s="63"/>
      <c r="G457" s="63"/>
      <c r="H457" s="63"/>
      <c r="I457" s="63"/>
      <c r="J457" s="63"/>
      <c r="K457" s="63"/>
      <c r="L457" s="63"/>
      <c r="M457" s="63"/>
      <c r="N457" s="63"/>
    </row>
    <row r="458" spans="1:14" s="62" customFormat="1">
      <c r="A458" s="63"/>
      <c r="B458" s="63"/>
      <c r="C458" s="63"/>
      <c r="D458" s="63"/>
      <c r="E458" s="63"/>
      <c r="F458" s="63"/>
      <c r="G458" s="63"/>
      <c r="H458" s="63"/>
      <c r="I458" s="63"/>
      <c r="J458" s="63"/>
      <c r="K458" s="63"/>
      <c r="L458" s="63"/>
      <c r="M458" s="63"/>
      <c r="N458" s="63"/>
    </row>
    <row r="459" spans="1:14" s="62" customFormat="1">
      <c r="A459" s="63"/>
      <c r="B459" s="63"/>
      <c r="C459" s="63"/>
      <c r="D459" s="63"/>
      <c r="E459" s="63"/>
      <c r="F459" s="63"/>
      <c r="G459" s="63"/>
      <c r="H459" s="63"/>
      <c r="I459" s="63"/>
      <c r="J459" s="63"/>
      <c r="K459" s="63"/>
      <c r="L459" s="63"/>
      <c r="M459" s="63"/>
      <c r="N459" s="63"/>
    </row>
    <row r="460" spans="1:14" s="62" customFormat="1">
      <c r="A460" s="63"/>
      <c r="B460" s="63"/>
      <c r="C460" s="63"/>
      <c r="D460" s="63"/>
      <c r="E460" s="63"/>
      <c r="F460" s="63"/>
      <c r="G460" s="63"/>
      <c r="H460" s="63"/>
      <c r="I460" s="63"/>
      <c r="J460" s="63"/>
      <c r="K460" s="63"/>
      <c r="L460" s="63"/>
      <c r="M460" s="63"/>
      <c r="N460" s="63"/>
    </row>
    <row r="461" spans="1:14" s="62" customFormat="1">
      <c r="A461" s="63"/>
      <c r="B461" s="63"/>
      <c r="C461" s="63"/>
      <c r="D461" s="63"/>
      <c r="E461" s="63"/>
      <c r="F461" s="63"/>
      <c r="G461" s="63"/>
      <c r="H461" s="63"/>
      <c r="I461" s="63"/>
      <c r="J461" s="63"/>
      <c r="K461" s="63"/>
      <c r="L461" s="63"/>
      <c r="M461" s="63"/>
      <c r="N461" s="63"/>
    </row>
    <row r="462" spans="1:14" s="62" customFormat="1">
      <c r="A462" s="63"/>
      <c r="B462" s="63"/>
      <c r="C462" s="63"/>
      <c r="D462" s="63"/>
      <c r="E462" s="63"/>
      <c r="F462" s="63"/>
      <c r="G462" s="63"/>
      <c r="H462" s="63"/>
      <c r="I462" s="63"/>
      <c r="J462" s="63"/>
      <c r="K462" s="63"/>
      <c r="L462" s="63"/>
      <c r="M462" s="63"/>
      <c r="N462" s="63"/>
    </row>
    <row r="463" spans="1:14" s="62" customFormat="1">
      <c r="A463" s="63"/>
      <c r="B463" s="63"/>
      <c r="C463" s="63"/>
      <c r="D463" s="63"/>
      <c r="E463" s="63"/>
      <c r="F463" s="63"/>
      <c r="G463" s="63"/>
      <c r="H463" s="63"/>
      <c r="I463" s="63"/>
      <c r="J463" s="63"/>
      <c r="K463" s="63"/>
      <c r="L463" s="63"/>
      <c r="M463" s="63"/>
      <c r="N463" s="63"/>
    </row>
    <row r="464" spans="1:14" s="62" customFormat="1">
      <c r="A464" s="63"/>
      <c r="B464" s="63"/>
      <c r="C464" s="63"/>
      <c r="D464" s="63"/>
      <c r="E464" s="63"/>
      <c r="F464" s="63"/>
      <c r="G464" s="63"/>
      <c r="H464" s="63"/>
      <c r="I464" s="63"/>
      <c r="J464" s="63"/>
      <c r="K464" s="63"/>
      <c r="L464" s="63"/>
      <c r="M464" s="63"/>
      <c r="N464" s="63"/>
    </row>
    <row r="465" spans="1:14" s="62" customFormat="1">
      <c r="A465" s="63"/>
      <c r="B465" s="63"/>
      <c r="C465" s="63"/>
      <c r="D465" s="63"/>
      <c r="E465" s="63"/>
      <c r="F465" s="63"/>
      <c r="G465" s="63"/>
      <c r="H465" s="63"/>
      <c r="I465" s="63"/>
      <c r="J465" s="63"/>
      <c r="K465" s="63"/>
      <c r="L465" s="63"/>
      <c r="M465" s="63"/>
      <c r="N465" s="63"/>
    </row>
    <row r="466" spans="1:14" s="62" customFormat="1">
      <c r="A466" s="63"/>
      <c r="B466" s="63"/>
      <c r="C466" s="63"/>
      <c r="D466" s="63"/>
      <c r="E466" s="63"/>
      <c r="F466" s="63"/>
      <c r="G466" s="63"/>
      <c r="H466" s="63"/>
      <c r="I466" s="63"/>
      <c r="J466" s="63"/>
      <c r="K466" s="63"/>
      <c r="L466" s="63"/>
      <c r="M466" s="63"/>
      <c r="N466" s="63"/>
    </row>
    <row r="467" spans="1:14" s="62" customFormat="1">
      <c r="A467" s="63"/>
      <c r="B467" s="63"/>
      <c r="C467" s="63"/>
      <c r="D467" s="63"/>
      <c r="E467" s="63"/>
      <c r="F467" s="63"/>
      <c r="G467" s="63"/>
      <c r="H467" s="63"/>
      <c r="I467" s="63"/>
      <c r="J467" s="63"/>
      <c r="K467" s="63"/>
      <c r="L467" s="63"/>
      <c r="M467" s="63"/>
      <c r="N467" s="63"/>
    </row>
    <row r="468" spans="1:14" s="62" customFormat="1">
      <c r="A468" s="63"/>
      <c r="B468" s="63"/>
      <c r="C468" s="63"/>
      <c r="D468" s="63"/>
      <c r="E468" s="63"/>
      <c r="F468" s="63"/>
      <c r="G468" s="63"/>
      <c r="H468" s="63"/>
      <c r="I468" s="63"/>
      <c r="J468" s="63"/>
      <c r="K468" s="63"/>
      <c r="L468" s="63"/>
      <c r="M468" s="63"/>
      <c r="N468" s="63"/>
    </row>
    <row r="469" spans="1:14" s="62" customFormat="1">
      <c r="A469" s="63"/>
      <c r="B469" s="63"/>
      <c r="C469" s="63"/>
      <c r="D469" s="63"/>
      <c r="E469" s="63"/>
      <c r="F469" s="63"/>
      <c r="G469" s="63"/>
      <c r="H469" s="63"/>
      <c r="I469" s="63"/>
      <c r="J469" s="63"/>
      <c r="K469" s="63"/>
      <c r="L469" s="63"/>
      <c r="M469" s="63"/>
      <c r="N469" s="63"/>
    </row>
    <row r="470" spans="1:14" s="62" customFormat="1">
      <c r="A470" s="63"/>
      <c r="B470" s="63"/>
      <c r="C470" s="63"/>
      <c r="D470" s="63"/>
      <c r="E470" s="63"/>
      <c r="F470" s="63"/>
      <c r="G470" s="63"/>
      <c r="H470" s="63"/>
      <c r="I470" s="63"/>
      <c r="J470" s="63"/>
      <c r="K470" s="63"/>
      <c r="L470" s="63"/>
      <c r="M470" s="63"/>
      <c r="N470" s="63"/>
    </row>
    <row r="471" spans="1:14" s="62" customFormat="1">
      <c r="A471" s="63"/>
      <c r="B471" s="63"/>
      <c r="C471" s="63"/>
      <c r="D471" s="63"/>
      <c r="E471" s="63"/>
      <c r="F471" s="63"/>
      <c r="G471" s="63"/>
      <c r="H471" s="63"/>
      <c r="I471" s="63"/>
      <c r="J471" s="63"/>
      <c r="K471" s="63"/>
      <c r="L471" s="63"/>
      <c r="M471" s="63"/>
      <c r="N471" s="63"/>
    </row>
    <row r="472" spans="1:14" s="62" customFormat="1">
      <c r="A472" s="63"/>
      <c r="B472" s="63"/>
      <c r="C472" s="63"/>
      <c r="D472" s="63"/>
      <c r="E472" s="63"/>
      <c r="F472" s="63"/>
      <c r="G472" s="63"/>
      <c r="H472" s="63"/>
      <c r="I472" s="63"/>
      <c r="J472" s="63"/>
      <c r="K472" s="63"/>
      <c r="L472" s="63"/>
      <c r="M472" s="63"/>
      <c r="N472" s="63"/>
    </row>
    <row r="473" spans="1:14" s="62" customFormat="1">
      <c r="A473" s="63"/>
      <c r="B473" s="63"/>
      <c r="C473" s="63"/>
      <c r="D473" s="63"/>
      <c r="E473" s="63"/>
      <c r="F473" s="63"/>
      <c r="G473" s="63"/>
      <c r="H473" s="63"/>
      <c r="I473" s="63"/>
      <c r="J473" s="63"/>
      <c r="K473" s="63"/>
      <c r="L473" s="63"/>
      <c r="M473" s="63"/>
      <c r="N473" s="63"/>
    </row>
    <row r="474" spans="1:14" s="62" customFormat="1">
      <c r="A474" s="63"/>
      <c r="B474" s="63"/>
      <c r="C474" s="63"/>
      <c r="D474" s="63"/>
      <c r="E474" s="63"/>
      <c r="F474" s="63"/>
      <c r="G474" s="63"/>
      <c r="H474" s="63"/>
      <c r="I474" s="63"/>
      <c r="J474" s="63"/>
      <c r="K474" s="63"/>
      <c r="L474" s="63"/>
      <c r="M474" s="63"/>
      <c r="N474" s="63"/>
    </row>
    <row r="475" spans="1:14" s="62" customFormat="1">
      <c r="A475" s="63"/>
      <c r="B475" s="63"/>
      <c r="C475" s="63"/>
      <c r="D475" s="63"/>
      <c r="E475" s="63"/>
      <c r="F475" s="63"/>
      <c r="G475" s="63"/>
      <c r="H475" s="63"/>
      <c r="I475" s="63"/>
      <c r="J475" s="63"/>
      <c r="K475" s="63"/>
      <c r="L475" s="63"/>
      <c r="M475" s="63"/>
      <c r="N475" s="63"/>
    </row>
    <row r="476" spans="1:14" s="62" customFormat="1">
      <c r="A476" s="63"/>
      <c r="B476" s="63"/>
      <c r="C476" s="63"/>
      <c r="D476" s="63"/>
      <c r="E476" s="63"/>
      <c r="F476" s="63"/>
      <c r="G476" s="63"/>
      <c r="H476" s="63"/>
      <c r="I476" s="63"/>
      <c r="J476" s="63"/>
      <c r="K476" s="63"/>
      <c r="L476" s="63"/>
      <c r="M476" s="63"/>
      <c r="N476" s="63"/>
    </row>
    <row r="477" spans="1:14" s="62" customFormat="1">
      <c r="A477" s="63"/>
      <c r="B477" s="63"/>
      <c r="C477" s="63"/>
      <c r="D477" s="63"/>
      <c r="E477" s="63"/>
      <c r="F477" s="63"/>
      <c r="G477" s="63"/>
      <c r="H477" s="63"/>
      <c r="I477" s="63"/>
      <c r="J477" s="63"/>
      <c r="K477" s="63"/>
      <c r="L477" s="63"/>
      <c r="M477" s="63"/>
      <c r="N477" s="63"/>
    </row>
    <row r="478" spans="1:14" s="62" customFormat="1">
      <c r="A478" s="63"/>
      <c r="B478" s="63"/>
      <c r="C478" s="63"/>
      <c r="D478" s="63"/>
      <c r="E478" s="63"/>
      <c r="F478" s="63"/>
      <c r="G478" s="63"/>
      <c r="H478" s="63"/>
      <c r="I478" s="63"/>
      <c r="J478" s="63"/>
      <c r="K478" s="63"/>
      <c r="L478" s="63"/>
      <c r="M478" s="63"/>
      <c r="N478" s="63"/>
    </row>
    <row r="479" spans="1:14" s="62" customFormat="1">
      <c r="A479" s="63"/>
      <c r="B479" s="63"/>
      <c r="C479" s="63"/>
      <c r="D479" s="63"/>
      <c r="E479" s="63"/>
      <c r="F479" s="63"/>
      <c r="G479" s="63"/>
      <c r="H479" s="63"/>
      <c r="I479" s="63"/>
      <c r="J479" s="63"/>
      <c r="K479" s="63"/>
      <c r="L479" s="63"/>
      <c r="M479" s="63"/>
      <c r="N479" s="63"/>
    </row>
    <row r="480" spans="1:14" s="62" customFormat="1">
      <c r="A480" s="63"/>
      <c r="B480" s="63"/>
      <c r="C480" s="63"/>
      <c r="D480" s="63"/>
      <c r="E480" s="63"/>
      <c r="F480" s="63"/>
      <c r="G480" s="63"/>
      <c r="H480" s="63"/>
      <c r="I480" s="63"/>
      <c r="J480" s="63"/>
      <c r="K480" s="63"/>
      <c r="L480" s="63"/>
      <c r="M480" s="63"/>
      <c r="N480" s="63"/>
    </row>
    <row r="481" spans="1:14" s="62" customFormat="1">
      <c r="A481" s="63"/>
      <c r="B481" s="63"/>
      <c r="C481" s="63"/>
      <c r="D481" s="63"/>
      <c r="E481" s="63"/>
      <c r="F481" s="63"/>
      <c r="G481" s="63"/>
      <c r="H481" s="63"/>
      <c r="I481" s="63"/>
      <c r="J481" s="63"/>
      <c r="K481" s="63"/>
      <c r="L481" s="63"/>
      <c r="M481" s="63"/>
      <c r="N481" s="63"/>
    </row>
    <row r="482" spans="1:14" s="62" customFormat="1">
      <c r="A482" s="63"/>
      <c r="B482" s="63"/>
      <c r="C482" s="63"/>
      <c r="D482" s="63"/>
      <c r="E482" s="63"/>
      <c r="F482" s="63"/>
      <c r="G482" s="63"/>
      <c r="H482" s="63"/>
      <c r="I482" s="63"/>
      <c r="J482" s="63"/>
      <c r="K482" s="63"/>
      <c r="L482" s="63"/>
      <c r="M482" s="63"/>
      <c r="N482" s="63"/>
    </row>
    <row r="483" spans="1:14" s="62" customFormat="1">
      <c r="A483" s="63"/>
      <c r="B483" s="63"/>
      <c r="C483" s="63"/>
      <c r="D483" s="63"/>
      <c r="E483" s="63"/>
      <c r="F483" s="63"/>
      <c r="G483" s="63"/>
      <c r="H483" s="63"/>
      <c r="I483" s="63"/>
      <c r="J483" s="63"/>
      <c r="K483" s="63"/>
      <c r="L483" s="63"/>
      <c r="M483" s="63"/>
      <c r="N483" s="63"/>
    </row>
    <row r="484" spans="1:14" s="62" customFormat="1">
      <c r="A484" s="63"/>
      <c r="B484" s="63"/>
      <c r="C484" s="63"/>
      <c r="D484" s="63"/>
      <c r="E484" s="63"/>
      <c r="F484" s="63"/>
      <c r="G484" s="63"/>
      <c r="H484" s="63"/>
      <c r="I484" s="63"/>
      <c r="J484" s="63"/>
      <c r="K484" s="63"/>
      <c r="L484" s="63"/>
      <c r="M484" s="63"/>
      <c r="N484" s="63"/>
    </row>
    <row r="485" spans="1:14" s="62" customFormat="1">
      <c r="A485" s="63"/>
      <c r="B485" s="63"/>
      <c r="C485" s="63"/>
      <c r="D485" s="63"/>
      <c r="E485" s="63"/>
      <c r="F485" s="63"/>
      <c r="G485" s="63"/>
      <c r="H485" s="63"/>
      <c r="I485" s="63"/>
      <c r="J485" s="63"/>
      <c r="K485" s="63"/>
      <c r="L485" s="63"/>
      <c r="M485" s="63"/>
      <c r="N485" s="63"/>
    </row>
    <row r="486" spans="1:14" s="62" customFormat="1">
      <c r="A486" s="63"/>
      <c r="B486" s="63"/>
      <c r="C486" s="63"/>
      <c r="D486" s="63"/>
      <c r="E486" s="63"/>
      <c r="F486" s="63"/>
      <c r="G486" s="63"/>
      <c r="H486" s="63"/>
      <c r="I486" s="63"/>
      <c r="J486" s="63"/>
      <c r="K486" s="63"/>
      <c r="L486" s="63"/>
      <c r="M486" s="63"/>
      <c r="N486" s="63"/>
    </row>
    <row r="487" spans="1:14" s="62" customFormat="1">
      <c r="A487" s="63"/>
      <c r="B487" s="63"/>
      <c r="C487" s="63"/>
      <c r="D487" s="63"/>
      <c r="E487" s="63"/>
      <c r="F487" s="63"/>
      <c r="G487" s="63"/>
      <c r="H487" s="63"/>
      <c r="I487" s="63"/>
      <c r="J487" s="63"/>
      <c r="K487" s="63"/>
      <c r="L487" s="63"/>
      <c r="M487" s="63"/>
      <c r="N487" s="63"/>
    </row>
    <row r="488" spans="1:14" s="62" customFormat="1">
      <c r="A488" s="63"/>
      <c r="B488" s="63"/>
      <c r="C488" s="63"/>
      <c r="D488" s="63"/>
      <c r="E488" s="63"/>
      <c r="F488" s="63"/>
      <c r="G488" s="63"/>
      <c r="H488" s="63"/>
      <c r="I488" s="63"/>
      <c r="J488" s="63"/>
      <c r="K488" s="63"/>
      <c r="L488" s="63"/>
      <c r="M488" s="63"/>
      <c r="N488" s="63"/>
    </row>
    <row r="489" spans="1:14" s="62" customFormat="1">
      <c r="A489" s="63"/>
      <c r="B489" s="63"/>
      <c r="C489" s="63"/>
      <c r="D489" s="63"/>
      <c r="E489" s="63"/>
      <c r="F489" s="63"/>
      <c r="G489" s="63"/>
      <c r="H489" s="63"/>
      <c r="I489" s="63"/>
      <c r="J489" s="63"/>
      <c r="K489" s="63"/>
      <c r="L489" s="63"/>
      <c r="M489" s="63"/>
      <c r="N489" s="63"/>
    </row>
    <row r="490" spans="1:14" s="62" customFormat="1">
      <c r="A490" s="63"/>
      <c r="B490" s="63"/>
      <c r="C490" s="63"/>
      <c r="D490" s="63"/>
      <c r="E490" s="63"/>
      <c r="F490" s="63"/>
      <c r="G490" s="63"/>
      <c r="H490" s="63"/>
      <c r="I490" s="63"/>
      <c r="J490" s="63"/>
      <c r="K490" s="63"/>
      <c r="L490" s="63"/>
      <c r="M490" s="63"/>
      <c r="N490" s="63"/>
    </row>
    <row r="491" spans="1:14" s="62" customFormat="1">
      <c r="A491" s="63"/>
      <c r="B491" s="63"/>
      <c r="C491" s="63"/>
      <c r="D491" s="63"/>
      <c r="E491" s="63"/>
      <c r="F491" s="63"/>
      <c r="G491" s="63"/>
      <c r="H491" s="63"/>
      <c r="I491" s="63"/>
      <c r="J491" s="63"/>
      <c r="K491" s="63"/>
      <c r="L491" s="63"/>
      <c r="M491" s="63"/>
      <c r="N491" s="63"/>
    </row>
    <row r="492" spans="1:14" s="62" customFormat="1">
      <c r="A492" s="63"/>
      <c r="B492" s="63"/>
      <c r="C492" s="63"/>
      <c r="D492" s="63"/>
      <c r="E492" s="63"/>
      <c r="F492" s="63"/>
      <c r="G492" s="63"/>
      <c r="H492" s="63"/>
      <c r="I492" s="63"/>
      <c r="J492" s="63"/>
      <c r="K492" s="63"/>
      <c r="L492" s="63"/>
      <c r="M492" s="63"/>
      <c r="N492" s="63"/>
    </row>
    <row r="493" spans="1:14" s="62" customFormat="1">
      <c r="A493" s="63"/>
      <c r="B493" s="63"/>
      <c r="C493" s="63"/>
      <c r="D493" s="63"/>
      <c r="E493" s="63"/>
      <c r="F493" s="63"/>
      <c r="G493" s="63"/>
      <c r="H493" s="63"/>
      <c r="I493" s="63"/>
      <c r="J493" s="63"/>
      <c r="K493" s="63"/>
      <c r="L493" s="63"/>
      <c r="M493" s="63"/>
      <c r="N493" s="63"/>
    </row>
    <row r="494" spans="1:14" s="62" customFormat="1">
      <c r="A494" s="63"/>
      <c r="B494" s="63"/>
      <c r="C494" s="63"/>
      <c r="D494" s="63"/>
      <c r="E494" s="63"/>
      <c r="F494" s="63"/>
      <c r="G494" s="63"/>
      <c r="H494" s="63"/>
      <c r="I494" s="63"/>
      <c r="J494" s="63"/>
      <c r="K494" s="63"/>
      <c r="L494" s="63"/>
      <c r="M494" s="63"/>
      <c r="N494" s="63"/>
    </row>
    <row r="495" spans="1:14" s="62" customFormat="1">
      <c r="A495" s="63"/>
      <c r="B495" s="63"/>
      <c r="C495" s="63"/>
      <c r="D495" s="63"/>
      <c r="E495" s="63"/>
      <c r="F495" s="63"/>
      <c r="G495" s="63"/>
      <c r="H495" s="63"/>
      <c r="I495" s="63"/>
      <c r="J495" s="63"/>
      <c r="K495" s="63"/>
      <c r="L495" s="63"/>
      <c r="M495" s="63"/>
      <c r="N495" s="63"/>
    </row>
    <row r="496" spans="1:14" s="62" customFormat="1">
      <c r="A496" s="63"/>
      <c r="B496" s="63"/>
      <c r="C496" s="63"/>
      <c r="D496" s="63"/>
      <c r="E496" s="63"/>
      <c r="F496" s="63"/>
      <c r="G496" s="63"/>
      <c r="H496" s="63"/>
      <c r="I496" s="63"/>
      <c r="J496" s="63"/>
      <c r="K496" s="63"/>
      <c r="L496" s="63"/>
      <c r="M496" s="63"/>
      <c r="N496" s="63"/>
    </row>
    <row r="497" spans="1:14" s="62" customFormat="1">
      <c r="A497" s="63"/>
      <c r="B497" s="63"/>
      <c r="C497" s="63"/>
      <c r="D497" s="63"/>
      <c r="E497" s="63"/>
      <c r="F497" s="63"/>
      <c r="G497" s="63"/>
      <c r="H497" s="63"/>
      <c r="I497" s="63"/>
      <c r="J497" s="63"/>
      <c r="K497" s="63"/>
      <c r="L497" s="63"/>
      <c r="M497" s="63"/>
      <c r="N497" s="63"/>
    </row>
    <row r="498" spans="1:14" s="62" customFormat="1">
      <c r="A498" s="63"/>
      <c r="B498" s="63"/>
      <c r="C498" s="63"/>
      <c r="D498" s="63"/>
      <c r="E498" s="63"/>
      <c r="F498" s="63"/>
      <c r="G498" s="63"/>
      <c r="H498" s="63"/>
      <c r="I498" s="63"/>
      <c r="J498" s="63"/>
      <c r="K498" s="63"/>
      <c r="L498" s="63"/>
      <c r="M498" s="63"/>
      <c r="N498" s="63"/>
    </row>
    <row r="499" spans="1:14" s="62" customFormat="1">
      <c r="A499" s="63"/>
      <c r="B499" s="63"/>
      <c r="C499" s="63"/>
      <c r="D499" s="63"/>
      <c r="E499" s="63"/>
      <c r="F499" s="63"/>
      <c r="G499" s="63"/>
      <c r="H499" s="63"/>
      <c r="I499" s="63"/>
      <c r="J499" s="63"/>
      <c r="K499" s="63"/>
      <c r="L499" s="63"/>
      <c r="M499" s="63"/>
      <c r="N499" s="63"/>
    </row>
    <row r="500" spans="1:14" s="62" customFormat="1">
      <c r="A500" s="63"/>
      <c r="B500" s="63"/>
      <c r="C500" s="63"/>
      <c r="D500" s="63"/>
      <c r="E500" s="63"/>
      <c r="F500" s="63"/>
      <c r="G500" s="63"/>
      <c r="H500" s="63"/>
      <c r="I500" s="63"/>
      <c r="J500" s="63"/>
      <c r="K500" s="63"/>
      <c r="L500" s="63"/>
      <c r="M500" s="63"/>
      <c r="N500" s="63"/>
    </row>
    <row r="501" spans="1:14" s="62" customFormat="1">
      <c r="A501" s="63"/>
      <c r="B501" s="63"/>
      <c r="C501" s="63"/>
      <c r="D501" s="63"/>
      <c r="E501" s="63"/>
      <c r="F501" s="63"/>
      <c r="G501" s="63"/>
      <c r="H501" s="63"/>
      <c r="I501" s="63"/>
      <c r="J501" s="63"/>
      <c r="K501" s="63"/>
      <c r="L501" s="63"/>
      <c r="M501" s="63"/>
      <c r="N501" s="63"/>
    </row>
    <row r="502" spans="1:14" s="62" customFormat="1">
      <c r="A502" s="63"/>
      <c r="B502" s="63"/>
      <c r="C502" s="63"/>
      <c r="D502" s="63"/>
      <c r="E502" s="63"/>
      <c r="F502" s="63"/>
      <c r="G502" s="63"/>
      <c r="H502" s="63"/>
      <c r="I502" s="63"/>
      <c r="J502" s="63"/>
      <c r="K502" s="63"/>
      <c r="L502" s="63"/>
      <c r="M502" s="63"/>
      <c r="N502" s="63"/>
    </row>
    <row r="503" spans="1:14" s="62" customFormat="1">
      <c r="A503" s="63"/>
      <c r="B503" s="63"/>
      <c r="C503" s="63"/>
      <c r="D503" s="63"/>
      <c r="E503" s="63"/>
      <c r="F503" s="63"/>
      <c r="G503" s="63"/>
      <c r="H503" s="63"/>
      <c r="I503" s="63"/>
      <c r="J503" s="63"/>
      <c r="K503" s="63"/>
      <c r="L503" s="63"/>
      <c r="M503" s="63"/>
      <c r="N503" s="63"/>
    </row>
    <row r="504" spans="1:14" s="62" customFormat="1">
      <c r="A504" s="63"/>
      <c r="B504" s="63"/>
      <c r="C504" s="63"/>
      <c r="D504" s="63"/>
      <c r="E504" s="63"/>
      <c r="F504" s="63"/>
      <c r="G504" s="63"/>
      <c r="H504" s="63"/>
      <c r="I504" s="63"/>
      <c r="J504" s="63"/>
      <c r="K504" s="63"/>
      <c r="L504" s="63"/>
      <c r="M504" s="63"/>
      <c r="N504" s="63"/>
    </row>
    <row r="505" spans="1:14" s="62" customFormat="1">
      <c r="A505" s="63"/>
      <c r="B505" s="63"/>
      <c r="C505" s="63"/>
      <c r="D505" s="63"/>
      <c r="E505" s="63"/>
      <c r="F505" s="63"/>
      <c r="G505" s="63"/>
      <c r="H505" s="63"/>
      <c r="I505" s="63"/>
      <c r="J505" s="63"/>
      <c r="K505" s="63"/>
      <c r="L505" s="63"/>
      <c r="M505" s="63"/>
      <c r="N505" s="63"/>
    </row>
    <row r="506" spans="1:14" s="62" customFormat="1">
      <c r="A506" s="63"/>
      <c r="B506" s="63"/>
      <c r="C506" s="63"/>
      <c r="D506" s="63"/>
      <c r="E506" s="63"/>
      <c r="F506" s="63"/>
      <c r="G506" s="63"/>
      <c r="H506" s="63"/>
      <c r="I506" s="63"/>
      <c r="J506" s="63"/>
      <c r="K506" s="63"/>
      <c r="L506" s="63"/>
      <c r="M506" s="63"/>
      <c r="N506" s="63"/>
    </row>
    <row r="507" spans="1:14" s="62" customFormat="1">
      <c r="A507" s="63"/>
      <c r="B507" s="63"/>
      <c r="C507" s="63"/>
      <c r="D507" s="63"/>
      <c r="E507" s="63"/>
      <c r="F507" s="63"/>
      <c r="G507" s="63"/>
      <c r="H507" s="63"/>
      <c r="I507" s="63"/>
      <c r="J507" s="63"/>
      <c r="K507" s="63"/>
      <c r="L507" s="63"/>
      <c r="M507" s="63"/>
      <c r="N507" s="63"/>
    </row>
    <row r="508" spans="1:14" s="62" customFormat="1">
      <c r="A508" s="63"/>
      <c r="B508" s="63"/>
      <c r="C508" s="63"/>
      <c r="D508" s="63"/>
      <c r="E508" s="63"/>
      <c r="F508" s="63"/>
      <c r="G508" s="63"/>
      <c r="H508" s="63"/>
      <c r="I508" s="63"/>
      <c r="J508" s="63"/>
      <c r="K508" s="63"/>
      <c r="L508" s="63"/>
      <c r="M508" s="63"/>
      <c r="N508" s="63"/>
    </row>
    <row r="509" spans="1:14" s="62" customFormat="1">
      <c r="A509" s="63"/>
      <c r="B509" s="63"/>
      <c r="C509" s="63"/>
      <c r="D509" s="63"/>
      <c r="E509" s="63"/>
      <c r="F509" s="63"/>
      <c r="G509" s="63"/>
      <c r="H509" s="63"/>
      <c r="I509" s="63"/>
      <c r="J509" s="63"/>
      <c r="K509" s="63"/>
      <c r="L509" s="63"/>
      <c r="M509" s="63"/>
      <c r="N509" s="63"/>
    </row>
    <row r="510" spans="1:14" s="62" customFormat="1">
      <c r="A510" s="63"/>
      <c r="B510" s="63"/>
      <c r="C510" s="63"/>
      <c r="D510" s="63"/>
      <c r="E510" s="63"/>
      <c r="F510" s="63"/>
      <c r="G510" s="63"/>
      <c r="H510" s="63"/>
      <c r="I510" s="63"/>
      <c r="J510" s="63"/>
      <c r="K510" s="63"/>
      <c r="L510" s="63"/>
      <c r="M510" s="63"/>
      <c r="N510" s="63"/>
    </row>
    <row r="511" spans="1:14" s="62" customFormat="1">
      <c r="A511" s="63"/>
      <c r="B511" s="63"/>
      <c r="C511" s="63"/>
      <c r="D511" s="63"/>
      <c r="E511" s="63"/>
      <c r="F511" s="63"/>
      <c r="G511" s="63"/>
      <c r="H511" s="63"/>
      <c r="I511" s="63"/>
      <c r="J511" s="63"/>
      <c r="K511" s="63"/>
      <c r="L511" s="63"/>
      <c r="M511" s="63"/>
      <c r="N511" s="63"/>
    </row>
    <row r="512" spans="1:14" s="62" customFormat="1">
      <c r="A512" s="63"/>
      <c r="B512" s="63"/>
      <c r="C512" s="63"/>
      <c r="D512" s="63"/>
      <c r="E512" s="63"/>
      <c r="F512" s="63"/>
      <c r="G512" s="63"/>
      <c r="H512" s="63"/>
      <c r="I512" s="63"/>
      <c r="J512" s="63"/>
      <c r="K512" s="63"/>
      <c r="L512" s="63"/>
      <c r="M512" s="63"/>
      <c r="N512" s="63"/>
    </row>
    <row r="513" spans="1:14" s="62" customFormat="1">
      <c r="A513" s="63"/>
      <c r="B513" s="63"/>
      <c r="C513" s="63"/>
      <c r="D513" s="63"/>
      <c r="E513" s="63"/>
      <c r="F513" s="63"/>
      <c r="G513" s="63"/>
      <c r="H513" s="63"/>
      <c r="I513" s="63"/>
      <c r="J513" s="63"/>
      <c r="K513" s="63"/>
      <c r="L513" s="63"/>
      <c r="M513" s="63"/>
      <c r="N513" s="63"/>
    </row>
    <row r="514" spans="1:14" s="62" customFormat="1">
      <c r="A514" s="63"/>
      <c r="B514" s="63"/>
      <c r="C514" s="63"/>
      <c r="D514" s="63"/>
      <c r="E514" s="63"/>
      <c r="F514" s="63"/>
      <c r="G514" s="63"/>
      <c r="H514" s="63"/>
      <c r="I514" s="63"/>
      <c r="J514" s="63"/>
      <c r="K514" s="63"/>
      <c r="L514" s="63"/>
      <c r="M514" s="63"/>
      <c r="N514" s="63"/>
    </row>
    <row r="515" spans="1:14" s="62" customFormat="1">
      <c r="A515" s="63"/>
      <c r="B515" s="63"/>
      <c r="C515" s="63"/>
      <c r="D515" s="63"/>
      <c r="E515" s="63"/>
      <c r="F515" s="63"/>
      <c r="G515" s="63"/>
      <c r="H515" s="63"/>
      <c r="I515" s="63"/>
      <c r="J515" s="63"/>
      <c r="K515" s="63"/>
      <c r="L515" s="63"/>
      <c r="M515" s="63"/>
      <c r="N515" s="63"/>
    </row>
    <row r="516" spans="1:14" s="62" customFormat="1">
      <c r="A516" s="63"/>
      <c r="B516" s="63"/>
      <c r="C516" s="63"/>
      <c r="D516" s="63"/>
      <c r="E516" s="63"/>
      <c r="F516" s="63"/>
      <c r="G516" s="63"/>
      <c r="H516" s="63"/>
      <c r="I516" s="63"/>
      <c r="J516" s="63"/>
      <c r="K516" s="63"/>
      <c r="L516" s="63"/>
      <c r="M516" s="63"/>
      <c r="N516" s="63"/>
    </row>
    <row r="517" spans="1:14" s="62" customFormat="1">
      <c r="A517" s="63"/>
      <c r="B517" s="63"/>
      <c r="C517" s="63"/>
      <c r="D517" s="63"/>
      <c r="E517" s="63"/>
      <c r="F517" s="63"/>
      <c r="G517" s="63"/>
      <c r="H517" s="63"/>
      <c r="I517" s="63"/>
      <c r="J517" s="63"/>
      <c r="K517" s="63"/>
      <c r="L517" s="63"/>
      <c r="M517" s="63"/>
      <c r="N517" s="63"/>
    </row>
    <row r="518" spans="1:14" s="62" customFormat="1">
      <c r="A518" s="63"/>
      <c r="B518" s="63"/>
      <c r="C518" s="63"/>
      <c r="D518" s="63"/>
      <c r="E518" s="63"/>
      <c r="F518" s="63"/>
      <c r="G518" s="63"/>
      <c r="H518" s="63"/>
      <c r="I518" s="63"/>
      <c r="J518" s="63"/>
      <c r="K518" s="63"/>
      <c r="L518" s="63"/>
      <c r="M518" s="63"/>
      <c r="N518" s="63"/>
    </row>
    <row r="519" spans="1:14" s="62" customFormat="1">
      <c r="A519" s="63"/>
      <c r="B519" s="63"/>
      <c r="C519" s="63"/>
      <c r="D519" s="63"/>
      <c r="E519" s="63"/>
      <c r="F519" s="63"/>
      <c r="G519" s="63"/>
      <c r="H519" s="63"/>
      <c r="I519" s="63"/>
      <c r="J519" s="63"/>
      <c r="K519" s="63"/>
      <c r="L519" s="63"/>
      <c r="M519" s="63"/>
      <c r="N519" s="63"/>
    </row>
    <row r="520" spans="1:14" s="62" customFormat="1">
      <c r="A520" s="63"/>
      <c r="B520" s="63"/>
      <c r="C520" s="63"/>
      <c r="D520" s="63"/>
      <c r="E520" s="63"/>
      <c r="F520" s="63"/>
      <c r="G520" s="63"/>
      <c r="H520" s="63"/>
      <c r="I520" s="63"/>
      <c r="J520" s="63"/>
      <c r="K520" s="63"/>
      <c r="L520" s="63"/>
      <c r="M520" s="63"/>
      <c r="N520" s="63"/>
    </row>
    <row r="521" spans="1:14" s="62" customFormat="1">
      <c r="A521" s="63"/>
      <c r="B521" s="63"/>
      <c r="C521" s="63"/>
      <c r="D521" s="63"/>
      <c r="E521" s="63"/>
      <c r="F521" s="63"/>
      <c r="G521" s="63"/>
      <c r="H521" s="63"/>
      <c r="I521" s="63"/>
      <c r="J521" s="63"/>
      <c r="K521" s="63"/>
      <c r="L521" s="63"/>
      <c r="M521" s="63"/>
      <c r="N521" s="63"/>
    </row>
    <row r="522" spans="1:14" s="62" customFormat="1">
      <c r="A522" s="63"/>
      <c r="B522" s="63"/>
      <c r="C522" s="63"/>
      <c r="D522" s="63"/>
      <c r="E522" s="63"/>
      <c r="F522" s="63"/>
      <c r="G522" s="63"/>
      <c r="H522" s="63"/>
      <c r="I522" s="63"/>
      <c r="J522" s="63"/>
      <c r="K522" s="63"/>
      <c r="L522" s="63"/>
      <c r="M522" s="63"/>
      <c r="N522" s="63"/>
    </row>
    <row r="523" spans="1:14" s="62" customFormat="1">
      <c r="A523" s="63"/>
      <c r="B523" s="63"/>
      <c r="C523" s="63"/>
      <c r="D523" s="63"/>
      <c r="E523" s="63"/>
      <c r="F523" s="63"/>
      <c r="G523" s="63"/>
      <c r="H523" s="63"/>
      <c r="I523" s="63"/>
      <c r="J523" s="63"/>
      <c r="K523" s="63"/>
      <c r="L523" s="63"/>
      <c r="M523" s="63"/>
      <c r="N523" s="63"/>
    </row>
    <row r="524" spans="1:14" s="62" customFormat="1">
      <c r="A524" s="63"/>
      <c r="B524" s="63"/>
      <c r="C524" s="63"/>
      <c r="D524" s="63"/>
      <c r="E524" s="63"/>
      <c r="F524" s="63"/>
      <c r="G524" s="63"/>
      <c r="H524" s="63"/>
      <c r="I524" s="63"/>
      <c r="J524" s="63"/>
      <c r="K524" s="63"/>
      <c r="L524" s="63"/>
      <c r="M524" s="63"/>
      <c r="N524" s="63"/>
    </row>
    <row r="525" spans="1:14" s="62" customFormat="1">
      <c r="A525" s="63"/>
      <c r="B525" s="63"/>
      <c r="C525" s="63"/>
      <c r="D525" s="63"/>
      <c r="E525" s="63"/>
      <c r="F525" s="63"/>
      <c r="G525" s="63"/>
      <c r="H525" s="63"/>
      <c r="I525" s="63"/>
      <c r="J525" s="63"/>
      <c r="K525" s="63"/>
      <c r="L525" s="63"/>
      <c r="M525" s="63"/>
      <c r="N525" s="63"/>
    </row>
    <row r="526" spans="1:14" s="62" customFormat="1">
      <c r="A526" s="63"/>
      <c r="B526" s="63"/>
      <c r="C526" s="63"/>
      <c r="D526" s="63"/>
      <c r="E526" s="63"/>
      <c r="F526" s="63"/>
      <c r="G526" s="63"/>
      <c r="H526" s="63"/>
      <c r="I526" s="63"/>
      <c r="J526" s="63"/>
      <c r="K526" s="63"/>
      <c r="L526" s="63"/>
      <c r="M526" s="63"/>
      <c r="N526" s="63"/>
    </row>
    <row r="527" spans="1:14" s="62" customFormat="1">
      <c r="A527" s="63"/>
      <c r="B527" s="63"/>
      <c r="C527" s="63"/>
      <c r="D527" s="63"/>
      <c r="E527" s="63"/>
      <c r="F527" s="63"/>
      <c r="G527" s="63"/>
      <c r="H527" s="63"/>
      <c r="I527" s="63"/>
      <c r="J527" s="63"/>
      <c r="K527" s="63"/>
      <c r="L527" s="63"/>
      <c r="M527" s="63"/>
      <c r="N527" s="63"/>
    </row>
    <row r="528" spans="1:14" s="62" customFormat="1">
      <c r="A528" s="63"/>
      <c r="B528" s="63"/>
      <c r="C528" s="63"/>
      <c r="D528" s="63"/>
      <c r="E528" s="63"/>
      <c r="F528" s="63"/>
      <c r="G528" s="63"/>
      <c r="H528" s="63"/>
      <c r="I528" s="63"/>
      <c r="J528" s="63"/>
      <c r="K528" s="63"/>
      <c r="L528" s="63"/>
      <c r="M528" s="63"/>
      <c r="N528" s="63"/>
    </row>
    <row r="529" spans="1:14" s="62" customFormat="1">
      <c r="A529" s="63"/>
      <c r="B529" s="63"/>
      <c r="C529" s="63"/>
      <c r="D529" s="63"/>
      <c r="E529" s="63"/>
      <c r="F529" s="63"/>
      <c r="G529" s="63"/>
      <c r="H529" s="63"/>
      <c r="I529" s="63"/>
      <c r="J529" s="63"/>
      <c r="K529" s="63"/>
      <c r="L529" s="63"/>
      <c r="M529" s="63"/>
      <c r="N529" s="63"/>
    </row>
    <row r="530" spans="1:14" s="62" customFormat="1">
      <c r="A530" s="63"/>
      <c r="B530" s="63"/>
      <c r="C530" s="63"/>
      <c r="D530" s="63"/>
      <c r="E530" s="63"/>
      <c r="F530" s="63"/>
      <c r="G530" s="63"/>
      <c r="H530" s="63"/>
      <c r="I530" s="63"/>
      <c r="J530" s="63"/>
      <c r="K530" s="63"/>
      <c r="L530" s="63"/>
      <c r="M530" s="63"/>
      <c r="N530" s="63"/>
    </row>
    <row r="531" spans="1:14" s="62" customFormat="1">
      <c r="A531" s="63"/>
      <c r="B531" s="63"/>
      <c r="C531" s="63"/>
      <c r="D531" s="63"/>
      <c r="E531" s="63"/>
      <c r="F531" s="63"/>
      <c r="G531" s="63"/>
      <c r="H531" s="63"/>
      <c r="I531" s="63"/>
      <c r="J531" s="63"/>
      <c r="K531" s="63"/>
      <c r="L531" s="63"/>
      <c r="M531" s="63"/>
      <c r="N531" s="63"/>
    </row>
    <row r="532" spans="1:14" s="62" customFormat="1">
      <c r="A532" s="63"/>
      <c r="B532" s="63"/>
      <c r="C532" s="63"/>
      <c r="D532" s="63"/>
      <c r="E532" s="63"/>
      <c r="F532" s="63"/>
      <c r="G532" s="63"/>
      <c r="H532" s="63"/>
      <c r="I532" s="63"/>
      <c r="J532" s="63"/>
      <c r="K532" s="63"/>
      <c r="L532" s="63"/>
      <c r="M532" s="63"/>
      <c r="N532" s="63"/>
    </row>
    <row r="533" spans="1:14" s="62" customFormat="1">
      <c r="A533" s="63"/>
      <c r="B533" s="63"/>
      <c r="C533" s="63"/>
      <c r="D533" s="63"/>
      <c r="E533" s="63"/>
      <c r="F533" s="63"/>
      <c r="G533" s="63"/>
      <c r="H533" s="63"/>
      <c r="I533" s="63"/>
      <c r="J533" s="63"/>
      <c r="K533" s="63"/>
      <c r="L533" s="63"/>
      <c r="M533" s="63"/>
      <c r="N533" s="63"/>
    </row>
    <row r="534" spans="1:14" s="62" customFormat="1">
      <c r="A534" s="63"/>
      <c r="B534" s="63"/>
      <c r="C534" s="63"/>
      <c r="D534" s="63"/>
      <c r="E534" s="63"/>
      <c r="F534" s="63"/>
      <c r="G534" s="63"/>
      <c r="H534" s="63"/>
      <c r="I534" s="63"/>
      <c r="J534" s="63"/>
      <c r="K534" s="63"/>
      <c r="L534" s="63"/>
      <c r="M534" s="63"/>
      <c r="N534" s="63"/>
    </row>
    <row r="535" spans="1:14" s="62" customFormat="1">
      <c r="A535" s="63"/>
      <c r="B535" s="63"/>
      <c r="C535" s="63"/>
      <c r="D535" s="63"/>
      <c r="E535" s="63"/>
      <c r="F535" s="63"/>
      <c r="G535" s="63"/>
      <c r="H535" s="63"/>
      <c r="I535" s="63"/>
      <c r="J535" s="63"/>
      <c r="K535" s="63"/>
      <c r="L535" s="63"/>
      <c r="M535" s="63"/>
      <c r="N535" s="63"/>
    </row>
    <row r="536" spans="1:14" s="62" customFormat="1">
      <c r="A536" s="63"/>
      <c r="B536" s="63"/>
      <c r="C536" s="63"/>
      <c r="D536" s="63"/>
      <c r="E536" s="63"/>
      <c r="F536" s="63"/>
      <c r="G536" s="63"/>
      <c r="H536" s="63"/>
      <c r="I536" s="63"/>
      <c r="J536" s="63"/>
      <c r="K536" s="63"/>
      <c r="L536" s="63"/>
      <c r="M536" s="63"/>
      <c r="N536" s="63"/>
    </row>
    <row r="537" spans="1:14" s="62" customFormat="1">
      <c r="A537" s="63"/>
      <c r="B537" s="63"/>
      <c r="C537" s="63"/>
      <c r="D537" s="63"/>
      <c r="E537" s="63"/>
      <c r="F537" s="63"/>
      <c r="G537" s="63"/>
      <c r="H537" s="63"/>
      <c r="I537" s="63"/>
      <c r="J537" s="63"/>
      <c r="K537" s="63"/>
      <c r="L537" s="63"/>
      <c r="M537" s="63"/>
      <c r="N537" s="63"/>
    </row>
    <row r="538" spans="1:14" s="62" customFormat="1">
      <c r="A538" s="63"/>
      <c r="B538" s="63"/>
      <c r="C538" s="63"/>
      <c r="D538" s="63"/>
      <c r="E538" s="63"/>
      <c r="F538" s="63"/>
      <c r="G538" s="63"/>
      <c r="H538" s="63"/>
      <c r="I538" s="63"/>
      <c r="J538" s="63"/>
      <c r="K538" s="63"/>
      <c r="L538" s="63"/>
      <c r="M538" s="63"/>
      <c r="N538" s="63"/>
    </row>
    <row r="539" spans="1:14" s="62" customFormat="1">
      <c r="A539" s="63"/>
      <c r="B539" s="63"/>
      <c r="C539" s="63"/>
      <c r="D539" s="63"/>
      <c r="E539" s="63"/>
      <c r="F539" s="63"/>
      <c r="G539" s="63"/>
      <c r="H539" s="63"/>
      <c r="I539" s="63"/>
      <c r="J539" s="63"/>
      <c r="K539" s="63"/>
      <c r="L539" s="63"/>
      <c r="M539" s="63"/>
      <c r="N539" s="63"/>
    </row>
    <row r="540" spans="1:14" s="62" customFormat="1">
      <c r="A540" s="63"/>
      <c r="B540" s="63"/>
      <c r="C540" s="63"/>
      <c r="D540" s="63"/>
      <c r="E540" s="63"/>
      <c r="F540" s="63"/>
      <c r="G540" s="63"/>
      <c r="H540" s="63"/>
      <c r="I540" s="63"/>
      <c r="J540" s="63"/>
      <c r="K540" s="63"/>
      <c r="L540" s="63"/>
      <c r="M540" s="63"/>
      <c r="N540" s="63"/>
    </row>
    <row r="541" spans="1:14" s="62" customFormat="1">
      <c r="A541" s="63"/>
      <c r="B541" s="63"/>
      <c r="C541" s="63"/>
      <c r="D541" s="63"/>
      <c r="E541" s="63"/>
      <c r="F541" s="63"/>
      <c r="G541" s="63"/>
      <c r="H541" s="63"/>
      <c r="I541" s="63"/>
      <c r="J541" s="63"/>
      <c r="K541" s="63"/>
      <c r="L541" s="63"/>
      <c r="M541" s="63"/>
      <c r="N541" s="63"/>
    </row>
    <row r="542" spans="1:14" s="62" customFormat="1">
      <c r="A542" s="63"/>
      <c r="B542" s="63"/>
      <c r="C542" s="63"/>
      <c r="D542" s="63"/>
      <c r="E542" s="63"/>
      <c r="F542" s="63"/>
      <c r="G542" s="63"/>
      <c r="H542" s="63"/>
      <c r="I542" s="63"/>
      <c r="J542" s="63"/>
      <c r="K542" s="63"/>
      <c r="L542" s="63"/>
      <c r="M542" s="63"/>
      <c r="N542" s="63"/>
    </row>
    <row r="543" spans="1:14" s="62" customFormat="1">
      <c r="A543" s="63"/>
      <c r="B543" s="63"/>
      <c r="C543" s="63"/>
      <c r="D543" s="63"/>
      <c r="E543" s="63"/>
      <c r="F543" s="63"/>
      <c r="G543" s="63"/>
      <c r="H543" s="63"/>
      <c r="I543" s="63"/>
      <c r="J543" s="63"/>
      <c r="K543" s="63"/>
      <c r="L543" s="63"/>
      <c r="M543" s="63"/>
      <c r="N543" s="63"/>
    </row>
    <row r="544" spans="1:14" s="62" customFormat="1">
      <c r="A544" s="63"/>
      <c r="B544" s="63"/>
      <c r="C544" s="63"/>
      <c r="D544" s="63"/>
      <c r="E544" s="63"/>
      <c r="F544" s="63"/>
      <c r="G544" s="63"/>
      <c r="H544" s="63"/>
      <c r="I544" s="63"/>
      <c r="J544" s="63"/>
      <c r="K544" s="63"/>
      <c r="L544" s="63"/>
      <c r="M544" s="63"/>
      <c r="N544" s="63"/>
    </row>
    <row r="545" spans="1:14" s="62" customFormat="1">
      <c r="A545" s="63"/>
      <c r="B545" s="63"/>
      <c r="C545" s="63"/>
      <c r="D545" s="63"/>
      <c r="E545" s="63"/>
      <c r="F545" s="63"/>
      <c r="G545" s="63"/>
      <c r="H545" s="63"/>
      <c r="I545" s="63"/>
      <c r="J545" s="63"/>
      <c r="K545" s="63"/>
      <c r="L545" s="63"/>
      <c r="M545" s="63"/>
      <c r="N545" s="63"/>
    </row>
    <row r="546" spans="1:14" s="62" customFormat="1">
      <c r="A546" s="63"/>
      <c r="B546" s="63"/>
      <c r="C546" s="63"/>
      <c r="D546" s="63"/>
      <c r="E546" s="63"/>
      <c r="F546" s="63"/>
      <c r="G546" s="63"/>
      <c r="H546" s="63"/>
      <c r="I546" s="63"/>
      <c r="J546" s="63"/>
      <c r="K546" s="63"/>
      <c r="L546" s="63"/>
      <c r="M546" s="63"/>
      <c r="N546" s="63"/>
    </row>
    <row r="547" spans="1:14" s="62" customFormat="1">
      <c r="A547" s="63"/>
      <c r="B547" s="63"/>
      <c r="C547" s="63"/>
      <c r="D547" s="63"/>
      <c r="E547" s="63"/>
      <c r="F547" s="63"/>
      <c r="G547" s="63"/>
      <c r="H547" s="63"/>
      <c r="I547" s="63"/>
      <c r="J547" s="63"/>
      <c r="K547" s="63"/>
      <c r="L547" s="63"/>
      <c r="M547" s="63"/>
      <c r="N547" s="63"/>
    </row>
    <row r="548" spans="1:14" s="62" customFormat="1">
      <c r="A548" s="63"/>
      <c r="B548" s="63"/>
      <c r="C548" s="63"/>
      <c r="D548" s="63"/>
      <c r="E548" s="63"/>
      <c r="F548" s="63"/>
      <c r="G548" s="63"/>
      <c r="H548" s="63"/>
      <c r="I548" s="63"/>
      <c r="J548" s="63"/>
      <c r="K548" s="63"/>
      <c r="L548" s="63"/>
      <c r="M548" s="63"/>
      <c r="N548" s="63"/>
    </row>
    <row r="549" spans="1:14" s="62" customFormat="1">
      <c r="A549" s="63"/>
      <c r="B549" s="63"/>
      <c r="C549" s="63"/>
      <c r="D549" s="63"/>
      <c r="E549" s="63"/>
      <c r="F549" s="63"/>
      <c r="G549" s="63"/>
      <c r="H549" s="63"/>
      <c r="I549" s="63"/>
      <c r="J549" s="63"/>
      <c r="K549" s="63"/>
      <c r="L549" s="63"/>
      <c r="M549" s="63"/>
      <c r="N549" s="63"/>
    </row>
    <row r="550" spans="1:14" s="62" customFormat="1">
      <c r="A550" s="63"/>
      <c r="B550" s="63"/>
      <c r="C550" s="63"/>
      <c r="D550" s="63"/>
      <c r="E550" s="63"/>
      <c r="F550" s="63"/>
      <c r="G550" s="63"/>
      <c r="H550" s="63"/>
      <c r="I550" s="63"/>
      <c r="J550" s="63"/>
      <c r="K550" s="63"/>
      <c r="L550" s="63"/>
      <c r="M550" s="63"/>
      <c r="N550" s="63"/>
    </row>
    <row r="551" spans="1:14" s="62" customFormat="1">
      <c r="A551" s="63"/>
      <c r="B551" s="63"/>
      <c r="C551" s="63"/>
      <c r="D551" s="63"/>
      <c r="E551" s="63"/>
      <c r="F551" s="63"/>
      <c r="G551" s="63"/>
      <c r="H551" s="63"/>
      <c r="I551" s="63"/>
      <c r="J551" s="63"/>
      <c r="K551" s="63"/>
      <c r="L551" s="63"/>
      <c r="M551" s="63"/>
      <c r="N551" s="63"/>
    </row>
    <row r="552" spans="1:14" s="62" customFormat="1">
      <c r="A552" s="63"/>
      <c r="B552" s="63"/>
      <c r="C552" s="63"/>
      <c r="D552" s="63"/>
      <c r="E552" s="63"/>
      <c r="F552" s="63"/>
      <c r="G552" s="63"/>
      <c r="H552" s="63"/>
      <c r="I552" s="63"/>
      <c r="J552" s="63"/>
      <c r="K552" s="63"/>
      <c r="L552" s="63"/>
      <c r="M552" s="63"/>
      <c r="N552" s="63"/>
    </row>
    <row r="553" spans="1:14" s="62" customFormat="1">
      <c r="A553" s="63"/>
      <c r="B553" s="63"/>
      <c r="C553" s="63"/>
      <c r="D553" s="63"/>
      <c r="E553" s="63"/>
      <c r="F553" s="63"/>
      <c r="G553" s="63"/>
      <c r="H553" s="63"/>
      <c r="I553" s="63"/>
      <c r="J553" s="63"/>
      <c r="K553" s="63"/>
      <c r="L553" s="63"/>
      <c r="M553" s="63"/>
      <c r="N553" s="63"/>
    </row>
    <row r="554" spans="1:14" s="62" customFormat="1">
      <c r="A554" s="63"/>
      <c r="B554" s="63"/>
      <c r="C554" s="63"/>
      <c r="D554" s="63"/>
      <c r="E554" s="63"/>
      <c r="F554" s="63"/>
      <c r="G554" s="63"/>
      <c r="H554" s="63"/>
      <c r="I554" s="63"/>
      <c r="J554" s="63"/>
      <c r="K554" s="63"/>
      <c r="L554" s="63"/>
      <c r="M554" s="63"/>
      <c r="N554" s="63"/>
    </row>
    <row r="555" spans="1:14" s="62" customFormat="1">
      <c r="A555" s="63"/>
      <c r="B555" s="63"/>
      <c r="C555" s="63"/>
      <c r="D555" s="63"/>
      <c r="E555" s="63"/>
      <c r="F555" s="63"/>
      <c r="G555" s="63"/>
      <c r="H555" s="63"/>
      <c r="I555" s="63"/>
      <c r="J555" s="63"/>
      <c r="K555" s="63"/>
      <c r="L555" s="63"/>
      <c r="M555" s="63"/>
      <c r="N555" s="63"/>
    </row>
    <row r="556" spans="1:14" s="62" customFormat="1">
      <c r="A556" s="63"/>
      <c r="B556" s="63"/>
      <c r="C556" s="63"/>
      <c r="D556" s="63"/>
      <c r="E556" s="63"/>
      <c r="F556" s="63"/>
      <c r="G556" s="63"/>
      <c r="H556" s="63"/>
      <c r="I556" s="63"/>
      <c r="J556" s="63"/>
      <c r="K556" s="63"/>
      <c r="L556" s="63"/>
      <c r="M556" s="63"/>
      <c r="N556" s="63"/>
    </row>
    <row r="557" spans="1:14" s="62" customFormat="1">
      <c r="A557" s="63"/>
      <c r="B557" s="63"/>
      <c r="C557" s="63"/>
      <c r="D557" s="63"/>
      <c r="E557" s="63"/>
      <c r="F557" s="63"/>
      <c r="G557" s="63"/>
      <c r="H557" s="63"/>
      <c r="I557" s="63"/>
      <c r="J557" s="63"/>
      <c r="K557" s="63"/>
      <c r="L557" s="63"/>
      <c r="M557" s="63"/>
      <c r="N557" s="63"/>
    </row>
    <row r="558" spans="1:14" s="62" customFormat="1">
      <c r="A558" s="63"/>
      <c r="B558" s="63"/>
      <c r="C558" s="63"/>
      <c r="D558" s="63"/>
      <c r="E558" s="63"/>
      <c r="F558" s="63"/>
      <c r="G558" s="63"/>
      <c r="H558" s="63"/>
      <c r="I558" s="63"/>
      <c r="J558" s="63"/>
      <c r="K558" s="63"/>
      <c r="L558" s="63"/>
      <c r="M558" s="63"/>
      <c r="N558" s="63"/>
    </row>
    <row r="559" spans="1:14" s="62" customFormat="1">
      <c r="A559" s="63"/>
      <c r="B559" s="63"/>
      <c r="C559" s="63"/>
      <c r="D559" s="63"/>
      <c r="E559" s="63"/>
      <c r="F559" s="63"/>
      <c r="G559" s="63"/>
      <c r="H559" s="63"/>
      <c r="I559" s="63"/>
      <c r="J559" s="63"/>
      <c r="K559" s="63"/>
      <c r="L559" s="63"/>
      <c r="M559" s="63"/>
      <c r="N559" s="63"/>
    </row>
    <row r="560" spans="1:14" s="62" customFormat="1">
      <c r="A560" s="63"/>
      <c r="B560" s="63"/>
      <c r="C560" s="63"/>
      <c r="D560" s="63"/>
      <c r="E560" s="63"/>
      <c r="F560" s="63"/>
      <c r="G560" s="63"/>
      <c r="H560" s="63"/>
      <c r="I560" s="63"/>
      <c r="J560" s="63"/>
      <c r="K560" s="63"/>
      <c r="L560" s="63"/>
      <c r="M560" s="63"/>
      <c r="N560" s="63"/>
    </row>
    <row r="561" spans="1:14" s="62" customFormat="1">
      <c r="A561" s="63"/>
      <c r="B561" s="63"/>
      <c r="C561" s="63"/>
      <c r="D561" s="63"/>
      <c r="E561" s="63"/>
      <c r="F561" s="63"/>
      <c r="G561" s="63"/>
      <c r="H561" s="63"/>
      <c r="I561" s="63"/>
      <c r="J561" s="63"/>
      <c r="K561" s="63"/>
      <c r="L561" s="63"/>
      <c r="M561" s="63"/>
      <c r="N561" s="63"/>
    </row>
    <row r="562" spans="1:14" s="62" customFormat="1">
      <c r="A562" s="63"/>
      <c r="B562" s="63"/>
      <c r="C562" s="63"/>
      <c r="D562" s="63"/>
      <c r="E562" s="63"/>
      <c r="F562" s="63"/>
      <c r="G562" s="63"/>
      <c r="H562" s="63"/>
      <c r="I562" s="63"/>
      <c r="J562" s="63"/>
      <c r="K562" s="63"/>
      <c r="L562" s="63"/>
      <c r="M562" s="63"/>
      <c r="N562" s="63"/>
    </row>
    <row r="563" spans="1:14" s="62" customFormat="1">
      <c r="A563" s="63"/>
      <c r="B563" s="63"/>
      <c r="C563" s="63"/>
      <c r="D563" s="63"/>
      <c r="E563" s="63"/>
      <c r="F563" s="63"/>
      <c r="G563" s="63"/>
      <c r="H563" s="63"/>
      <c r="I563" s="63"/>
      <c r="J563" s="63"/>
      <c r="K563" s="63"/>
      <c r="L563" s="63"/>
      <c r="M563" s="63"/>
      <c r="N563" s="63"/>
    </row>
    <row r="564" spans="1:14" s="62" customFormat="1">
      <c r="A564" s="63"/>
      <c r="B564" s="63"/>
      <c r="C564" s="63"/>
      <c r="D564" s="63"/>
      <c r="E564" s="63"/>
      <c r="F564" s="63"/>
      <c r="G564" s="63"/>
      <c r="H564" s="63"/>
      <c r="I564" s="63"/>
      <c r="J564" s="63"/>
      <c r="K564" s="63"/>
      <c r="L564" s="63"/>
      <c r="M564" s="63"/>
      <c r="N564" s="63"/>
    </row>
    <row r="565" spans="1:14" s="62" customFormat="1">
      <c r="A565" s="63"/>
      <c r="B565" s="63"/>
      <c r="C565" s="63"/>
      <c r="D565" s="63"/>
      <c r="E565" s="63"/>
      <c r="F565" s="63"/>
      <c r="G565" s="63"/>
      <c r="H565" s="63"/>
      <c r="I565" s="63"/>
      <c r="J565" s="63"/>
      <c r="K565" s="63"/>
      <c r="L565" s="63"/>
      <c r="M565" s="63"/>
      <c r="N565" s="63"/>
    </row>
    <row r="566" spans="1:14" s="62" customFormat="1">
      <c r="A566" s="63"/>
      <c r="B566" s="63"/>
      <c r="C566" s="63"/>
      <c r="D566" s="63"/>
      <c r="E566" s="63"/>
      <c r="F566" s="63"/>
      <c r="G566" s="63"/>
      <c r="H566" s="63"/>
      <c r="I566" s="63"/>
      <c r="J566" s="63"/>
      <c r="K566" s="63"/>
      <c r="L566" s="63"/>
      <c r="M566" s="63"/>
      <c r="N566" s="63"/>
    </row>
    <row r="567" spans="1:14" s="62" customFormat="1">
      <c r="A567" s="63"/>
      <c r="B567" s="63"/>
      <c r="C567" s="63"/>
      <c r="D567" s="63"/>
      <c r="E567" s="63"/>
      <c r="F567" s="63"/>
      <c r="G567" s="63"/>
      <c r="H567" s="63"/>
      <c r="I567" s="63"/>
      <c r="J567" s="63"/>
      <c r="K567" s="63"/>
      <c r="L567" s="63"/>
      <c r="M567" s="63"/>
      <c r="N567" s="63"/>
    </row>
    <row r="568" spans="1:14" s="62" customFormat="1">
      <c r="A568" s="63"/>
      <c r="B568" s="63"/>
      <c r="C568" s="63"/>
      <c r="D568" s="63"/>
      <c r="E568" s="63"/>
      <c r="F568" s="63"/>
      <c r="G568" s="63"/>
      <c r="H568" s="63"/>
      <c r="I568" s="63"/>
      <c r="J568" s="63"/>
      <c r="K568" s="63"/>
      <c r="L568" s="63"/>
      <c r="M568" s="63"/>
      <c r="N568" s="63"/>
    </row>
    <row r="569" spans="1:14" s="62" customFormat="1">
      <c r="A569" s="63"/>
      <c r="B569" s="63"/>
      <c r="C569" s="63"/>
      <c r="D569" s="63"/>
      <c r="E569" s="63"/>
      <c r="F569" s="63"/>
      <c r="G569" s="63"/>
      <c r="H569" s="63"/>
      <c r="I569" s="63"/>
      <c r="J569" s="63"/>
      <c r="K569" s="63"/>
      <c r="L569" s="63"/>
      <c r="M569" s="63"/>
      <c r="N569" s="63"/>
    </row>
    <row r="570" spans="1:14" s="62" customFormat="1">
      <c r="A570" s="63"/>
      <c r="B570" s="63"/>
      <c r="C570" s="63"/>
      <c r="D570" s="63"/>
      <c r="E570" s="63"/>
      <c r="F570" s="63"/>
      <c r="G570" s="63"/>
      <c r="H570" s="63"/>
      <c r="I570" s="63"/>
      <c r="J570" s="63"/>
      <c r="K570" s="63"/>
      <c r="L570" s="63"/>
      <c r="M570" s="63"/>
      <c r="N570" s="63"/>
    </row>
    <row r="571" spans="1:14" s="62" customFormat="1">
      <c r="A571" s="63"/>
      <c r="B571" s="63"/>
      <c r="C571" s="63"/>
      <c r="D571" s="63"/>
      <c r="E571" s="63"/>
      <c r="F571" s="63"/>
      <c r="G571" s="63"/>
      <c r="H571" s="63"/>
      <c r="I571" s="63"/>
      <c r="J571" s="63"/>
      <c r="K571" s="63"/>
      <c r="L571" s="63"/>
      <c r="M571" s="63"/>
      <c r="N571" s="63"/>
    </row>
    <row r="572" spans="1:14" s="62" customFormat="1">
      <c r="A572" s="63"/>
      <c r="B572" s="63"/>
      <c r="C572" s="63"/>
      <c r="D572" s="63"/>
      <c r="E572" s="63"/>
      <c r="F572" s="63"/>
      <c r="G572" s="63"/>
      <c r="H572" s="63"/>
      <c r="I572" s="63"/>
      <c r="J572" s="63"/>
      <c r="K572" s="63"/>
      <c r="L572" s="63"/>
      <c r="M572" s="63"/>
      <c r="N572" s="63"/>
    </row>
    <row r="573" spans="1:14" s="62" customFormat="1">
      <c r="A573" s="63"/>
      <c r="B573" s="63"/>
      <c r="C573" s="63"/>
      <c r="D573" s="63"/>
      <c r="E573" s="63"/>
      <c r="F573" s="63"/>
      <c r="G573" s="63"/>
      <c r="H573" s="63"/>
      <c r="I573" s="63"/>
      <c r="J573" s="63"/>
      <c r="K573" s="63"/>
      <c r="L573" s="63"/>
      <c r="M573" s="63"/>
      <c r="N573" s="63"/>
    </row>
    <row r="574" spans="1:14" s="62" customFormat="1">
      <c r="A574" s="63"/>
      <c r="B574" s="63"/>
      <c r="C574" s="63"/>
      <c r="D574" s="63"/>
      <c r="E574" s="63"/>
      <c r="F574" s="63"/>
      <c r="G574" s="63"/>
      <c r="H574" s="63"/>
      <c r="I574" s="63"/>
      <c r="J574" s="63"/>
      <c r="K574" s="63"/>
      <c r="L574" s="63"/>
      <c r="M574" s="63"/>
      <c r="N574" s="63"/>
    </row>
    <row r="575" spans="1:14" s="62" customFormat="1">
      <c r="A575" s="63"/>
      <c r="B575" s="63"/>
      <c r="C575" s="63"/>
      <c r="D575" s="63"/>
      <c r="E575" s="63"/>
      <c r="F575" s="63"/>
      <c r="G575" s="63"/>
      <c r="H575" s="63"/>
      <c r="I575" s="63"/>
      <c r="J575" s="63"/>
      <c r="K575" s="63"/>
      <c r="L575" s="63"/>
      <c r="M575" s="63"/>
      <c r="N575" s="63"/>
    </row>
    <row r="576" spans="1:14" s="62" customFormat="1">
      <c r="A576" s="63"/>
      <c r="B576" s="63"/>
      <c r="C576" s="63"/>
      <c r="D576" s="63"/>
      <c r="E576" s="63"/>
      <c r="F576" s="63"/>
      <c r="G576" s="63"/>
      <c r="H576" s="63"/>
      <c r="I576" s="63"/>
      <c r="J576" s="63"/>
      <c r="K576" s="63"/>
      <c r="L576" s="63"/>
      <c r="M576" s="63"/>
      <c r="N576" s="63"/>
    </row>
    <row r="577" spans="1:14" s="62" customFormat="1">
      <c r="A577" s="63"/>
      <c r="B577" s="63"/>
      <c r="C577" s="63"/>
      <c r="D577" s="63"/>
      <c r="E577" s="63"/>
      <c r="F577" s="63"/>
      <c r="G577" s="63"/>
      <c r="H577" s="63"/>
      <c r="I577" s="63"/>
      <c r="J577" s="63"/>
      <c r="K577" s="63"/>
      <c r="L577" s="63"/>
      <c r="M577" s="63"/>
      <c r="N577" s="63"/>
    </row>
    <row r="578" spans="1:14" s="62" customFormat="1">
      <c r="A578" s="63"/>
      <c r="B578" s="63"/>
      <c r="C578" s="63"/>
      <c r="D578" s="63"/>
      <c r="E578" s="63"/>
      <c r="F578" s="63"/>
      <c r="G578" s="63"/>
      <c r="H578" s="63"/>
      <c r="I578" s="63"/>
      <c r="J578" s="63"/>
      <c r="K578" s="63"/>
      <c r="L578" s="63"/>
      <c r="M578" s="63"/>
      <c r="N578" s="63"/>
    </row>
    <row r="579" spans="1:14" s="62" customFormat="1">
      <c r="A579" s="63"/>
      <c r="B579" s="63"/>
      <c r="C579" s="63"/>
      <c r="D579" s="63"/>
      <c r="E579" s="63"/>
      <c r="F579" s="63"/>
      <c r="G579" s="63"/>
      <c r="H579" s="63"/>
      <c r="I579" s="63"/>
      <c r="J579" s="63"/>
      <c r="K579" s="63"/>
      <c r="L579" s="63"/>
      <c r="M579" s="63"/>
      <c r="N579" s="63"/>
    </row>
    <row r="580" spans="1:14" s="62" customFormat="1">
      <c r="A580" s="63"/>
      <c r="B580" s="63"/>
      <c r="C580" s="63"/>
      <c r="D580" s="63"/>
      <c r="E580" s="63"/>
      <c r="F580" s="63"/>
      <c r="G580" s="63"/>
      <c r="H580" s="63"/>
      <c r="I580" s="63"/>
      <c r="J580" s="63"/>
      <c r="K580" s="63"/>
      <c r="L580" s="63"/>
      <c r="M580" s="63"/>
      <c r="N580" s="63"/>
    </row>
    <row r="581" spans="1:14" s="62" customFormat="1">
      <c r="A581" s="63"/>
      <c r="B581" s="63"/>
      <c r="C581" s="63"/>
      <c r="D581" s="63"/>
      <c r="E581" s="63"/>
      <c r="F581" s="63"/>
      <c r="G581" s="63"/>
      <c r="H581" s="63"/>
      <c r="I581" s="63"/>
      <c r="J581" s="63"/>
      <c r="K581" s="63"/>
      <c r="L581" s="63"/>
      <c r="M581" s="63"/>
      <c r="N581" s="63"/>
    </row>
    <row r="582" spans="1:14" s="62" customFormat="1">
      <c r="A582" s="63"/>
      <c r="B582" s="63"/>
      <c r="C582" s="63"/>
      <c r="D582" s="63"/>
      <c r="E582" s="63"/>
      <c r="F582" s="63"/>
      <c r="G582" s="63"/>
      <c r="H582" s="63"/>
      <c r="I582" s="63"/>
      <c r="J582" s="63"/>
      <c r="K582" s="63"/>
      <c r="L582" s="63"/>
      <c r="M582" s="63"/>
      <c r="N582" s="63"/>
    </row>
    <row r="583" spans="1:14" s="62" customFormat="1">
      <c r="A583" s="63"/>
      <c r="B583" s="63"/>
      <c r="C583" s="63"/>
      <c r="D583" s="63"/>
      <c r="E583" s="63"/>
      <c r="F583" s="63"/>
      <c r="G583" s="63"/>
      <c r="H583" s="63"/>
      <c r="I583" s="63"/>
      <c r="J583" s="63"/>
      <c r="K583" s="63"/>
      <c r="L583" s="63"/>
      <c r="M583" s="63"/>
      <c r="N583" s="63"/>
    </row>
    <row r="584" spans="1:14" s="62" customFormat="1">
      <c r="A584" s="63"/>
      <c r="B584" s="63"/>
      <c r="C584" s="63"/>
      <c r="D584" s="63"/>
      <c r="E584" s="63"/>
      <c r="F584" s="63"/>
      <c r="G584" s="63"/>
      <c r="H584" s="63"/>
      <c r="I584" s="63"/>
      <c r="J584" s="63"/>
      <c r="K584" s="63"/>
      <c r="L584" s="63"/>
      <c r="M584" s="63"/>
      <c r="N584" s="63"/>
    </row>
    <row r="585" spans="1:14" s="62" customFormat="1">
      <c r="A585" s="63"/>
      <c r="B585" s="63"/>
      <c r="C585" s="63"/>
      <c r="D585" s="63"/>
      <c r="E585" s="63"/>
      <c r="F585" s="63"/>
      <c r="G585" s="63"/>
      <c r="H585" s="63"/>
      <c r="I585" s="63"/>
      <c r="J585" s="63"/>
      <c r="K585" s="63"/>
      <c r="L585" s="63"/>
      <c r="M585" s="63"/>
      <c r="N585" s="63"/>
    </row>
    <row r="586" spans="1:14" s="62" customFormat="1">
      <c r="A586" s="63"/>
      <c r="B586" s="63"/>
      <c r="C586" s="63"/>
      <c r="D586" s="63"/>
      <c r="E586" s="63"/>
      <c r="F586" s="63"/>
      <c r="G586" s="63"/>
      <c r="H586" s="63"/>
      <c r="I586" s="63"/>
      <c r="J586" s="63"/>
      <c r="K586" s="63"/>
      <c r="L586" s="63"/>
      <c r="M586" s="63"/>
      <c r="N586" s="63"/>
    </row>
    <row r="587" spans="1:14" s="62" customFormat="1">
      <c r="A587" s="63"/>
      <c r="B587" s="63"/>
      <c r="C587" s="63"/>
      <c r="D587" s="63"/>
      <c r="E587" s="63"/>
      <c r="F587" s="63"/>
      <c r="G587" s="63"/>
      <c r="H587" s="63"/>
      <c r="I587" s="63"/>
      <c r="J587" s="63"/>
      <c r="K587" s="63"/>
      <c r="L587" s="63"/>
      <c r="M587" s="63"/>
      <c r="N587" s="63"/>
    </row>
    <row r="588" spans="1:14" s="62" customFormat="1">
      <c r="A588" s="63"/>
      <c r="B588" s="63"/>
      <c r="C588" s="63"/>
      <c r="D588" s="63"/>
      <c r="E588" s="63"/>
      <c r="F588" s="63"/>
      <c r="G588" s="63"/>
      <c r="H588" s="63"/>
      <c r="I588" s="63"/>
      <c r="J588" s="63"/>
      <c r="K588" s="63"/>
      <c r="L588" s="63"/>
      <c r="M588" s="63"/>
      <c r="N588" s="63"/>
    </row>
    <row r="589" spans="1:14" s="62" customFormat="1">
      <c r="A589" s="63"/>
      <c r="B589" s="63"/>
      <c r="C589" s="63"/>
      <c r="D589" s="63"/>
      <c r="E589" s="63"/>
      <c r="F589" s="63"/>
      <c r="G589" s="63"/>
      <c r="H589" s="63"/>
      <c r="I589" s="63"/>
      <c r="J589" s="63"/>
      <c r="K589" s="63"/>
      <c r="L589" s="63"/>
      <c r="M589" s="63"/>
      <c r="N589" s="63"/>
    </row>
    <row r="590" spans="1:14" s="62" customFormat="1">
      <c r="A590" s="63"/>
      <c r="B590" s="63"/>
      <c r="C590" s="63"/>
      <c r="D590" s="63"/>
      <c r="E590" s="63"/>
      <c r="F590" s="63"/>
      <c r="G590" s="63"/>
      <c r="H590" s="63"/>
      <c r="I590" s="63"/>
      <c r="J590" s="63"/>
      <c r="K590" s="63"/>
      <c r="L590" s="63"/>
      <c r="M590" s="63"/>
      <c r="N590" s="63"/>
    </row>
    <row r="591" spans="1:14" s="62" customFormat="1">
      <c r="A591" s="63"/>
      <c r="B591" s="63"/>
      <c r="C591" s="63"/>
      <c r="D591" s="63"/>
      <c r="E591" s="63"/>
      <c r="F591" s="63"/>
      <c r="G591" s="63"/>
      <c r="H591" s="63"/>
      <c r="I591" s="63"/>
      <c r="J591" s="63"/>
      <c r="K591" s="63"/>
      <c r="L591" s="63"/>
      <c r="M591" s="63"/>
      <c r="N591" s="63"/>
    </row>
    <row r="592" spans="1:14" s="62" customFormat="1">
      <c r="A592" s="63"/>
      <c r="B592" s="63"/>
      <c r="C592" s="63"/>
      <c r="D592" s="63"/>
      <c r="E592" s="63"/>
      <c r="F592" s="63"/>
      <c r="G592" s="63"/>
      <c r="H592" s="63"/>
      <c r="I592" s="63"/>
      <c r="J592" s="63"/>
      <c r="K592" s="63"/>
      <c r="L592" s="63"/>
      <c r="M592" s="63"/>
      <c r="N592" s="63"/>
    </row>
    <row r="593" spans="1:14" s="62" customFormat="1">
      <c r="A593" s="63"/>
      <c r="B593" s="63"/>
      <c r="C593" s="63"/>
      <c r="D593" s="63"/>
      <c r="E593" s="63"/>
      <c r="F593" s="63"/>
      <c r="G593" s="63"/>
      <c r="H593" s="63"/>
      <c r="I593" s="63"/>
      <c r="J593" s="63"/>
      <c r="K593" s="63"/>
      <c r="L593" s="63"/>
      <c r="M593" s="63"/>
      <c r="N593" s="63"/>
    </row>
    <row r="594" spans="1:14" s="62" customFormat="1">
      <c r="A594" s="63"/>
      <c r="B594" s="63"/>
      <c r="C594" s="63"/>
      <c r="D594" s="63"/>
      <c r="E594" s="63"/>
      <c r="F594" s="63"/>
      <c r="G594" s="63"/>
      <c r="H594" s="63"/>
      <c r="I594" s="63"/>
      <c r="J594" s="63"/>
      <c r="K594" s="63"/>
      <c r="L594" s="63"/>
      <c r="M594" s="63"/>
      <c r="N594" s="63"/>
    </row>
    <row r="595" spans="1:14" s="62" customFormat="1">
      <c r="A595" s="63"/>
      <c r="B595" s="63"/>
      <c r="C595" s="63"/>
      <c r="D595" s="63"/>
      <c r="E595" s="63"/>
      <c r="F595" s="63"/>
      <c r="G595" s="63"/>
      <c r="H595" s="63"/>
      <c r="I595" s="63"/>
      <c r="J595" s="63"/>
      <c r="K595" s="63"/>
      <c r="L595" s="63"/>
      <c r="M595" s="63"/>
      <c r="N595" s="63"/>
    </row>
    <row r="596" spans="1:14" s="62" customFormat="1">
      <c r="A596" s="63"/>
      <c r="B596" s="63"/>
      <c r="C596" s="63"/>
      <c r="D596" s="63"/>
      <c r="E596" s="63"/>
      <c r="F596" s="63"/>
      <c r="G596" s="63"/>
      <c r="H596" s="63"/>
      <c r="I596" s="63"/>
      <c r="J596" s="63"/>
      <c r="K596" s="63"/>
      <c r="L596" s="63"/>
      <c r="M596" s="63"/>
      <c r="N596" s="63"/>
    </row>
    <row r="597" spans="1:14" s="62" customFormat="1">
      <c r="A597" s="63"/>
      <c r="B597" s="63"/>
      <c r="C597" s="63"/>
      <c r="D597" s="63"/>
      <c r="E597" s="63"/>
      <c r="F597" s="63"/>
      <c r="G597" s="63"/>
      <c r="H597" s="63"/>
      <c r="I597" s="63"/>
      <c r="J597" s="63"/>
      <c r="K597" s="63"/>
      <c r="L597" s="63"/>
      <c r="M597" s="63"/>
      <c r="N597" s="63"/>
    </row>
    <row r="598" spans="1:14" s="62" customFormat="1">
      <c r="A598" s="63"/>
      <c r="B598" s="63"/>
      <c r="C598" s="63"/>
      <c r="D598" s="63"/>
      <c r="E598" s="63"/>
      <c r="F598" s="63"/>
      <c r="G598" s="63"/>
      <c r="H598" s="63"/>
      <c r="I598" s="63"/>
      <c r="J598" s="63"/>
      <c r="K598" s="63"/>
      <c r="L598" s="63"/>
      <c r="M598" s="63"/>
      <c r="N598" s="63"/>
    </row>
    <row r="599" spans="1:14" s="62" customFormat="1">
      <c r="A599" s="63"/>
      <c r="B599" s="63"/>
      <c r="C599" s="63"/>
      <c r="D599" s="63"/>
      <c r="E599" s="63"/>
      <c r="F599" s="63"/>
      <c r="G599" s="63"/>
      <c r="H599" s="63"/>
      <c r="I599" s="63"/>
      <c r="J599" s="63"/>
      <c r="K599" s="63"/>
      <c r="L599" s="63"/>
      <c r="M599" s="63"/>
      <c r="N599" s="63"/>
    </row>
    <row r="600" spans="1:14" s="62" customFormat="1">
      <c r="A600" s="63"/>
      <c r="B600" s="63"/>
      <c r="C600" s="63"/>
      <c r="D600" s="63"/>
      <c r="E600" s="63"/>
      <c r="F600" s="63"/>
      <c r="G600" s="63"/>
      <c r="H600" s="63"/>
      <c r="I600" s="63"/>
      <c r="J600" s="63"/>
      <c r="K600" s="63"/>
      <c r="L600" s="63"/>
      <c r="M600" s="63"/>
      <c r="N600" s="63"/>
    </row>
    <row r="601" spans="1:14" s="62" customFormat="1">
      <c r="A601" s="63"/>
      <c r="B601" s="63"/>
      <c r="C601" s="63"/>
      <c r="D601" s="63"/>
      <c r="E601" s="63"/>
      <c r="F601" s="63"/>
      <c r="G601" s="63"/>
      <c r="H601" s="63"/>
      <c r="I601" s="63"/>
      <c r="J601" s="63"/>
      <c r="K601" s="63"/>
      <c r="L601" s="63"/>
      <c r="M601" s="63"/>
      <c r="N601" s="63"/>
    </row>
    <row r="602" spans="1:14" s="62" customFormat="1">
      <c r="A602" s="63"/>
      <c r="B602" s="63"/>
      <c r="C602" s="63"/>
      <c r="D602" s="63"/>
      <c r="E602" s="63"/>
      <c r="F602" s="63"/>
      <c r="G602" s="63"/>
      <c r="H602" s="63"/>
      <c r="I602" s="63"/>
      <c r="J602" s="63"/>
      <c r="K602" s="63"/>
      <c r="L602" s="63"/>
      <c r="M602" s="63"/>
      <c r="N602" s="63"/>
    </row>
    <row r="603" spans="1:14" s="62" customFormat="1">
      <c r="A603" s="63"/>
      <c r="B603" s="63"/>
      <c r="C603" s="63"/>
      <c r="D603" s="63"/>
      <c r="E603" s="63"/>
      <c r="F603" s="63"/>
      <c r="G603" s="63"/>
      <c r="H603" s="63"/>
      <c r="I603" s="63"/>
      <c r="J603" s="63"/>
      <c r="K603" s="63"/>
      <c r="L603" s="63"/>
      <c r="M603" s="63"/>
      <c r="N603" s="63"/>
    </row>
    <row r="604" spans="1:14" s="62" customFormat="1">
      <c r="A604" s="63"/>
      <c r="B604" s="63"/>
      <c r="C604" s="63"/>
      <c r="D604" s="63"/>
      <c r="E604" s="63"/>
      <c r="F604" s="63"/>
      <c r="G604" s="63"/>
      <c r="H604" s="63"/>
      <c r="I604" s="63"/>
      <c r="J604" s="63"/>
      <c r="K604" s="63"/>
      <c r="L604" s="63"/>
      <c r="M604" s="63"/>
      <c r="N604" s="63"/>
    </row>
    <row r="605" spans="1:14" s="62" customFormat="1">
      <c r="A605" s="63"/>
      <c r="B605" s="63"/>
      <c r="C605" s="63"/>
      <c r="D605" s="63"/>
      <c r="E605" s="63"/>
      <c r="F605" s="63"/>
      <c r="G605" s="63"/>
      <c r="H605" s="63"/>
      <c r="I605" s="63"/>
      <c r="J605" s="63"/>
      <c r="K605" s="63"/>
      <c r="L605" s="63"/>
      <c r="M605" s="63"/>
      <c r="N605" s="63"/>
    </row>
    <row r="606" spans="1:14" s="62" customFormat="1">
      <c r="A606" s="63"/>
      <c r="B606" s="63"/>
      <c r="C606" s="63"/>
      <c r="D606" s="63"/>
      <c r="E606" s="63"/>
      <c r="F606" s="63"/>
      <c r="G606" s="63"/>
      <c r="H606" s="63"/>
      <c r="I606" s="63"/>
      <c r="J606" s="63"/>
      <c r="K606" s="63"/>
      <c r="L606" s="63"/>
      <c r="M606" s="63"/>
      <c r="N606" s="63"/>
    </row>
    <row r="607" spans="1:14" s="62" customFormat="1">
      <c r="A607" s="63"/>
      <c r="B607" s="63"/>
      <c r="C607" s="63"/>
      <c r="D607" s="63"/>
      <c r="E607" s="63"/>
      <c r="F607" s="63"/>
      <c r="G607" s="63"/>
      <c r="H607" s="63"/>
      <c r="I607" s="63"/>
      <c r="J607" s="63"/>
      <c r="K607" s="63"/>
      <c r="L607" s="63"/>
      <c r="M607" s="63"/>
      <c r="N607" s="63"/>
    </row>
    <row r="608" spans="1:14" s="62" customFormat="1">
      <c r="A608" s="63"/>
      <c r="B608" s="63"/>
      <c r="C608" s="63"/>
      <c r="D608" s="63"/>
      <c r="E608" s="63"/>
      <c r="F608" s="63"/>
      <c r="G608" s="63"/>
      <c r="H608" s="63"/>
      <c r="I608" s="63"/>
      <c r="J608" s="63"/>
      <c r="K608" s="63"/>
      <c r="L608" s="63"/>
      <c r="M608" s="63"/>
      <c r="N608" s="63"/>
    </row>
    <row r="609" spans="1:14" s="62" customFormat="1">
      <c r="A609" s="63"/>
      <c r="B609" s="63"/>
      <c r="C609" s="63"/>
      <c r="D609" s="63"/>
      <c r="E609" s="63"/>
      <c r="F609" s="63"/>
      <c r="G609" s="63"/>
      <c r="H609" s="63"/>
      <c r="I609" s="63"/>
      <c r="J609" s="63"/>
      <c r="K609" s="63"/>
      <c r="L609" s="63"/>
      <c r="M609" s="63"/>
      <c r="N609" s="63"/>
    </row>
    <row r="610" spans="1:14" s="62" customFormat="1">
      <c r="A610" s="63"/>
      <c r="B610" s="63"/>
      <c r="C610" s="63"/>
      <c r="D610" s="63"/>
      <c r="E610" s="63"/>
      <c r="F610" s="63"/>
      <c r="G610" s="63"/>
      <c r="H610" s="63"/>
      <c r="I610" s="63"/>
      <c r="J610" s="63"/>
      <c r="K610" s="63"/>
      <c r="L610" s="63"/>
      <c r="M610" s="63"/>
      <c r="N610" s="63"/>
    </row>
    <row r="611" spans="1:14" s="62" customFormat="1">
      <c r="A611" s="63"/>
      <c r="B611" s="63"/>
      <c r="C611" s="63"/>
      <c r="D611" s="63"/>
      <c r="E611" s="63"/>
      <c r="F611" s="63"/>
      <c r="G611" s="63"/>
      <c r="H611" s="63"/>
      <c r="I611" s="63"/>
      <c r="J611" s="63"/>
      <c r="K611" s="63"/>
      <c r="L611" s="63"/>
      <c r="M611" s="63"/>
      <c r="N611" s="63"/>
    </row>
    <row r="612" spans="1:14" s="62" customFormat="1">
      <c r="A612" s="63"/>
      <c r="B612" s="63"/>
      <c r="C612" s="63"/>
      <c r="D612" s="63"/>
      <c r="E612" s="63"/>
      <c r="F612" s="63"/>
      <c r="G612" s="63"/>
      <c r="H612" s="63"/>
      <c r="I612" s="63"/>
      <c r="J612" s="63"/>
      <c r="K612" s="63"/>
      <c r="L612" s="63"/>
      <c r="M612" s="63"/>
      <c r="N612" s="63"/>
    </row>
    <row r="613" spans="1:14" s="62" customFormat="1">
      <c r="A613" s="63"/>
      <c r="B613" s="63"/>
      <c r="C613" s="63"/>
      <c r="D613" s="63"/>
      <c r="E613" s="63"/>
      <c r="F613" s="63"/>
      <c r="G613" s="63"/>
      <c r="H613" s="63"/>
      <c r="I613" s="63"/>
      <c r="J613" s="63"/>
      <c r="K613" s="63"/>
      <c r="L613" s="63"/>
      <c r="M613" s="63"/>
      <c r="N613" s="63"/>
    </row>
    <row r="614" spans="1:14" s="62" customFormat="1">
      <c r="A614" s="63"/>
      <c r="B614" s="63"/>
      <c r="C614" s="63"/>
      <c r="D614" s="63"/>
      <c r="E614" s="63"/>
      <c r="F614" s="63"/>
      <c r="G614" s="63"/>
      <c r="H614" s="63"/>
      <c r="I614" s="63"/>
      <c r="J614" s="63"/>
      <c r="K614" s="63"/>
      <c r="L614" s="63"/>
      <c r="M614" s="63"/>
      <c r="N614" s="63"/>
    </row>
    <row r="615" spans="1:14" s="62" customFormat="1">
      <c r="A615" s="63"/>
      <c r="B615" s="63"/>
      <c r="C615" s="63"/>
      <c r="D615" s="63"/>
      <c r="E615" s="63"/>
      <c r="F615" s="63"/>
      <c r="G615" s="63"/>
      <c r="H615" s="63"/>
      <c r="I615" s="63"/>
      <c r="J615" s="63"/>
      <c r="K615" s="63"/>
      <c r="L615" s="63"/>
      <c r="M615" s="63"/>
      <c r="N615" s="63"/>
    </row>
    <row r="616" spans="1:14" s="62" customFormat="1">
      <c r="A616" s="63"/>
      <c r="B616" s="63"/>
      <c r="C616" s="63"/>
      <c r="D616" s="63"/>
      <c r="E616" s="63"/>
      <c r="F616" s="63"/>
      <c r="G616" s="63"/>
      <c r="H616" s="63"/>
      <c r="I616" s="63"/>
      <c r="J616" s="63"/>
      <c r="K616" s="63"/>
      <c r="L616" s="63"/>
      <c r="M616" s="63"/>
      <c r="N616" s="63"/>
    </row>
    <row r="617" spans="1:14" s="62" customFormat="1">
      <c r="A617" s="63"/>
      <c r="B617" s="63"/>
      <c r="C617" s="63"/>
      <c r="D617" s="63"/>
      <c r="E617" s="63"/>
      <c r="F617" s="63"/>
      <c r="G617" s="63"/>
      <c r="H617" s="63"/>
      <c r="I617" s="63"/>
      <c r="J617" s="63"/>
      <c r="K617" s="63"/>
      <c r="L617" s="63"/>
      <c r="M617" s="63"/>
      <c r="N617" s="63"/>
    </row>
    <row r="618" spans="1:14" s="62" customFormat="1">
      <c r="A618" s="63"/>
      <c r="B618" s="63"/>
      <c r="C618" s="63"/>
      <c r="D618" s="63"/>
      <c r="E618" s="63"/>
      <c r="F618" s="63"/>
      <c r="G618" s="63"/>
      <c r="H618" s="63"/>
      <c r="I618" s="63"/>
      <c r="J618" s="63"/>
      <c r="K618" s="63"/>
      <c r="L618" s="63"/>
      <c r="M618" s="63"/>
      <c r="N618" s="63"/>
    </row>
    <row r="619" spans="1:14" s="62" customFormat="1">
      <c r="A619" s="63"/>
      <c r="B619" s="63"/>
      <c r="C619" s="63"/>
      <c r="D619" s="63"/>
      <c r="E619" s="63"/>
      <c r="F619" s="63"/>
      <c r="G619" s="63"/>
      <c r="H619" s="63"/>
      <c r="I619" s="63"/>
      <c r="J619" s="63"/>
      <c r="K619" s="63"/>
      <c r="L619" s="63"/>
      <c r="M619" s="63"/>
      <c r="N619" s="63"/>
    </row>
    <row r="620" spans="1:14" s="62" customFormat="1">
      <c r="A620" s="63"/>
      <c r="B620" s="63"/>
      <c r="C620" s="63"/>
      <c r="D620" s="63"/>
      <c r="E620" s="63"/>
      <c r="F620" s="63"/>
      <c r="G620" s="63"/>
      <c r="H620" s="63"/>
      <c r="I620" s="63"/>
      <c r="J620" s="63"/>
      <c r="K620" s="63"/>
      <c r="L620" s="63"/>
      <c r="M620" s="63"/>
      <c r="N620" s="63"/>
    </row>
    <row r="621" spans="1:14" s="62" customFormat="1">
      <c r="A621" s="63"/>
      <c r="B621" s="63"/>
      <c r="C621" s="63"/>
      <c r="D621" s="63"/>
      <c r="E621" s="63"/>
      <c r="F621" s="63"/>
      <c r="G621" s="63"/>
      <c r="H621" s="63"/>
      <c r="I621" s="63"/>
      <c r="J621" s="63"/>
      <c r="K621" s="63"/>
      <c r="L621" s="63"/>
      <c r="M621" s="63"/>
      <c r="N621" s="63"/>
    </row>
    <row r="622" spans="1:14" s="62" customFormat="1">
      <c r="A622" s="63"/>
      <c r="B622" s="63"/>
      <c r="C622" s="63"/>
      <c r="D622" s="63"/>
      <c r="E622" s="63"/>
      <c r="F622" s="63"/>
      <c r="G622" s="63"/>
      <c r="H622" s="63"/>
      <c r="I622" s="63"/>
      <c r="J622" s="63"/>
      <c r="K622" s="63"/>
      <c r="L622" s="63"/>
      <c r="M622" s="63"/>
      <c r="N622" s="63"/>
    </row>
    <row r="623" spans="1:14" s="62" customFormat="1">
      <c r="A623" s="63"/>
      <c r="B623" s="63"/>
      <c r="C623" s="63"/>
      <c r="D623" s="63"/>
      <c r="E623" s="63"/>
      <c r="F623" s="63"/>
      <c r="G623" s="63"/>
      <c r="H623" s="63"/>
      <c r="I623" s="63"/>
      <c r="J623" s="63"/>
      <c r="K623" s="63"/>
      <c r="L623" s="63"/>
      <c r="M623" s="63"/>
      <c r="N623" s="63"/>
    </row>
    <row r="624" spans="1:14" s="62" customFormat="1">
      <c r="A624" s="63"/>
      <c r="B624" s="63"/>
      <c r="C624" s="63"/>
      <c r="D624" s="63"/>
      <c r="E624" s="63"/>
      <c r="F624" s="63"/>
      <c r="G624" s="63"/>
      <c r="H624" s="63"/>
      <c r="I624" s="63"/>
      <c r="J624" s="63"/>
      <c r="K624" s="63"/>
      <c r="L624" s="63"/>
      <c r="M624" s="63"/>
      <c r="N624" s="63"/>
    </row>
    <row r="625" spans="1:14" s="62" customFormat="1">
      <c r="A625" s="63"/>
      <c r="B625" s="63"/>
      <c r="C625" s="63"/>
      <c r="D625" s="63"/>
      <c r="E625" s="63"/>
      <c r="F625" s="63"/>
      <c r="G625" s="63"/>
      <c r="H625" s="63"/>
      <c r="I625" s="63"/>
      <c r="J625" s="63"/>
      <c r="K625" s="63"/>
      <c r="L625" s="63"/>
      <c r="M625" s="63"/>
      <c r="N625" s="63"/>
    </row>
    <row r="626" spans="1:14" s="62" customFormat="1">
      <c r="A626" s="63"/>
      <c r="B626" s="63"/>
      <c r="C626" s="63"/>
      <c r="D626" s="63"/>
      <c r="E626" s="63"/>
      <c r="F626" s="63"/>
      <c r="G626" s="63"/>
      <c r="H626" s="63"/>
      <c r="I626" s="63"/>
      <c r="J626" s="63"/>
      <c r="K626" s="63"/>
      <c r="L626" s="63"/>
      <c r="M626" s="63"/>
      <c r="N626" s="63"/>
    </row>
    <row r="627" spans="1:14" s="62" customFormat="1">
      <c r="A627" s="63"/>
      <c r="B627" s="63"/>
      <c r="C627" s="63"/>
      <c r="D627" s="63"/>
      <c r="E627" s="63"/>
      <c r="F627" s="63"/>
      <c r="G627" s="63"/>
      <c r="H627" s="63"/>
      <c r="I627" s="63"/>
      <c r="J627" s="63"/>
      <c r="K627" s="63"/>
      <c r="L627" s="63"/>
      <c r="M627" s="63"/>
      <c r="N627" s="63"/>
    </row>
    <row r="628" spans="1:14" s="62" customFormat="1">
      <c r="A628" s="63"/>
      <c r="B628" s="63"/>
      <c r="C628" s="63"/>
      <c r="D628" s="63"/>
      <c r="E628" s="63"/>
      <c r="F628" s="63"/>
      <c r="G628" s="63"/>
      <c r="H628" s="63"/>
      <c r="I628" s="63"/>
      <c r="J628" s="63"/>
      <c r="K628" s="63"/>
      <c r="L628" s="63"/>
      <c r="M628" s="63"/>
      <c r="N628" s="63"/>
    </row>
    <row r="629" spans="1:14" s="62" customFormat="1">
      <c r="A629" s="63"/>
      <c r="B629" s="63"/>
      <c r="C629" s="63"/>
      <c r="D629" s="63"/>
      <c r="E629" s="63"/>
      <c r="F629" s="63"/>
      <c r="G629" s="63"/>
      <c r="H629" s="63"/>
      <c r="I629" s="63"/>
      <c r="J629" s="63"/>
      <c r="K629" s="63"/>
      <c r="L629" s="63"/>
      <c r="M629" s="63"/>
      <c r="N629" s="63"/>
    </row>
    <row r="630" spans="1:14" s="62" customFormat="1">
      <c r="A630" s="63"/>
      <c r="B630" s="63"/>
      <c r="C630" s="63"/>
      <c r="D630" s="63"/>
      <c r="E630" s="63"/>
      <c r="F630" s="63"/>
      <c r="G630" s="63"/>
      <c r="H630" s="63"/>
      <c r="I630" s="63"/>
      <c r="J630" s="63"/>
      <c r="K630" s="63"/>
      <c r="L630" s="63"/>
      <c r="M630" s="63"/>
      <c r="N630" s="63"/>
    </row>
    <row r="631" spans="1:14" s="62" customFormat="1">
      <c r="A631" s="63"/>
      <c r="B631" s="63"/>
      <c r="C631" s="63"/>
      <c r="D631" s="63"/>
      <c r="E631" s="63"/>
      <c r="F631" s="63"/>
      <c r="G631" s="63"/>
      <c r="H631" s="63"/>
      <c r="I631" s="63"/>
      <c r="J631" s="63"/>
      <c r="K631" s="63"/>
      <c r="L631" s="63"/>
      <c r="M631" s="63"/>
      <c r="N631" s="63"/>
    </row>
    <row r="632" spans="1:14" s="62" customFormat="1">
      <c r="A632" s="63"/>
      <c r="B632" s="63"/>
      <c r="C632" s="63"/>
      <c r="D632" s="63"/>
      <c r="E632" s="63"/>
      <c r="F632" s="63"/>
      <c r="G632" s="63"/>
      <c r="H632" s="63"/>
      <c r="I632" s="63"/>
      <c r="J632" s="63"/>
      <c r="K632" s="63"/>
      <c r="L632" s="63"/>
      <c r="M632" s="63"/>
      <c r="N632" s="63"/>
    </row>
    <row r="633" spans="1:14" s="62" customFormat="1">
      <c r="A633" s="63"/>
      <c r="B633" s="63"/>
      <c r="C633" s="63"/>
      <c r="D633" s="63"/>
      <c r="E633" s="63"/>
      <c r="F633" s="63"/>
      <c r="G633" s="63"/>
      <c r="H633" s="63"/>
      <c r="I633" s="63"/>
      <c r="J633" s="63"/>
      <c r="K633" s="63"/>
      <c r="L633" s="63"/>
      <c r="M633" s="63"/>
      <c r="N633" s="63"/>
    </row>
    <row r="634" spans="1:14" s="62" customFormat="1">
      <c r="A634" s="63"/>
      <c r="B634" s="63"/>
      <c r="C634" s="63"/>
      <c r="D634" s="63"/>
      <c r="E634" s="63"/>
      <c r="F634" s="63"/>
      <c r="G634" s="63"/>
      <c r="H634" s="63"/>
      <c r="I634" s="63"/>
      <c r="J634" s="63"/>
      <c r="K634" s="63"/>
      <c r="L634" s="63"/>
      <c r="M634" s="63"/>
      <c r="N634" s="63"/>
    </row>
    <row r="635" spans="1:14" s="62" customFormat="1">
      <c r="A635" s="63"/>
      <c r="B635" s="63"/>
      <c r="C635" s="63"/>
      <c r="D635" s="63"/>
      <c r="E635" s="63"/>
      <c r="F635" s="63"/>
      <c r="G635" s="63"/>
      <c r="H635" s="63"/>
      <c r="I635" s="63"/>
      <c r="J635" s="63"/>
      <c r="K635" s="63"/>
      <c r="L635" s="63"/>
      <c r="M635" s="63"/>
      <c r="N635" s="63"/>
    </row>
    <row r="636" spans="1:14" s="62" customFormat="1">
      <c r="A636" s="63"/>
      <c r="B636" s="63"/>
      <c r="C636" s="63"/>
      <c r="D636" s="63"/>
      <c r="E636" s="63"/>
      <c r="F636" s="63"/>
      <c r="G636" s="63"/>
      <c r="H636" s="63"/>
      <c r="I636" s="63"/>
      <c r="J636" s="63"/>
      <c r="K636" s="63"/>
      <c r="L636" s="63"/>
      <c r="M636" s="63"/>
      <c r="N636" s="63"/>
    </row>
    <row r="637" spans="1:14" s="62" customFormat="1">
      <c r="A637" s="63"/>
      <c r="B637" s="63"/>
      <c r="C637" s="63"/>
      <c r="D637" s="63"/>
      <c r="E637" s="63"/>
      <c r="F637" s="63"/>
      <c r="G637" s="63"/>
      <c r="H637" s="63"/>
      <c r="I637" s="63"/>
      <c r="J637" s="63"/>
      <c r="K637" s="63"/>
      <c r="L637" s="63"/>
      <c r="M637" s="63"/>
      <c r="N637" s="63"/>
    </row>
    <row r="638" spans="1:14" s="62" customFormat="1">
      <c r="A638" s="63"/>
      <c r="B638" s="63"/>
      <c r="C638" s="63"/>
      <c r="D638" s="63"/>
      <c r="E638" s="63"/>
      <c r="F638" s="63"/>
      <c r="G638" s="63"/>
      <c r="H638" s="63"/>
      <c r="I638" s="63"/>
      <c r="J638" s="63"/>
      <c r="K638" s="63"/>
      <c r="L638" s="63"/>
      <c r="M638" s="63"/>
      <c r="N638" s="63"/>
    </row>
    <row r="639" spans="1:14" s="62" customFormat="1">
      <c r="A639" s="63"/>
      <c r="B639" s="63"/>
      <c r="C639" s="63"/>
      <c r="D639" s="63"/>
      <c r="E639" s="63"/>
      <c r="F639" s="63"/>
      <c r="G639" s="63"/>
      <c r="H639" s="63"/>
      <c r="I639" s="63"/>
      <c r="J639" s="63"/>
      <c r="K639" s="63"/>
      <c r="L639" s="63"/>
      <c r="M639" s="63"/>
      <c r="N639" s="63"/>
    </row>
    <row r="640" spans="1:14" s="62" customFormat="1">
      <c r="A640" s="63"/>
      <c r="B640" s="63"/>
      <c r="C640" s="63"/>
      <c r="D640" s="63"/>
      <c r="E640" s="63"/>
      <c r="F640" s="63"/>
      <c r="G640" s="63"/>
      <c r="H640" s="63"/>
      <c r="I640" s="63"/>
      <c r="J640" s="63"/>
      <c r="K640" s="63"/>
      <c r="L640" s="63"/>
      <c r="M640" s="63"/>
      <c r="N640" s="63"/>
    </row>
    <row r="641" spans="1:14" s="62" customFormat="1">
      <c r="A641" s="63"/>
      <c r="B641" s="63"/>
      <c r="C641" s="63"/>
      <c r="D641" s="63"/>
      <c r="E641" s="63"/>
      <c r="F641" s="63"/>
      <c r="G641" s="63"/>
      <c r="H641" s="63"/>
      <c r="I641" s="63"/>
      <c r="J641" s="63"/>
      <c r="K641" s="63"/>
      <c r="L641" s="63"/>
      <c r="M641" s="63"/>
      <c r="N641" s="63"/>
    </row>
    <row r="642" spans="1:14" s="62" customFormat="1">
      <c r="A642" s="63"/>
      <c r="B642" s="63"/>
      <c r="C642" s="63"/>
      <c r="D642" s="63"/>
      <c r="E642" s="63"/>
      <c r="F642" s="63"/>
      <c r="G642" s="63"/>
      <c r="H642" s="63"/>
      <c r="I642" s="63"/>
      <c r="J642" s="63"/>
      <c r="K642" s="63"/>
      <c r="L642" s="63"/>
      <c r="M642" s="63"/>
      <c r="N642" s="63"/>
    </row>
    <row r="643" spans="1:14" s="62" customFormat="1">
      <c r="A643" s="63"/>
      <c r="B643" s="63"/>
      <c r="C643" s="63"/>
      <c r="D643" s="63"/>
      <c r="E643" s="63"/>
      <c r="F643" s="63"/>
      <c r="G643" s="63"/>
      <c r="H643" s="63"/>
      <c r="I643" s="63"/>
      <c r="J643" s="63"/>
      <c r="K643" s="63"/>
      <c r="L643" s="63"/>
      <c r="M643" s="63"/>
      <c r="N643" s="63"/>
    </row>
    <row r="644" spans="1:14" s="62" customFormat="1">
      <c r="A644" s="63"/>
      <c r="B644" s="63"/>
      <c r="C644" s="63"/>
      <c r="D644" s="63"/>
      <c r="E644" s="63"/>
      <c r="F644" s="63"/>
      <c r="G644" s="63"/>
      <c r="H644" s="63"/>
      <c r="I644" s="63"/>
      <c r="J644" s="63"/>
      <c r="K644" s="63"/>
      <c r="L644" s="63"/>
      <c r="M644" s="63"/>
      <c r="N644" s="63"/>
    </row>
    <row r="645" spans="1:14" s="62" customFormat="1">
      <c r="A645" s="63"/>
      <c r="B645" s="63"/>
      <c r="C645" s="63"/>
      <c r="D645" s="63"/>
      <c r="E645" s="63"/>
      <c r="F645" s="63"/>
      <c r="G645" s="63"/>
      <c r="H645" s="63"/>
      <c r="I645" s="63"/>
      <c r="J645" s="63"/>
      <c r="K645" s="63"/>
      <c r="L645" s="63"/>
      <c r="M645" s="63"/>
      <c r="N645" s="63"/>
    </row>
    <row r="646" spans="1:14" s="62" customFormat="1">
      <c r="A646" s="63"/>
      <c r="B646" s="63"/>
      <c r="C646" s="63"/>
      <c r="D646" s="63"/>
      <c r="E646" s="63"/>
      <c r="F646" s="63"/>
      <c r="G646" s="63"/>
      <c r="H646" s="63"/>
      <c r="I646" s="63"/>
      <c r="J646" s="63"/>
      <c r="K646" s="63"/>
      <c r="L646" s="63"/>
      <c r="M646" s="63"/>
      <c r="N646" s="63"/>
    </row>
    <row r="647" spans="1:14" s="62" customFormat="1">
      <c r="A647" s="63"/>
      <c r="B647" s="63"/>
      <c r="C647" s="63"/>
      <c r="D647" s="63"/>
      <c r="E647" s="63"/>
      <c r="F647" s="63"/>
      <c r="G647" s="63"/>
      <c r="H647" s="63"/>
      <c r="I647" s="63"/>
      <c r="J647" s="63"/>
      <c r="K647" s="63"/>
      <c r="L647" s="63"/>
      <c r="M647" s="63"/>
      <c r="N647" s="63"/>
    </row>
    <row r="648" spans="1:14" s="62" customFormat="1">
      <c r="A648" s="63"/>
      <c r="B648" s="63"/>
      <c r="C648" s="63"/>
      <c r="D648" s="63"/>
      <c r="E648" s="63"/>
      <c r="F648" s="63"/>
      <c r="G648" s="63"/>
      <c r="H648" s="63"/>
      <c r="I648" s="63"/>
      <c r="J648" s="63"/>
      <c r="K648" s="63"/>
      <c r="L648" s="63"/>
      <c r="M648" s="63"/>
      <c r="N648" s="63"/>
    </row>
    <row r="649" spans="1:14" s="62" customFormat="1">
      <c r="A649" s="63"/>
      <c r="B649" s="63"/>
      <c r="C649" s="63"/>
      <c r="D649" s="63"/>
      <c r="E649" s="63"/>
      <c r="F649" s="63"/>
      <c r="G649" s="63"/>
      <c r="H649" s="63"/>
      <c r="I649" s="63"/>
      <c r="J649" s="63"/>
      <c r="K649" s="63"/>
      <c r="L649" s="63"/>
      <c r="M649" s="63"/>
      <c r="N649" s="63"/>
    </row>
    <row r="650" spans="1:14" s="62" customFormat="1">
      <c r="A650" s="63"/>
      <c r="B650" s="63"/>
      <c r="C650" s="63"/>
      <c r="D650" s="63"/>
      <c r="E650" s="63"/>
      <c r="F650" s="63"/>
      <c r="G650" s="63"/>
      <c r="H650" s="63"/>
      <c r="I650" s="63"/>
      <c r="J650" s="63"/>
      <c r="K650" s="63"/>
      <c r="L650" s="63"/>
      <c r="M650" s="63"/>
      <c r="N650" s="63"/>
    </row>
    <row r="651" spans="1:14" s="62" customFormat="1">
      <c r="A651" s="63"/>
      <c r="B651" s="63"/>
      <c r="C651" s="63"/>
      <c r="D651" s="63"/>
      <c r="E651" s="63"/>
      <c r="F651" s="63"/>
      <c r="G651" s="63"/>
      <c r="H651" s="63"/>
      <c r="I651" s="63"/>
      <c r="J651" s="63"/>
      <c r="K651" s="63"/>
      <c r="L651" s="63"/>
      <c r="M651" s="63"/>
      <c r="N651" s="63"/>
    </row>
    <row r="652" spans="1:14" s="62" customFormat="1">
      <c r="A652" s="63"/>
      <c r="B652" s="63"/>
      <c r="C652" s="63"/>
      <c r="D652" s="63"/>
      <c r="E652" s="63"/>
      <c r="F652" s="63"/>
      <c r="G652" s="63"/>
      <c r="H652" s="63"/>
      <c r="I652" s="63"/>
      <c r="J652" s="63"/>
      <c r="K652" s="63"/>
      <c r="L652" s="63"/>
      <c r="M652" s="63"/>
      <c r="N652" s="63"/>
    </row>
    <row r="653" spans="1:14" s="62" customFormat="1">
      <c r="A653" s="63"/>
      <c r="B653" s="63"/>
      <c r="C653" s="63"/>
      <c r="D653" s="63"/>
      <c r="E653" s="63"/>
      <c r="F653" s="63"/>
      <c r="G653" s="63"/>
      <c r="H653" s="63"/>
      <c r="I653" s="63"/>
      <c r="J653" s="63"/>
      <c r="K653" s="63"/>
      <c r="L653" s="63"/>
      <c r="M653" s="63"/>
      <c r="N653" s="63"/>
    </row>
    <row r="654" spans="1:14" s="62" customFormat="1">
      <c r="A654" s="63"/>
      <c r="B654" s="63"/>
      <c r="C654" s="63"/>
      <c r="D654" s="63"/>
      <c r="E654" s="63"/>
      <c r="F654" s="63"/>
      <c r="G654" s="63"/>
      <c r="H654" s="63"/>
      <c r="I654" s="63"/>
      <c r="J654" s="63"/>
      <c r="K654" s="63"/>
      <c r="L654" s="63"/>
      <c r="M654" s="63"/>
      <c r="N654" s="63"/>
    </row>
    <row r="655" spans="1:14" s="62" customFormat="1">
      <c r="A655" s="63"/>
      <c r="B655" s="63"/>
      <c r="C655" s="63"/>
      <c r="D655" s="63"/>
      <c r="E655" s="63"/>
      <c r="F655" s="63"/>
      <c r="G655" s="63"/>
      <c r="H655" s="63"/>
      <c r="I655" s="63"/>
      <c r="J655" s="63"/>
      <c r="K655" s="63"/>
      <c r="L655" s="63"/>
      <c r="M655" s="63"/>
      <c r="N655" s="63"/>
    </row>
    <row r="656" spans="1:14" s="62" customFormat="1">
      <c r="A656" s="63"/>
      <c r="B656" s="63"/>
      <c r="C656" s="63"/>
      <c r="D656" s="63"/>
      <c r="E656" s="63"/>
      <c r="F656" s="63"/>
      <c r="G656" s="63"/>
      <c r="H656" s="63"/>
      <c r="I656" s="63"/>
      <c r="J656" s="63"/>
      <c r="K656" s="63"/>
      <c r="L656" s="63"/>
      <c r="M656" s="63"/>
      <c r="N656" s="63"/>
    </row>
    <row r="657" spans="1:14" s="62" customFormat="1">
      <c r="A657" s="63"/>
      <c r="B657" s="63"/>
      <c r="C657" s="63"/>
      <c r="D657" s="63"/>
      <c r="E657" s="63"/>
      <c r="F657" s="63"/>
      <c r="G657" s="63"/>
      <c r="H657" s="63"/>
      <c r="I657" s="63"/>
      <c r="J657" s="63"/>
      <c r="K657" s="63"/>
      <c r="L657" s="63"/>
      <c r="M657" s="63"/>
      <c r="N657" s="63"/>
    </row>
    <row r="658" spans="1:14" s="62" customFormat="1">
      <c r="A658" s="63"/>
      <c r="B658" s="63"/>
      <c r="C658" s="63"/>
      <c r="D658" s="63"/>
      <c r="E658" s="63"/>
      <c r="F658" s="63"/>
      <c r="G658" s="63"/>
      <c r="H658" s="63"/>
      <c r="I658" s="63"/>
      <c r="J658" s="63"/>
      <c r="K658" s="63"/>
      <c r="L658" s="63"/>
      <c r="M658" s="63"/>
      <c r="N658" s="63"/>
    </row>
    <row r="659" spans="1:14" s="62" customFormat="1">
      <c r="A659" s="63"/>
      <c r="B659" s="63"/>
      <c r="C659" s="63"/>
      <c r="D659" s="63"/>
      <c r="E659" s="63"/>
      <c r="F659" s="63"/>
      <c r="G659" s="63"/>
      <c r="H659" s="63"/>
      <c r="I659" s="63"/>
      <c r="J659" s="63"/>
      <c r="K659" s="63"/>
      <c r="L659" s="63"/>
      <c r="M659" s="63"/>
      <c r="N659" s="63"/>
    </row>
    <row r="660" spans="1:14" s="62" customFormat="1">
      <c r="A660" s="63"/>
      <c r="B660" s="63"/>
      <c r="C660" s="63"/>
      <c r="D660" s="63"/>
      <c r="E660" s="63"/>
      <c r="F660" s="63"/>
      <c r="G660" s="63"/>
      <c r="H660" s="63"/>
      <c r="I660" s="63"/>
      <c r="J660" s="63"/>
      <c r="K660" s="63"/>
      <c r="L660" s="63"/>
      <c r="M660" s="63"/>
      <c r="N660" s="63"/>
    </row>
    <row r="661" spans="1:14" s="62" customFormat="1">
      <c r="A661" s="63"/>
      <c r="B661" s="63"/>
      <c r="C661" s="63"/>
      <c r="D661" s="63"/>
      <c r="E661" s="63"/>
      <c r="F661" s="63"/>
      <c r="G661" s="63"/>
      <c r="H661" s="63"/>
      <c r="I661" s="63"/>
      <c r="J661" s="63"/>
      <c r="K661" s="63"/>
      <c r="L661" s="63"/>
      <c r="M661" s="63"/>
      <c r="N661" s="63"/>
    </row>
    <row r="662" spans="1:14" s="62" customFormat="1">
      <c r="A662" s="63"/>
      <c r="B662" s="63"/>
      <c r="C662" s="63"/>
      <c r="D662" s="63"/>
      <c r="E662" s="63"/>
      <c r="F662" s="63"/>
      <c r="G662" s="63"/>
      <c r="H662" s="63"/>
      <c r="I662" s="63"/>
      <c r="J662" s="63"/>
      <c r="K662" s="63"/>
      <c r="L662" s="63"/>
      <c r="M662" s="63"/>
      <c r="N662" s="63"/>
    </row>
    <row r="663" spans="1:14" s="62" customFormat="1">
      <c r="A663" s="63"/>
      <c r="B663" s="63"/>
      <c r="C663" s="63"/>
      <c r="D663" s="63"/>
      <c r="E663" s="63"/>
      <c r="F663" s="63"/>
      <c r="G663" s="63"/>
      <c r="H663" s="63"/>
      <c r="I663" s="63"/>
      <c r="J663" s="63"/>
      <c r="K663" s="63"/>
      <c r="L663" s="63"/>
      <c r="M663" s="63"/>
      <c r="N663" s="63"/>
    </row>
    <row r="664" spans="1:14" s="62" customFormat="1">
      <c r="A664" s="63"/>
      <c r="B664" s="63"/>
      <c r="C664" s="63"/>
      <c r="D664" s="63"/>
      <c r="E664" s="63"/>
      <c r="F664" s="63"/>
      <c r="G664" s="63"/>
      <c r="H664" s="63"/>
      <c r="I664" s="63"/>
      <c r="J664" s="63"/>
      <c r="K664" s="63"/>
      <c r="L664" s="63"/>
      <c r="M664" s="63"/>
      <c r="N664" s="63"/>
    </row>
    <row r="665" spans="1:14" s="62" customFormat="1">
      <c r="A665" s="63"/>
      <c r="B665" s="63"/>
      <c r="C665" s="63"/>
      <c r="D665" s="63"/>
      <c r="E665" s="63"/>
      <c r="F665" s="63"/>
      <c r="G665" s="63"/>
      <c r="H665" s="63"/>
      <c r="I665" s="63"/>
      <c r="J665" s="63"/>
      <c r="K665" s="63"/>
      <c r="L665" s="63"/>
      <c r="M665" s="63"/>
      <c r="N665" s="63"/>
    </row>
    <row r="666" spans="1:14" s="62" customFormat="1">
      <c r="A666" s="63"/>
      <c r="B666" s="63"/>
      <c r="C666" s="63"/>
      <c r="D666" s="63"/>
      <c r="E666" s="63"/>
      <c r="F666" s="63"/>
      <c r="G666" s="63"/>
      <c r="H666" s="63"/>
      <c r="I666" s="63"/>
      <c r="J666" s="63"/>
      <c r="K666" s="63"/>
      <c r="L666" s="63"/>
      <c r="M666" s="63"/>
      <c r="N666" s="63"/>
    </row>
    <row r="667" spans="1:14" s="62" customFormat="1">
      <c r="A667" s="63"/>
      <c r="B667" s="63"/>
      <c r="C667" s="63"/>
      <c r="D667" s="63"/>
      <c r="E667" s="63"/>
      <c r="F667" s="63"/>
      <c r="G667" s="63"/>
      <c r="H667" s="63"/>
      <c r="I667" s="63"/>
      <c r="J667" s="63"/>
      <c r="K667" s="63"/>
      <c r="L667" s="63"/>
      <c r="M667" s="63"/>
      <c r="N667" s="63"/>
    </row>
    <row r="668" spans="1:14" s="62" customFormat="1">
      <c r="A668" s="63"/>
      <c r="B668" s="63"/>
      <c r="C668" s="63"/>
      <c r="D668" s="63"/>
      <c r="E668" s="63"/>
      <c r="F668" s="63"/>
      <c r="G668" s="63"/>
      <c r="H668" s="63"/>
      <c r="I668" s="63"/>
      <c r="J668" s="63"/>
      <c r="K668" s="63"/>
      <c r="L668" s="63"/>
      <c r="M668" s="63"/>
      <c r="N668" s="63"/>
    </row>
    <row r="669" spans="1:14" s="62" customFormat="1">
      <c r="A669" s="63"/>
      <c r="B669" s="63"/>
      <c r="C669" s="63"/>
      <c r="D669" s="63"/>
      <c r="E669" s="63"/>
      <c r="F669" s="63"/>
      <c r="G669" s="63"/>
      <c r="H669" s="63"/>
      <c r="I669" s="63"/>
      <c r="J669" s="63"/>
      <c r="K669" s="63"/>
      <c r="L669" s="63"/>
      <c r="M669" s="63"/>
      <c r="N669" s="63"/>
    </row>
    <row r="670" spans="1:14" s="62" customFormat="1">
      <c r="A670" s="63"/>
      <c r="B670" s="63"/>
      <c r="C670" s="63"/>
      <c r="D670" s="63"/>
      <c r="E670" s="63"/>
      <c r="F670" s="63"/>
      <c r="G670" s="63"/>
      <c r="H670" s="63"/>
      <c r="I670" s="63"/>
      <c r="J670" s="63"/>
      <c r="K670" s="63"/>
      <c r="L670" s="63"/>
      <c r="M670" s="63"/>
      <c r="N670" s="63"/>
    </row>
    <row r="671" spans="1:14" s="62" customFormat="1">
      <c r="A671" s="63"/>
      <c r="B671" s="63"/>
      <c r="C671" s="63"/>
      <c r="D671" s="63"/>
      <c r="E671" s="63"/>
      <c r="F671" s="63"/>
      <c r="G671" s="63"/>
      <c r="H671" s="63"/>
      <c r="I671" s="63"/>
      <c r="J671" s="63"/>
      <c r="K671" s="63"/>
      <c r="L671" s="63"/>
      <c r="M671" s="63"/>
      <c r="N671" s="63"/>
    </row>
    <row r="672" spans="1:14" s="62" customFormat="1">
      <c r="A672" s="63"/>
      <c r="B672" s="63"/>
      <c r="C672" s="63"/>
      <c r="D672" s="63"/>
      <c r="E672" s="63"/>
      <c r="F672" s="63"/>
      <c r="G672" s="63"/>
      <c r="H672" s="63"/>
      <c r="I672" s="63"/>
      <c r="J672" s="63"/>
      <c r="K672" s="63"/>
      <c r="L672" s="63"/>
      <c r="M672" s="63"/>
      <c r="N672" s="63"/>
    </row>
    <row r="673" spans="1:14" s="62" customFormat="1">
      <c r="A673" s="63"/>
      <c r="B673" s="63"/>
      <c r="C673" s="63"/>
      <c r="D673" s="63"/>
      <c r="E673" s="63"/>
      <c r="F673" s="63"/>
      <c r="G673" s="63"/>
      <c r="H673" s="63"/>
      <c r="I673" s="63"/>
      <c r="J673" s="63"/>
      <c r="K673" s="63"/>
      <c r="L673" s="63"/>
      <c r="M673" s="63"/>
      <c r="N673" s="63"/>
    </row>
    <row r="674" spans="1:14" s="62" customFormat="1">
      <c r="A674" s="63"/>
      <c r="B674" s="63"/>
      <c r="C674" s="63"/>
      <c r="D674" s="63"/>
      <c r="E674" s="63"/>
      <c r="F674" s="63"/>
      <c r="G674" s="63"/>
      <c r="H674" s="63"/>
      <c r="I674" s="63"/>
      <c r="J674" s="63"/>
      <c r="K674" s="63"/>
      <c r="L674" s="63"/>
      <c r="M674" s="63"/>
      <c r="N674" s="63"/>
    </row>
    <row r="675" spans="1:14" s="62" customFormat="1">
      <c r="A675" s="63"/>
      <c r="B675" s="63"/>
      <c r="C675" s="63"/>
      <c r="D675" s="63"/>
      <c r="E675" s="63"/>
      <c r="F675" s="63"/>
      <c r="G675" s="63"/>
      <c r="H675" s="63"/>
      <c r="I675" s="63"/>
      <c r="J675" s="63"/>
      <c r="K675" s="63"/>
      <c r="L675" s="63"/>
      <c r="M675" s="63"/>
      <c r="N675" s="63"/>
    </row>
    <row r="676" spans="1:14" s="62" customFormat="1">
      <c r="A676" s="63"/>
      <c r="B676" s="63"/>
      <c r="C676" s="63"/>
      <c r="D676" s="63"/>
      <c r="E676" s="63"/>
      <c r="F676" s="63"/>
      <c r="G676" s="63"/>
      <c r="H676" s="63"/>
      <c r="I676" s="63"/>
      <c r="J676" s="63"/>
      <c r="K676" s="63"/>
      <c r="L676" s="63"/>
      <c r="M676" s="63"/>
      <c r="N676" s="63"/>
    </row>
    <row r="677" spans="1:14" s="62" customFormat="1">
      <c r="A677" s="63"/>
      <c r="B677" s="63"/>
      <c r="C677" s="63"/>
      <c r="D677" s="63"/>
      <c r="E677" s="63"/>
      <c r="F677" s="63"/>
      <c r="G677" s="63"/>
      <c r="H677" s="63"/>
      <c r="I677" s="63"/>
      <c r="J677" s="63"/>
      <c r="K677" s="63"/>
      <c r="L677" s="63"/>
      <c r="M677" s="63"/>
      <c r="N677" s="63"/>
    </row>
    <row r="678" spans="1:14" s="62" customFormat="1">
      <c r="A678" s="63"/>
      <c r="B678" s="63"/>
      <c r="C678" s="63"/>
      <c r="D678" s="63"/>
      <c r="E678" s="63"/>
      <c r="F678" s="63"/>
      <c r="G678" s="63"/>
      <c r="H678" s="63"/>
      <c r="I678" s="63"/>
      <c r="J678" s="63"/>
      <c r="K678" s="63"/>
      <c r="L678" s="63"/>
      <c r="M678" s="63"/>
      <c r="N678" s="63"/>
    </row>
    <row r="679" spans="1:14" s="62" customFormat="1">
      <c r="A679" s="63"/>
      <c r="B679" s="63"/>
      <c r="C679" s="63"/>
      <c r="D679" s="63"/>
      <c r="E679" s="63"/>
      <c r="F679" s="63"/>
      <c r="G679" s="63"/>
      <c r="H679" s="63"/>
      <c r="I679" s="63"/>
      <c r="J679" s="63"/>
      <c r="K679" s="63"/>
      <c r="L679" s="63"/>
      <c r="M679" s="63"/>
      <c r="N679" s="63"/>
    </row>
    <row r="680" spans="1:14" s="62" customFormat="1">
      <c r="A680" s="63"/>
      <c r="B680" s="63"/>
      <c r="C680" s="63"/>
      <c r="D680" s="63"/>
      <c r="E680" s="63"/>
      <c r="F680" s="63"/>
      <c r="G680" s="63"/>
      <c r="H680" s="63"/>
      <c r="I680" s="63"/>
      <c r="J680" s="63"/>
      <c r="K680" s="63"/>
      <c r="L680" s="63"/>
      <c r="M680" s="63"/>
      <c r="N680" s="63"/>
    </row>
    <row r="681" spans="1:14" s="62" customFormat="1">
      <c r="A681" s="63"/>
      <c r="B681" s="63"/>
      <c r="C681" s="63"/>
      <c r="D681" s="63"/>
      <c r="E681" s="63"/>
      <c r="F681" s="63"/>
      <c r="G681" s="63"/>
      <c r="H681" s="63"/>
      <c r="I681" s="63"/>
      <c r="J681" s="63"/>
      <c r="K681" s="63"/>
      <c r="L681" s="63"/>
      <c r="M681" s="63"/>
      <c r="N681" s="63"/>
    </row>
    <row r="682" spans="1:14" s="62" customFormat="1">
      <c r="A682" s="63"/>
      <c r="B682" s="63"/>
      <c r="C682" s="63"/>
      <c r="D682" s="63"/>
      <c r="E682" s="63"/>
      <c r="F682" s="63"/>
      <c r="G682" s="63"/>
      <c r="H682" s="63"/>
      <c r="I682" s="63"/>
      <c r="J682" s="63"/>
      <c r="K682" s="63"/>
      <c r="L682" s="63"/>
      <c r="M682" s="63"/>
      <c r="N682" s="63"/>
    </row>
    <row r="683" spans="1:14" s="62" customFormat="1">
      <c r="A683" s="63"/>
      <c r="B683" s="63"/>
      <c r="C683" s="63"/>
      <c r="D683" s="63"/>
      <c r="E683" s="63"/>
      <c r="F683" s="63"/>
      <c r="G683" s="63"/>
      <c r="H683" s="63"/>
      <c r="I683" s="63"/>
      <c r="J683" s="63"/>
      <c r="K683" s="63"/>
      <c r="L683" s="63"/>
      <c r="M683" s="63"/>
      <c r="N683" s="63"/>
    </row>
    <row r="684" spans="1:14" s="62" customFormat="1">
      <c r="A684" s="63"/>
      <c r="B684" s="63"/>
      <c r="C684" s="63"/>
      <c r="D684" s="63"/>
      <c r="E684" s="63"/>
      <c r="F684" s="63"/>
      <c r="G684" s="63"/>
      <c r="H684" s="63"/>
      <c r="I684" s="63"/>
      <c r="J684" s="63"/>
      <c r="K684" s="63"/>
      <c r="L684" s="63"/>
      <c r="M684" s="63"/>
      <c r="N684" s="63"/>
    </row>
    <row r="685" spans="1:14" s="62" customFormat="1">
      <c r="A685" s="63"/>
      <c r="B685" s="63"/>
      <c r="C685" s="63"/>
      <c r="D685" s="63"/>
      <c r="E685" s="63"/>
      <c r="F685" s="63"/>
      <c r="G685" s="63"/>
      <c r="H685" s="63"/>
      <c r="I685" s="63"/>
      <c r="J685" s="63"/>
      <c r="K685" s="63"/>
      <c r="L685" s="63"/>
      <c r="M685" s="63"/>
      <c r="N685" s="63"/>
    </row>
    <row r="686" spans="1:14" s="62" customFormat="1">
      <c r="A686" s="63"/>
      <c r="B686" s="63"/>
      <c r="C686" s="63"/>
      <c r="D686" s="63"/>
      <c r="E686" s="63"/>
      <c r="F686" s="63"/>
      <c r="G686" s="63"/>
      <c r="H686" s="63"/>
      <c r="I686" s="63"/>
      <c r="J686" s="63"/>
      <c r="K686" s="63"/>
      <c r="L686" s="63"/>
      <c r="M686" s="63"/>
      <c r="N686" s="63"/>
    </row>
    <row r="687" spans="1:14" s="62" customFormat="1">
      <c r="A687" s="63"/>
      <c r="B687" s="63"/>
      <c r="C687" s="63"/>
      <c r="D687" s="63"/>
      <c r="E687" s="63"/>
      <c r="F687" s="63"/>
      <c r="G687" s="63"/>
      <c r="H687" s="63"/>
      <c r="I687" s="63"/>
      <c r="J687" s="63"/>
      <c r="K687" s="63"/>
      <c r="L687" s="63"/>
      <c r="M687" s="63"/>
      <c r="N687" s="63"/>
    </row>
    <row r="688" spans="1:14" s="62" customFormat="1">
      <c r="A688" s="63"/>
      <c r="B688" s="63"/>
      <c r="C688" s="63"/>
      <c r="D688" s="63"/>
      <c r="E688" s="63"/>
      <c r="F688" s="63"/>
      <c r="G688" s="63"/>
      <c r="H688" s="63"/>
      <c r="I688" s="63"/>
      <c r="J688" s="63"/>
      <c r="K688" s="63"/>
      <c r="L688" s="63"/>
      <c r="M688" s="63"/>
      <c r="N688" s="63"/>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70059055118110236" bottom="0.23622047244094491" header="0" footer="0"/>
  <pageSetup scale="45" orientation="landscape" r:id="rId1"/>
  <headerFooter alignWithMargins="0"/>
  <ignoredErrors>
    <ignoredError sqref="O26 O33:O37 N45:O45 O60 O70 O72 O79 O85 O84 O89 O95 O94 O96 O101:O102 O104 O110 O113 O119 O118 O120:O121 O122:O123 O131 O141 O145:O147 O148 O150 O154 O157 O164 O168 O175 O178 O183 O184:O187 O192 O194 O196 O203 O208 O207 O215 N219:O219 O223 O233 O246 O250 O252 O261 O269 O275 O279 O281 O293 O298 O305 O307 O309 O311 O300 O277 O263 O248 O205 O64 O62"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topLeftCell="A224" zoomScale="90" zoomScaleNormal="90" workbookViewId="0">
      <selection activeCell="J245" sqref="J245"/>
    </sheetView>
  </sheetViews>
  <sheetFormatPr baseColWidth="10" defaultColWidth="11.42578125" defaultRowHeight="1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9.28515625" style="2" customWidth="1"/>
    <col min="10" max="10" width="15.5703125" style="2" customWidth="1"/>
    <col min="11" max="11" width="11.42578125" style="1"/>
    <col min="12" max="58" width="11.42578125" style="62"/>
    <col min="59" max="16384" width="11.42578125" style="1"/>
  </cols>
  <sheetData>
    <row r="1" spans="1:11" ht="15.75" customHeight="1">
      <c r="A1" s="515">
        <f>+PPNE1!B1</f>
        <v>0</v>
      </c>
      <c r="B1" s="516"/>
      <c r="C1" s="516"/>
      <c r="D1" s="516"/>
      <c r="E1" s="516"/>
      <c r="F1" s="516"/>
      <c r="G1" s="516"/>
      <c r="H1" s="516"/>
      <c r="I1" s="516"/>
      <c r="J1" s="516"/>
      <c r="K1" s="517"/>
    </row>
    <row r="2" spans="1:11" ht="15.75" customHeight="1">
      <c r="A2" s="518" t="s">
        <v>278</v>
      </c>
      <c r="B2" s="509"/>
      <c r="C2" s="509"/>
      <c r="D2" s="509"/>
      <c r="E2" s="509"/>
      <c r="F2" s="509"/>
      <c r="G2" s="509"/>
      <c r="H2" s="509"/>
      <c r="I2" s="509"/>
      <c r="J2" s="509"/>
      <c r="K2" s="519"/>
    </row>
    <row r="3" spans="1:11" ht="15.75" customHeight="1">
      <c r="A3" s="520" t="s">
        <v>279</v>
      </c>
      <c r="B3" s="511"/>
      <c r="C3" s="511"/>
      <c r="D3" s="511"/>
      <c r="E3" s="511"/>
      <c r="F3" s="511"/>
      <c r="G3" s="511"/>
      <c r="H3" s="511"/>
      <c r="I3" s="511"/>
      <c r="J3" s="511"/>
      <c r="K3" s="521"/>
    </row>
    <row r="4" spans="1:11" ht="15.75" customHeight="1">
      <c r="A4" s="512" t="s">
        <v>219</v>
      </c>
      <c r="B4" s="513"/>
      <c r="C4" s="513"/>
      <c r="D4" s="513"/>
      <c r="E4" s="513"/>
      <c r="F4" s="513"/>
      <c r="G4" s="513"/>
      <c r="H4" s="513"/>
      <c r="I4" s="513"/>
      <c r="J4" s="513"/>
      <c r="K4" s="522"/>
    </row>
    <row r="5" spans="1:11" ht="15.75" customHeight="1">
      <c r="A5" s="512">
        <f>+PPNE1!C5</f>
        <v>2023</v>
      </c>
      <c r="B5" s="513"/>
      <c r="C5" s="513"/>
      <c r="D5" s="513"/>
      <c r="E5" s="513"/>
      <c r="F5" s="513"/>
      <c r="G5" s="513"/>
      <c r="H5" s="513"/>
      <c r="I5" s="513"/>
      <c r="J5" s="513"/>
      <c r="K5" s="522"/>
    </row>
    <row r="6" spans="1:11" ht="15.75" customHeight="1">
      <c r="A6" s="15" t="s">
        <v>222</v>
      </c>
      <c r="B6" s="5"/>
      <c r="C6" s="5"/>
      <c r="D6" s="5"/>
      <c r="E6" s="5"/>
      <c r="F6" s="514" t="str">
        <f>+PPNE1!B6</f>
        <v>Metropolitano</v>
      </c>
      <c r="G6" s="514"/>
      <c r="H6" s="514"/>
      <c r="I6" s="514"/>
      <c r="J6" s="514"/>
      <c r="K6" s="523"/>
    </row>
    <row r="7" spans="1:11" ht="15.75" customHeight="1">
      <c r="A7" s="18" t="s">
        <v>221</v>
      </c>
      <c r="B7" s="19"/>
      <c r="C7" s="19"/>
      <c r="D7" s="16"/>
      <c r="E7" s="19"/>
      <c r="F7" s="524">
        <f>+PPNE1!B7</f>
        <v>0</v>
      </c>
      <c r="G7" s="524"/>
      <c r="H7" s="524"/>
      <c r="I7" s="524"/>
      <c r="J7" s="524"/>
      <c r="K7" s="525"/>
    </row>
    <row r="8" spans="1:11" ht="15.75" customHeight="1">
      <c r="A8" s="22" t="s">
        <v>54</v>
      </c>
      <c r="B8" s="23"/>
      <c r="C8" s="23"/>
      <c r="D8" s="23"/>
      <c r="E8" s="23"/>
      <c r="F8" s="23"/>
      <c r="G8" s="23"/>
      <c r="H8" s="23"/>
      <c r="I8" s="23"/>
      <c r="J8" s="23"/>
      <c r="K8" s="24"/>
    </row>
    <row r="9" spans="1:11" ht="12.75">
      <c r="A9" s="42" t="s">
        <v>220</v>
      </c>
      <c r="B9" s="3"/>
      <c r="C9" s="3"/>
      <c r="D9" s="3"/>
      <c r="E9" s="43"/>
      <c r="F9" s="44"/>
      <c r="G9" s="58">
        <f>+PPNE3!F16</f>
        <v>10391190</v>
      </c>
      <c r="H9" s="41"/>
      <c r="I9" s="41"/>
      <c r="J9" s="41"/>
      <c r="K9" s="45"/>
    </row>
    <row r="10" spans="1:11" ht="12.75">
      <c r="A10" s="42" t="s">
        <v>48</v>
      </c>
      <c r="B10" s="3"/>
      <c r="C10" s="3"/>
      <c r="D10" s="3"/>
      <c r="E10" s="43"/>
      <c r="F10" s="44"/>
      <c r="G10" s="58">
        <f>+PPNE3!F25</f>
        <v>18540000</v>
      </c>
      <c r="H10" s="41"/>
      <c r="I10" s="41"/>
      <c r="J10" s="41"/>
      <c r="K10" s="45"/>
    </row>
    <row r="11" spans="1:11" ht="12.75">
      <c r="A11" s="42" t="s">
        <v>295</v>
      </c>
      <c r="B11" s="3"/>
      <c r="C11" s="3"/>
      <c r="D11" s="3"/>
      <c r="E11" s="43"/>
      <c r="F11" s="44"/>
      <c r="G11" s="58">
        <f>+PPNE3!F15</f>
        <v>280992620.74000001</v>
      </c>
      <c r="H11" s="41"/>
      <c r="I11" s="41"/>
      <c r="J11" s="41"/>
      <c r="K11" s="45"/>
    </row>
    <row r="12" spans="1:11" ht="12.75">
      <c r="A12" s="42" t="s">
        <v>49</v>
      </c>
      <c r="B12" s="3"/>
      <c r="C12" s="3"/>
      <c r="D12" s="3"/>
      <c r="E12" s="43"/>
      <c r="F12" s="44"/>
      <c r="G12" s="58">
        <f>+PPNE3!F9+PPNE3!F17+PPNE3!F21+PPNE3!F22</f>
        <v>0</v>
      </c>
      <c r="H12" s="41"/>
      <c r="I12" s="41"/>
      <c r="J12" s="41"/>
      <c r="K12" s="45"/>
    </row>
    <row r="13" spans="1:11" ht="12.75">
      <c r="A13" s="46" t="s">
        <v>60</v>
      </c>
      <c r="B13" s="3"/>
      <c r="C13" s="3"/>
      <c r="D13" s="3"/>
      <c r="E13" s="43"/>
      <c r="F13" s="44"/>
      <c r="G13" s="59">
        <f>+PPNE3!F18</f>
        <v>0</v>
      </c>
      <c r="H13" s="41"/>
      <c r="I13" s="41"/>
      <c r="J13" s="41"/>
      <c r="K13" s="45"/>
    </row>
    <row r="14" spans="1:11" ht="13.5" thickBot="1">
      <c r="A14" s="34" t="s">
        <v>71</v>
      </c>
      <c r="B14" s="35"/>
      <c r="C14" s="35"/>
      <c r="D14" s="35"/>
      <c r="E14" s="36"/>
      <c r="F14" s="37"/>
      <c r="G14" s="38">
        <f>SUM(G9:G13)</f>
        <v>309923810.74000001</v>
      </c>
      <c r="H14" s="39"/>
      <c r="I14" s="39"/>
      <c r="J14" s="39"/>
      <c r="K14" s="40"/>
    </row>
    <row r="15" spans="1:11" ht="15.75" customHeight="1" thickTop="1">
      <c r="A15" s="25" t="s">
        <v>56</v>
      </c>
      <c r="B15" s="20"/>
      <c r="C15" s="20"/>
      <c r="D15" s="20"/>
      <c r="E15" s="20"/>
      <c r="F15" s="20"/>
      <c r="G15" s="20"/>
      <c r="H15" s="20"/>
      <c r="I15" s="20"/>
      <c r="J15" s="20"/>
      <c r="K15" s="26"/>
    </row>
    <row r="16" spans="1:11" ht="19.5" customHeight="1">
      <c r="A16" s="533" t="s">
        <v>72</v>
      </c>
      <c r="B16" s="533" t="s">
        <v>57</v>
      </c>
      <c r="C16" s="533" t="s">
        <v>4</v>
      </c>
      <c r="D16" s="533" t="s">
        <v>58</v>
      </c>
      <c r="E16" s="533" t="s">
        <v>27</v>
      </c>
      <c r="F16" s="527" t="s">
        <v>62</v>
      </c>
      <c r="G16" s="526" t="s">
        <v>59</v>
      </c>
      <c r="H16" s="526" t="s">
        <v>40</v>
      </c>
      <c r="I16" s="526" t="s">
        <v>296</v>
      </c>
      <c r="J16" s="529" t="s">
        <v>239</v>
      </c>
      <c r="K16" s="529" t="s">
        <v>26</v>
      </c>
    </row>
    <row r="17" spans="1:11" ht="44.25" customHeight="1">
      <c r="A17" s="533"/>
      <c r="B17" s="533"/>
      <c r="C17" s="533"/>
      <c r="D17" s="533"/>
      <c r="E17" s="533"/>
      <c r="F17" s="528"/>
      <c r="G17" s="526"/>
      <c r="H17" s="526"/>
      <c r="I17" s="526"/>
      <c r="J17" s="530"/>
      <c r="K17" s="530"/>
    </row>
    <row r="18" spans="1:11" ht="12.75">
      <c r="A18" s="353">
        <v>2</v>
      </c>
      <c r="B18" s="354"/>
      <c r="C18" s="354"/>
      <c r="D18" s="354"/>
      <c r="E18" s="354"/>
      <c r="F18" s="355" t="s">
        <v>10</v>
      </c>
      <c r="G18" s="356">
        <f>+G19+G67+G170+G254+G270+G323</f>
        <v>10391190</v>
      </c>
      <c r="H18" s="356">
        <f>+H19+H67+H170+H254+H270+H323</f>
        <v>18540000</v>
      </c>
      <c r="I18" s="356">
        <f>+I19+I67+I170+I254+I270+I323</f>
        <v>280992620.74000001</v>
      </c>
      <c r="J18" s="356">
        <f>+J19+J67+J170+J254+J270+J323</f>
        <v>309923810.74000001</v>
      </c>
      <c r="K18" s="356">
        <f>+K19+K67+K170+K254+K270+K323</f>
        <v>100</v>
      </c>
    </row>
    <row r="19" spans="1:11" ht="12.75">
      <c r="A19" s="357">
        <v>2</v>
      </c>
      <c r="B19" s="358">
        <v>1</v>
      </c>
      <c r="C19" s="358"/>
      <c r="D19" s="358"/>
      <c r="E19" s="358"/>
      <c r="F19" s="359" t="s">
        <v>240</v>
      </c>
      <c r="G19" s="360">
        <f>+G20+G42+G54+G58</f>
        <v>0</v>
      </c>
      <c r="H19" s="360">
        <f>+H20+H42+H54+H58</f>
        <v>1850000</v>
      </c>
      <c r="I19" s="360">
        <f>+I20+I42+I54+I58</f>
        <v>280992620.74000001</v>
      </c>
      <c r="J19" s="360">
        <f>+J20+J42+J54+J58</f>
        <v>282842620.74000001</v>
      </c>
      <c r="K19" s="360">
        <f>+K20+K42+K54+K58</f>
        <v>91.26198470025949</v>
      </c>
    </row>
    <row r="20" spans="1:11" ht="12.75">
      <c r="A20" s="361">
        <v>2</v>
      </c>
      <c r="B20" s="362">
        <v>1</v>
      </c>
      <c r="C20" s="362">
        <v>1</v>
      </c>
      <c r="D20" s="362"/>
      <c r="E20" s="362"/>
      <c r="F20" s="363" t="s">
        <v>73</v>
      </c>
      <c r="G20" s="364">
        <f>+G21+G26+G33+G35+G37</f>
        <v>0</v>
      </c>
      <c r="H20" s="364">
        <f>+H21+H26+H33+H35+H37</f>
        <v>0</v>
      </c>
      <c r="I20" s="364">
        <f>+I21+I26+I33+I35+I37</f>
        <v>280992620.74000001</v>
      </c>
      <c r="J20" s="364">
        <f>+J21+J26+J33+J35+J37</f>
        <v>280992620.74000001</v>
      </c>
      <c r="K20" s="364">
        <f>+K21+K26+K33+K35+K37</f>
        <v>90.665063800383237</v>
      </c>
    </row>
    <row r="21" spans="1:11" ht="12.75">
      <c r="A21" s="365">
        <v>2</v>
      </c>
      <c r="B21" s="366">
        <v>1</v>
      </c>
      <c r="C21" s="366">
        <v>1</v>
      </c>
      <c r="D21" s="366">
        <v>1</v>
      </c>
      <c r="E21" s="366"/>
      <c r="F21" s="367" t="s">
        <v>74</v>
      </c>
      <c r="G21" s="368">
        <f>SUM(G22:G25)</f>
        <v>0</v>
      </c>
      <c r="H21" s="368">
        <f>SUM(H22:H25)</f>
        <v>0</v>
      </c>
      <c r="I21" s="368">
        <f>SUM(I22:I25)</f>
        <v>259377803.75999999</v>
      </c>
      <c r="J21" s="368">
        <f>SUM(J22:J25)</f>
        <v>259377803.75999999</v>
      </c>
      <c r="K21" s="368">
        <f>SUM(K22:K25)</f>
        <v>83.690828123430677</v>
      </c>
    </row>
    <row r="22" spans="1:11" ht="12.75">
      <c r="A22" s="369">
        <v>2</v>
      </c>
      <c r="B22" s="370">
        <v>1</v>
      </c>
      <c r="C22" s="370">
        <v>1</v>
      </c>
      <c r="D22" s="370">
        <v>1</v>
      </c>
      <c r="E22" s="370" t="s">
        <v>210</v>
      </c>
      <c r="F22" s="371" t="s">
        <v>241</v>
      </c>
      <c r="G22" s="372"/>
      <c r="H22" s="27"/>
      <c r="I22" s="27">
        <v>259377803.75999999</v>
      </c>
      <c r="J22" s="349">
        <f t="shared" ref="J22:J27" si="0">SUBTOTAL(9,G22:I22)</f>
        <v>259377803.75999999</v>
      </c>
      <c r="K22" s="352">
        <f>IFERROR(J22/$J$18*100,"0.00")</f>
        <v>83.690828123430677</v>
      </c>
    </row>
    <row r="23" spans="1:11" ht="12.75">
      <c r="A23" s="369">
        <v>2</v>
      </c>
      <c r="B23" s="370">
        <v>1</v>
      </c>
      <c r="C23" s="370">
        <v>1</v>
      </c>
      <c r="D23" s="370">
        <v>1</v>
      </c>
      <c r="E23" s="370" t="s">
        <v>211</v>
      </c>
      <c r="F23" s="373" t="s">
        <v>75</v>
      </c>
      <c r="G23" s="372"/>
      <c r="H23" s="27"/>
      <c r="I23" s="27"/>
      <c r="J23" s="349">
        <f t="shared" si="0"/>
        <v>0</v>
      </c>
      <c r="K23" s="352">
        <f>IFERROR(J23/$J$18*100,"0.00")</f>
        <v>0</v>
      </c>
    </row>
    <row r="24" spans="1:11" ht="12.75">
      <c r="A24" s="369">
        <v>2</v>
      </c>
      <c r="B24" s="370">
        <v>1</v>
      </c>
      <c r="C24" s="370">
        <v>1</v>
      </c>
      <c r="D24" s="370">
        <v>1</v>
      </c>
      <c r="E24" s="370" t="s">
        <v>216</v>
      </c>
      <c r="F24" s="373" t="s">
        <v>76</v>
      </c>
      <c r="G24" s="372"/>
      <c r="H24" s="27"/>
      <c r="I24" s="27"/>
      <c r="J24" s="349">
        <f t="shared" si="0"/>
        <v>0</v>
      </c>
      <c r="K24" s="352">
        <f>IFERROR(J24/$J$18*100,"0.00")</f>
        <v>0</v>
      </c>
    </row>
    <row r="25" spans="1:11" ht="12.75">
      <c r="A25" s="369">
        <v>2</v>
      </c>
      <c r="B25" s="370">
        <v>1</v>
      </c>
      <c r="C25" s="370">
        <v>1</v>
      </c>
      <c r="D25" s="370">
        <v>1</v>
      </c>
      <c r="E25" s="370" t="s">
        <v>242</v>
      </c>
      <c r="F25" s="373" t="s">
        <v>243</v>
      </c>
      <c r="G25" s="372"/>
      <c r="H25" s="27"/>
      <c r="I25" s="27"/>
      <c r="J25" s="349">
        <f t="shared" si="0"/>
        <v>0</v>
      </c>
      <c r="K25" s="352">
        <f>IFERROR(J25/$J$18*100,"0.00")</f>
        <v>0</v>
      </c>
    </row>
    <row r="26" spans="1:11" ht="12.75">
      <c r="A26" s="365">
        <v>2</v>
      </c>
      <c r="B26" s="366">
        <v>1</v>
      </c>
      <c r="C26" s="366">
        <v>1</v>
      </c>
      <c r="D26" s="366">
        <v>2</v>
      </c>
      <c r="E26" s="366"/>
      <c r="F26" s="367" t="s">
        <v>77</v>
      </c>
      <c r="G26" s="368">
        <f>SUM(G27:G32)</f>
        <v>0</v>
      </c>
      <c r="H26" s="368">
        <f>SUM(H27:H32)</f>
        <v>0</v>
      </c>
      <c r="I26" s="368">
        <f>SUM(I27:I32)</f>
        <v>0</v>
      </c>
      <c r="J26" s="368">
        <f>SUM(J27:J32)</f>
        <v>0</v>
      </c>
      <c r="K26" s="52">
        <f>SUM(K27:K32)</f>
        <v>0</v>
      </c>
    </row>
    <row r="27" spans="1:11" ht="12.75">
      <c r="A27" s="369">
        <v>2</v>
      </c>
      <c r="B27" s="370">
        <v>1</v>
      </c>
      <c r="C27" s="370">
        <v>1</v>
      </c>
      <c r="D27" s="370">
        <v>2</v>
      </c>
      <c r="E27" s="370" t="s">
        <v>212</v>
      </c>
      <c r="F27" s="373" t="s">
        <v>41</v>
      </c>
      <c r="G27" s="372"/>
      <c r="H27" s="27"/>
      <c r="I27" s="27"/>
      <c r="J27" s="349">
        <f t="shared" si="0"/>
        <v>0</v>
      </c>
      <c r="K27" s="352">
        <f>IFERROR(J27/$J$18*100,"0.00")</f>
        <v>0</v>
      </c>
    </row>
    <row r="28" spans="1:11" ht="12.75">
      <c r="A28" s="369">
        <v>2</v>
      </c>
      <c r="B28" s="370">
        <v>1</v>
      </c>
      <c r="C28" s="370">
        <v>1</v>
      </c>
      <c r="D28" s="370">
        <v>2</v>
      </c>
      <c r="E28" s="370" t="s">
        <v>216</v>
      </c>
      <c r="F28" s="373" t="s">
        <v>78</v>
      </c>
      <c r="G28" s="372"/>
      <c r="H28" s="372"/>
      <c r="I28" s="372"/>
      <c r="J28" s="349">
        <f>SUBTOTAL(9,G28:I28)</f>
        <v>0</v>
      </c>
      <c r="K28" s="352">
        <f t="shared" ref="K28:K34" si="1">IFERROR(J28/$J$18*100,"0.00")</f>
        <v>0</v>
      </c>
    </row>
    <row r="29" spans="1:11" ht="12.75">
      <c r="A29" s="369">
        <v>2</v>
      </c>
      <c r="B29" s="370">
        <v>1</v>
      </c>
      <c r="C29" s="370">
        <v>1</v>
      </c>
      <c r="D29" s="370">
        <v>2</v>
      </c>
      <c r="E29" s="370" t="s">
        <v>242</v>
      </c>
      <c r="F29" s="373" t="s">
        <v>79</v>
      </c>
      <c r="G29" s="372"/>
      <c r="H29" s="372"/>
      <c r="I29" s="372"/>
      <c r="J29" s="349">
        <f>SUBTOTAL(9,G29:I29)</f>
        <v>0</v>
      </c>
      <c r="K29" s="352">
        <f t="shared" si="1"/>
        <v>0</v>
      </c>
    </row>
    <row r="30" spans="1:11" ht="12.75">
      <c r="A30" s="374">
        <v>2</v>
      </c>
      <c r="B30" s="375">
        <v>1</v>
      </c>
      <c r="C30" s="375">
        <v>1</v>
      </c>
      <c r="D30" s="375">
        <v>2</v>
      </c>
      <c r="E30" s="375" t="s">
        <v>248</v>
      </c>
      <c r="F30" s="376" t="s">
        <v>1024</v>
      </c>
      <c r="G30" s="372"/>
      <c r="H30" s="372"/>
      <c r="I30" s="372"/>
      <c r="J30" s="349">
        <f>SUBTOTAL(9,G30:I30)</f>
        <v>0</v>
      </c>
      <c r="K30" s="352">
        <f t="shared" si="1"/>
        <v>0</v>
      </c>
    </row>
    <row r="31" spans="1:11" ht="12.75">
      <c r="A31" s="374">
        <v>2</v>
      </c>
      <c r="B31" s="375">
        <v>1</v>
      </c>
      <c r="C31" s="375">
        <v>1</v>
      </c>
      <c r="D31" s="375">
        <v>2</v>
      </c>
      <c r="E31" s="375" t="s">
        <v>249</v>
      </c>
      <c r="F31" s="376" t="s">
        <v>1025</v>
      </c>
      <c r="G31" s="372"/>
      <c r="H31" s="372"/>
      <c r="I31" s="372"/>
      <c r="J31" s="349">
        <f>SUBTOTAL(9,G31:I31)</f>
        <v>0</v>
      </c>
      <c r="K31" s="352">
        <f t="shared" si="1"/>
        <v>0</v>
      </c>
    </row>
    <row r="32" spans="1:11" ht="12.75">
      <c r="A32" s="374">
        <v>2</v>
      </c>
      <c r="B32" s="375">
        <v>1</v>
      </c>
      <c r="C32" s="375">
        <v>1</v>
      </c>
      <c r="D32" s="375">
        <v>2</v>
      </c>
      <c r="E32" s="375" t="s">
        <v>1026</v>
      </c>
      <c r="F32" s="376" t="s">
        <v>1027</v>
      </c>
      <c r="G32" s="372"/>
      <c r="H32" s="372"/>
      <c r="I32" s="372"/>
      <c r="J32" s="349">
        <f>SUBTOTAL(9,G32:I32)</f>
        <v>0</v>
      </c>
      <c r="K32" s="352">
        <f t="shared" si="1"/>
        <v>0</v>
      </c>
    </row>
    <row r="33" spans="1:11" ht="12.75">
      <c r="A33" s="365">
        <v>2</v>
      </c>
      <c r="B33" s="366">
        <v>1</v>
      </c>
      <c r="C33" s="366">
        <v>1</v>
      </c>
      <c r="D33" s="366">
        <v>3</v>
      </c>
      <c r="E33" s="366"/>
      <c r="F33" s="367" t="s">
        <v>80</v>
      </c>
      <c r="G33" s="368">
        <f>G34</f>
        <v>0</v>
      </c>
      <c r="H33" s="368">
        <f>H34</f>
        <v>0</v>
      </c>
      <c r="I33" s="368">
        <f>I34</f>
        <v>0</v>
      </c>
      <c r="J33" s="368">
        <f>J34</f>
        <v>0</v>
      </c>
      <c r="K33" s="52">
        <f>K34</f>
        <v>0</v>
      </c>
    </row>
    <row r="34" spans="1:11" ht="12.75">
      <c r="A34" s="369">
        <v>2</v>
      </c>
      <c r="B34" s="370">
        <v>1</v>
      </c>
      <c r="C34" s="370">
        <v>1</v>
      </c>
      <c r="D34" s="370">
        <v>3</v>
      </c>
      <c r="E34" s="370" t="s">
        <v>210</v>
      </c>
      <c r="F34" s="373" t="s">
        <v>80</v>
      </c>
      <c r="G34" s="372"/>
      <c r="H34" s="27"/>
      <c r="I34" s="27"/>
      <c r="J34" s="349">
        <f t="shared" ref="J34:J41" si="2">SUBTOTAL(9,G34:I34)</f>
        <v>0</v>
      </c>
      <c r="K34" s="352">
        <f t="shared" si="1"/>
        <v>0</v>
      </c>
    </row>
    <row r="35" spans="1:11" ht="12.75">
      <c r="A35" s="365">
        <v>2</v>
      </c>
      <c r="B35" s="366">
        <v>1</v>
      </c>
      <c r="C35" s="366">
        <v>1</v>
      </c>
      <c r="D35" s="366">
        <v>4</v>
      </c>
      <c r="E35" s="366"/>
      <c r="F35" s="367" t="s">
        <v>245</v>
      </c>
      <c r="G35" s="368">
        <f>G36</f>
        <v>0</v>
      </c>
      <c r="H35" s="368">
        <f>H36</f>
        <v>0</v>
      </c>
      <c r="I35" s="368">
        <f>I36</f>
        <v>21614816.98</v>
      </c>
      <c r="J35" s="368">
        <f>J36</f>
        <v>21614816.98</v>
      </c>
      <c r="K35" s="52">
        <f>K36</f>
        <v>6.9742356769525573</v>
      </c>
    </row>
    <row r="36" spans="1:11" ht="12.75">
      <c r="A36" s="369">
        <v>2</v>
      </c>
      <c r="B36" s="370">
        <v>1</v>
      </c>
      <c r="C36" s="370">
        <v>1</v>
      </c>
      <c r="D36" s="370">
        <v>4</v>
      </c>
      <c r="E36" s="370" t="s">
        <v>210</v>
      </c>
      <c r="F36" s="373" t="s">
        <v>245</v>
      </c>
      <c r="G36" s="372"/>
      <c r="H36" s="372"/>
      <c r="I36" s="372">
        <v>21614816.98</v>
      </c>
      <c r="J36" s="386">
        <f t="shared" si="2"/>
        <v>21614816.98</v>
      </c>
      <c r="K36" s="352">
        <f t="shared" ref="K36:K41" si="3">IFERROR(J36/$J$18*100,"0.00")</f>
        <v>6.9742356769525573</v>
      </c>
    </row>
    <row r="37" spans="1:11" ht="12.75">
      <c r="A37" s="365">
        <v>2</v>
      </c>
      <c r="B37" s="366">
        <v>1</v>
      </c>
      <c r="C37" s="366">
        <v>1</v>
      </c>
      <c r="D37" s="366">
        <v>5</v>
      </c>
      <c r="E37" s="366"/>
      <c r="F37" s="367" t="s">
        <v>246</v>
      </c>
      <c r="G37" s="368">
        <f>SUM(G38:G41)</f>
        <v>0</v>
      </c>
      <c r="H37" s="368">
        <f>SUM(H38:H41)</f>
        <v>0</v>
      </c>
      <c r="I37" s="368">
        <f>SUM(I38:I41)</f>
        <v>0</v>
      </c>
      <c r="J37" s="368">
        <f>SUM(J38:J41)</f>
        <v>0</v>
      </c>
      <c r="K37" s="52">
        <f>SUM(K38:K41)</f>
        <v>0</v>
      </c>
    </row>
    <row r="38" spans="1:11" ht="12.75">
      <c r="A38" s="369">
        <v>2</v>
      </c>
      <c r="B38" s="370">
        <v>1</v>
      </c>
      <c r="C38" s="370">
        <v>1</v>
      </c>
      <c r="D38" s="370">
        <v>5</v>
      </c>
      <c r="E38" s="370" t="s">
        <v>210</v>
      </c>
      <c r="F38" s="377" t="s">
        <v>246</v>
      </c>
      <c r="G38" s="372"/>
      <c r="H38" s="372"/>
      <c r="I38" s="372"/>
      <c r="J38" s="386">
        <f t="shared" si="2"/>
        <v>0</v>
      </c>
      <c r="K38" s="352">
        <f t="shared" si="3"/>
        <v>0</v>
      </c>
    </row>
    <row r="39" spans="1:11" ht="12.75">
      <c r="A39" s="369">
        <v>2</v>
      </c>
      <c r="B39" s="370">
        <v>1</v>
      </c>
      <c r="C39" s="370">
        <v>1</v>
      </c>
      <c r="D39" s="370">
        <v>5</v>
      </c>
      <c r="E39" s="370" t="s">
        <v>211</v>
      </c>
      <c r="F39" s="373" t="s">
        <v>81</v>
      </c>
      <c r="G39" s="372"/>
      <c r="H39" s="372"/>
      <c r="I39" s="372"/>
      <c r="J39" s="386">
        <f t="shared" si="2"/>
        <v>0</v>
      </c>
      <c r="K39" s="352">
        <f t="shared" si="3"/>
        <v>0</v>
      </c>
    </row>
    <row r="40" spans="1:11" ht="12.75">
      <c r="A40" s="369">
        <v>2</v>
      </c>
      <c r="B40" s="370">
        <v>1</v>
      </c>
      <c r="C40" s="370">
        <v>1</v>
      </c>
      <c r="D40" s="370">
        <v>5</v>
      </c>
      <c r="E40" s="370" t="s">
        <v>212</v>
      </c>
      <c r="F40" s="373" t="s">
        <v>247</v>
      </c>
      <c r="G40" s="372"/>
      <c r="H40" s="372"/>
      <c r="I40" s="372"/>
      <c r="J40" s="386">
        <f t="shared" si="2"/>
        <v>0</v>
      </c>
      <c r="K40" s="352">
        <f t="shared" si="3"/>
        <v>0</v>
      </c>
    </row>
    <row r="41" spans="1:11" ht="12.75">
      <c r="A41" s="369">
        <v>2</v>
      </c>
      <c r="B41" s="370">
        <v>1</v>
      </c>
      <c r="C41" s="370">
        <v>1</v>
      </c>
      <c r="D41" s="370">
        <v>5</v>
      </c>
      <c r="E41" s="370" t="s">
        <v>213</v>
      </c>
      <c r="F41" s="373" t="s">
        <v>214</v>
      </c>
      <c r="G41" s="372"/>
      <c r="H41" s="372"/>
      <c r="I41" s="372"/>
      <c r="J41" s="386">
        <f t="shared" si="2"/>
        <v>0</v>
      </c>
      <c r="K41" s="352">
        <f t="shared" si="3"/>
        <v>0</v>
      </c>
    </row>
    <row r="42" spans="1:11" ht="12.75">
      <c r="A42" s="361">
        <v>2</v>
      </c>
      <c r="B42" s="362">
        <v>1</v>
      </c>
      <c r="C42" s="362">
        <v>2</v>
      </c>
      <c r="D42" s="362"/>
      <c r="E42" s="362"/>
      <c r="F42" s="363" t="s">
        <v>28</v>
      </c>
      <c r="G42" s="364">
        <f>+G43+G45</f>
        <v>0</v>
      </c>
      <c r="H42" s="364">
        <f>+H43+H45</f>
        <v>1850000</v>
      </c>
      <c r="I42" s="364">
        <f>+I43+I45</f>
        <v>0</v>
      </c>
      <c r="J42" s="364">
        <f>+J43+J45</f>
        <v>1850000</v>
      </c>
      <c r="K42" s="364">
        <f>+K43+K45</f>
        <v>0.5969208998762584</v>
      </c>
    </row>
    <row r="43" spans="1:11" ht="12.75">
      <c r="A43" s="365">
        <v>2</v>
      </c>
      <c r="B43" s="366">
        <v>1</v>
      </c>
      <c r="C43" s="366">
        <v>2</v>
      </c>
      <c r="D43" s="366">
        <v>1</v>
      </c>
      <c r="E43" s="366"/>
      <c r="F43" s="367" t="s">
        <v>82</v>
      </c>
      <c r="G43" s="368">
        <f>G44</f>
        <v>0</v>
      </c>
      <c r="H43" s="368">
        <f>H44</f>
        <v>0</v>
      </c>
      <c r="I43" s="368">
        <f>I44</f>
        <v>0</v>
      </c>
      <c r="J43" s="368">
        <f>J44</f>
        <v>0</v>
      </c>
      <c r="K43" s="52">
        <f>K44</f>
        <v>0</v>
      </c>
    </row>
    <row r="44" spans="1:11" ht="12.75">
      <c r="A44" s="369">
        <v>2</v>
      </c>
      <c r="B44" s="370">
        <v>1</v>
      </c>
      <c r="C44" s="370">
        <v>2</v>
      </c>
      <c r="D44" s="370">
        <v>1</v>
      </c>
      <c r="E44" s="370" t="s">
        <v>210</v>
      </c>
      <c r="F44" s="373" t="s">
        <v>82</v>
      </c>
      <c r="G44" s="372"/>
      <c r="H44" s="27"/>
      <c r="I44" s="27"/>
      <c r="J44" s="349">
        <f>SUBTOTAL(9,G44:I44)</f>
        <v>0</v>
      </c>
      <c r="K44" s="352">
        <f>IFERROR(J44/$J$18*100,"0.00")</f>
        <v>0</v>
      </c>
    </row>
    <row r="45" spans="1:11" ht="12.75">
      <c r="A45" s="365">
        <v>2</v>
      </c>
      <c r="B45" s="366">
        <v>1</v>
      </c>
      <c r="C45" s="366">
        <v>2</v>
      </c>
      <c r="D45" s="366">
        <v>2</v>
      </c>
      <c r="E45" s="366"/>
      <c r="F45" s="367" t="s">
        <v>83</v>
      </c>
      <c r="G45" s="368">
        <f>SUM(G46:G53)</f>
        <v>0</v>
      </c>
      <c r="H45" s="368">
        <f>SUM(H46:H53)</f>
        <v>1850000</v>
      </c>
      <c r="I45" s="368">
        <f>SUM(I46:I53)</f>
        <v>0</v>
      </c>
      <c r="J45" s="368">
        <f>SUM(J46:J53)</f>
        <v>1850000</v>
      </c>
      <c r="K45" s="52">
        <f>SUM(K46:K53)</f>
        <v>0.5969208998762584</v>
      </c>
    </row>
    <row r="46" spans="1:11" ht="22.5">
      <c r="A46" s="369">
        <v>2</v>
      </c>
      <c r="B46" s="370">
        <v>1</v>
      </c>
      <c r="C46" s="370">
        <v>2</v>
      </c>
      <c r="D46" s="370">
        <v>2</v>
      </c>
      <c r="E46" s="370" t="s">
        <v>212</v>
      </c>
      <c r="F46" s="373" t="s">
        <v>84</v>
      </c>
      <c r="G46" s="372"/>
      <c r="H46" s="372"/>
      <c r="I46" s="372"/>
      <c r="J46" s="386">
        <f>SUBTOTAL(9,G46:I46)</f>
        <v>0</v>
      </c>
      <c r="K46" s="352">
        <f t="shared" ref="K46:K52" si="4">IFERROR(J46/$J$18*100,"0.00")</f>
        <v>0</v>
      </c>
    </row>
    <row r="47" spans="1:11" ht="12.75">
      <c r="A47" s="369">
        <v>2</v>
      </c>
      <c r="B47" s="370">
        <v>1</v>
      </c>
      <c r="C47" s="370">
        <v>2</v>
      </c>
      <c r="D47" s="370">
        <v>2</v>
      </c>
      <c r="E47" s="370" t="s">
        <v>213</v>
      </c>
      <c r="F47" s="373" t="s">
        <v>85</v>
      </c>
      <c r="G47" s="372"/>
      <c r="H47" s="372"/>
      <c r="I47" s="372"/>
      <c r="J47" s="386">
        <f t="shared" ref="J47:J53" si="5">SUBTOTAL(9,G47:I47)</f>
        <v>0</v>
      </c>
      <c r="K47" s="352">
        <f t="shared" si="4"/>
        <v>0</v>
      </c>
    </row>
    <row r="48" spans="1:11" ht="12.75">
      <c r="A48" s="369">
        <v>2</v>
      </c>
      <c r="B48" s="370">
        <v>1</v>
      </c>
      <c r="C48" s="370">
        <v>2</v>
      </c>
      <c r="D48" s="370">
        <v>2</v>
      </c>
      <c r="E48" s="370" t="s">
        <v>216</v>
      </c>
      <c r="F48" s="373" t="s">
        <v>86</v>
      </c>
      <c r="G48" s="372"/>
      <c r="H48" s="372"/>
      <c r="I48" s="372"/>
      <c r="J48" s="386">
        <f t="shared" si="5"/>
        <v>0</v>
      </c>
      <c r="K48" s="352">
        <f t="shared" si="4"/>
        <v>0</v>
      </c>
    </row>
    <row r="49" spans="1:11" ht="12.75">
      <c r="A49" s="369">
        <v>2</v>
      </c>
      <c r="B49" s="370">
        <v>1</v>
      </c>
      <c r="C49" s="370">
        <v>2</v>
      </c>
      <c r="D49" s="370">
        <v>2</v>
      </c>
      <c r="E49" s="370" t="s">
        <v>242</v>
      </c>
      <c r="F49" s="373" t="s">
        <v>1028</v>
      </c>
      <c r="G49" s="372"/>
      <c r="H49" s="372">
        <v>1850000</v>
      </c>
      <c r="I49" s="372"/>
      <c r="J49" s="386">
        <f t="shared" si="5"/>
        <v>1850000</v>
      </c>
      <c r="K49" s="352">
        <f t="shared" si="4"/>
        <v>0.5969208998762584</v>
      </c>
    </row>
    <row r="50" spans="1:11" ht="12.75">
      <c r="A50" s="369">
        <v>2</v>
      </c>
      <c r="B50" s="370">
        <v>1</v>
      </c>
      <c r="C50" s="370">
        <v>2</v>
      </c>
      <c r="D50" s="370">
        <v>2</v>
      </c>
      <c r="E50" s="370" t="s">
        <v>244</v>
      </c>
      <c r="F50" s="373" t="s">
        <v>87</v>
      </c>
      <c r="G50" s="372"/>
      <c r="H50" s="372"/>
      <c r="I50" s="372"/>
      <c r="J50" s="386">
        <f t="shared" si="5"/>
        <v>0</v>
      </c>
      <c r="K50" s="352">
        <f t="shared" si="4"/>
        <v>0</v>
      </c>
    </row>
    <row r="51" spans="1:11" ht="12.75">
      <c r="A51" s="369">
        <v>2</v>
      </c>
      <c r="B51" s="370">
        <v>1</v>
      </c>
      <c r="C51" s="370">
        <v>2</v>
      </c>
      <c r="D51" s="370">
        <v>2</v>
      </c>
      <c r="E51" s="370" t="s">
        <v>248</v>
      </c>
      <c r="F51" s="373" t="s">
        <v>88</v>
      </c>
      <c r="G51" s="372"/>
      <c r="H51" s="372"/>
      <c r="I51" s="372"/>
      <c r="J51" s="386">
        <f t="shared" si="5"/>
        <v>0</v>
      </c>
      <c r="K51" s="352">
        <f t="shared" si="4"/>
        <v>0</v>
      </c>
    </row>
    <row r="52" spans="1:11" ht="12.75">
      <c r="A52" s="369">
        <v>2</v>
      </c>
      <c r="B52" s="370">
        <v>1</v>
      </c>
      <c r="C52" s="370">
        <v>2</v>
      </c>
      <c r="D52" s="370">
        <v>2</v>
      </c>
      <c r="E52" s="370" t="s">
        <v>249</v>
      </c>
      <c r="F52" s="373" t="s">
        <v>89</v>
      </c>
      <c r="G52" s="372"/>
      <c r="H52" s="372"/>
      <c r="I52" s="372"/>
      <c r="J52" s="386">
        <f t="shared" si="5"/>
        <v>0</v>
      </c>
      <c r="K52" s="352">
        <f t="shared" si="4"/>
        <v>0</v>
      </c>
    </row>
    <row r="53" spans="1:11" ht="12.75">
      <c r="A53" s="369">
        <v>2</v>
      </c>
      <c r="B53" s="370">
        <v>1</v>
      </c>
      <c r="C53" s="370">
        <v>2</v>
      </c>
      <c r="D53" s="370">
        <v>2</v>
      </c>
      <c r="E53" s="370" t="s">
        <v>250</v>
      </c>
      <c r="F53" s="373" t="s">
        <v>1029</v>
      </c>
      <c r="G53" s="372"/>
      <c r="H53" s="372"/>
      <c r="I53" s="372"/>
      <c r="J53" s="386">
        <f t="shared" si="5"/>
        <v>0</v>
      </c>
      <c r="K53" s="352">
        <f>IFERROR(J53/$J$18*100,"0.00")</f>
        <v>0</v>
      </c>
    </row>
    <row r="54" spans="1:11" ht="12.75">
      <c r="A54" s="361">
        <v>2</v>
      </c>
      <c r="B54" s="362">
        <v>1</v>
      </c>
      <c r="C54" s="362">
        <v>3</v>
      </c>
      <c r="D54" s="362"/>
      <c r="E54" s="362"/>
      <c r="F54" s="363" t="s">
        <v>42</v>
      </c>
      <c r="G54" s="364">
        <f>+G55</f>
        <v>0</v>
      </c>
      <c r="H54" s="364">
        <f>+H55</f>
        <v>0</v>
      </c>
      <c r="I54" s="364">
        <f>+I55</f>
        <v>0</v>
      </c>
      <c r="J54" s="364">
        <f>+J55</f>
        <v>0</v>
      </c>
      <c r="K54" s="364">
        <f>+K55</f>
        <v>0</v>
      </c>
    </row>
    <row r="55" spans="1:11" ht="12.75">
      <c r="A55" s="365">
        <v>2</v>
      </c>
      <c r="B55" s="366">
        <v>1</v>
      </c>
      <c r="C55" s="366">
        <v>3</v>
      </c>
      <c r="D55" s="366">
        <v>2</v>
      </c>
      <c r="E55" s="366"/>
      <c r="F55" s="378" t="s">
        <v>90</v>
      </c>
      <c r="G55" s="368">
        <f>SUM(G56:G57)</f>
        <v>0</v>
      </c>
      <c r="H55" s="368">
        <f>SUM(H56:H57)</f>
        <v>0</v>
      </c>
      <c r="I55" s="368">
        <f>SUM(I56:I57)</f>
        <v>0</v>
      </c>
      <c r="J55" s="368">
        <f>SUM(J56:J57)</f>
        <v>0</v>
      </c>
      <c r="K55" s="52">
        <f>SUM(K56:K57)</f>
        <v>0</v>
      </c>
    </row>
    <row r="56" spans="1:11" ht="12.75">
      <c r="A56" s="369">
        <v>2</v>
      </c>
      <c r="B56" s="370">
        <v>1</v>
      </c>
      <c r="C56" s="370">
        <v>3</v>
      </c>
      <c r="D56" s="370">
        <v>2</v>
      </c>
      <c r="E56" s="370" t="s">
        <v>210</v>
      </c>
      <c r="F56" s="373" t="s">
        <v>91</v>
      </c>
      <c r="G56" s="372"/>
      <c r="H56" s="27"/>
      <c r="I56" s="27"/>
      <c r="J56" s="349">
        <f>SUBTOTAL(9,G56:I56)</f>
        <v>0</v>
      </c>
      <c r="K56" s="352">
        <f>IFERROR(J56/$J$18*100,"0.00")</f>
        <v>0</v>
      </c>
    </row>
    <row r="57" spans="1:11" ht="12.75">
      <c r="A57" s="369">
        <v>2</v>
      </c>
      <c r="B57" s="370">
        <v>1</v>
      </c>
      <c r="C57" s="370">
        <v>3</v>
      </c>
      <c r="D57" s="370">
        <v>2</v>
      </c>
      <c r="E57" s="370" t="s">
        <v>211</v>
      </c>
      <c r="F57" s="373" t="s">
        <v>92</v>
      </c>
      <c r="G57" s="372"/>
      <c r="H57" s="27"/>
      <c r="I57" s="27"/>
      <c r="J57" s="349">
        <f>SUBTOTAL(9,G57:I57)</f>
        <v>0</v>
      </c>
      <c r="K57" s="352">
        <f>IFERROR(J57/$J$18*100,"0.00")</f>
        <v>0</v>
      </c>
    </row>
    <row r="58" spans="1:11" ht="12.75">
      <c r="A58" s="361">
        <v>2</v>
      </c>
      <c r="B58" s="362">
        <v>1</v>
      </c>
      <c r="C58" s="362">
        <v>5</v>
      </c>
      <c r="D58" s="362"/>
      <c r="E58" s="362"/>
      <c r="F58" s="363" t="s">
        <v>251</v>
      </c>
      <c r="G58" s="364">
        <f>G59+G61+G63+G65</f>
        <v>0</v>
      </c>
      <c r="H58" s="364">
        <f>H59+H61+H63+H65</f>
        <v>0</v>
      </c>
      <c r="I58" s="364">
        <f>I59+I61+I63+I65</f>
        <v>0</v>
      </c>
      <c r="J58" s="364">
        <f>J59+J61+J63+J65</f>
        <v>0</v>
      </c>
      <c r="K58" s="364">
        <f>K59+K61+K63+K65</f>
        <v>0</v>
      </c>
    </row>
    <row r="59" spans="1:11" ht="12.75">
      <c r="A59" s="365">
        <v>2</v>
      </c>
      <c r="B59" s="366">
        <v>1</v>
      </c>
      <c r="C59" s="366">
        <v>5</v>
      </c>
      <c r="D59" s="366">
        <v>1</v>
      </c>
      <c r="E59" s="366"/>
      <c r="F59" s="367" t="s">
        <v>93</v>
      </c>
      <c r="G59" s="368">
        <f>G60</f>
        <v>0</v>
      </c>
      <c r="H59" s="368">
        <f>H60</f>
        <v>0</v>
      </c>
      <c r="I59" s="368">
        <f>I60</f>
        <v>0</v>
      </c>
      <c r="J59" s="368">
        <f>J60</f>
        <v>0</v>
      </c>
      <c r="K59" s="52">
        <f>K60</f>
        <v>0</v>
      </c>
    </row>
    <row r="60" spans="1:11" ht="12.75">
      <c r="A60" s="369">
        <v>2</v>
      </c>
      <c r="B60" s="370">
        <v>1</v>
      </c>
      <c r="C60" s="370">
        <v>5</v>
      </c>
      <c r="D60" s="370">
        <v>1</v>
      </c>
      <c r="E60" s="370" t="s">
        <v>210</v>
      </c>
      <c r="F60" s="373" t="s">
        <v>93</v>
      </c>
      <c r="G60" s="372"/>
      <c r="H60" s="27"/>
      <c r="I60" s="27"/>
      <c r="J60" s="349">
        <f>SUBTOTAL(9,G60:I60)</f>
        <v>0</v>
      </c>
      <c r="K60" s="352">
        <f>IFERROR(J60/$J$18*100,"0.00")</f>
        <v>0</v>
      </c>
    </row>
    <row r="61" spans="1:11" ht="12.75">
      <c r="A61" s="365">
        <v>2</v>
      </c>
      <c r="B61" s="366">
        <v>1</v>
      </c>
      <c r="C61" s="366">
        <v>5</v>
      </c>
      <c r="D61" s="366">
        <v>2</v>
      </c>
      <c r="E61" s="366"/>
      <c r="F61" s="378" t="s">
        <v>94</v>
      </c>
      <c r="G61" s="368">
        <f>G62</f>
        <v>0</v>
      </c>
      <c r="H61" s="30">
        <f>H62</f>
        <v>0</v>
      </c>
      <c r="I61" s="30">
        <f>I62</f>
        <v>0</v>
      </c>
      <c r="J61" s="30">
        <f>J62</f>
        <v>0</v>
      </c>
      <c r="K61" s="52">
        <f>K62</f>
        <v>0</v>
      </c>
    </row>
    <row r="62" spans="1:11" ht="12.75">
      <c r="A62" s="369">
        <v>2</v>
      </c>
      <c r="B62" s="370">
        <v>1</v>
      </c>
      <c r="C62" s="370">
        <v>5</v>
      </c>
      <c r="D62" s="370">
        <v>2</v>
      </c>
      <c r="E62" s="370" t="s">
        <v>210</v>
      </c>
      <c r="F62" s="373" t="s">
        <v>94</v>
      </c>
      <c r="G62" s="372"/>
      <c r="H62" s="27"/>
      <c r="I62" s="27"/>
      <c r="J62" s="349">
        <f>SUBTOTAL(9,G62:I62)</f>
        <v>0</v>
      </c>
      <c r="K62" s="352">
        <f>IFERROR(J62/$J$18*100,"0.00")</f>
        <v>0</v>
      </c>
    </row>
    <row r="63" spans="1:11" ht="12.75">
      <c r="A63" s="365">
        <v>2</v>
      </c>
      <c r="B63" s="366">
        <v>1</v>
      </c>
      <c r="C63" s="366">
        <v>5</v>
      </c>
      <c r="D63" s="366">
        <v>3</v>
      </c>
      <c r="E63" s="366"/>
      <c r="F63" s="378" t="s">
        <v>95</v>
      </c>
      <c r="G63" s="368">
        <f>G64</f>
        <v>0</v>
      </c>
      <c r="H63" s="368">
        <f>H64</f>
        <v>0</v>
      </c>
      <c r="I63" s="368">
        <f>I64</f>
        <v>0</v>
      </c>
      <c r="J63" s="368">
        <f>J64</f>
        <v>0</v>
      </c>
      <c r="K63" s="52">
        <f>K64</f>
        <v>0</v>
      </c>
    </row>
    <row r="64" spans="1:11" ht="12.75">
      <c r="A64" s="369">
        <v>2</v>
      </c>
      <c r="B64" s="370">
        <v>1</v>
      </c>
      <c r="C64" s="370">
        <v>5</v>
      </c>
      <c r="D64" s="370">
        <v>3</v>
      </c>
      <c r="E64" s="370" t="s">
        <v>210</v>
      </c>
      <c r="F64" s="373" t="s">
        <v>95</v>
      </c>
      <c r="G64" s="372"/>
      <c r="H64" s="372"/>
      <c r="I64" s="372"/>
      <c r="J64" s="386">
        <f>SUBTOTAL(9,G64:I64)</f>
        <v>0</v>
      </c>
      <c r="K64" s="351">
        <f>IFERROR(J64/$J$18*100,"0.00")</f>
        <v>0</v>
      </c>
    </row>
    <row r="65" spans="1:11" ht="12.75">
      <c r="A65" s="365">
        <v>2</v>
      </c>
      <c r="B65" s="366">
        <v>1</v>
      </c>
      <c r="C65" s="366">
        <v>5</v>
      </c>
      <c r="D65" s="366">
        <v>4</v>
      </c>
      <c r="E65" s="366"/>
      <c r="F65" s="378" t="s">
        <v>96</v>
      </c>
      <c r="G65" s="368">
        <f>G66</f>
        <v>0</v>
      </c>
      <c r="H65" s="368">
        <f>H66</f>
        <v>0</v>
      </c>
      <c r="I65" s="368">
        <f>I66</f>
        <v>0</v>
      </c>
      <c r="J65" s="368">
        <f>J66</f>
        <v>0</v>
      </c>
      <c r="K65" s="52">
        <f>K66</f>
        <v>0</v>
      </c>
    </row>
    <row r="66" spans="1:11" ht="12.75">
      <c r="A66" s="369">
        <v>2</v>
      </c>
      <c r="B66" s="370">
        <v>1</v>
      </c>
      <c r="C66" s="370">
        <v>5</v>
      </c>
      <c r="D66" s="370">
        <v>4</v>
      </c>
      <c r="E66" s="370" t="s">
        <v>210</v>
      </c>
      <c r="F66" s="373" t="s">
        <v>96</v>
      </c>
      <c r="G66" s="372"/>
      <c r="H66" s="27"/>
      <c r="I66" s="27"/>
      <c r="J66" s="349">
        <f>SUBTOTAL(9,G66:I66)</f>
        <v>0</v>
      </c>
      <c r="K66" s="351">
        <f t="shared" ref="K66:K128" si="6">IFERROR(J66/$J$18*100,"0.00")</f>
        <v>0</v>
      </c>
    </row>
    <row r="67" spans="1:11" ht="12.75">
      <c r="A67" s="357">
        <v>2</v>
      </c>
      <c r="B67" s="358">
        <v>2</v>
      </c>
      <c r="C67" s="358"/>
      <c r="D67" s="358"/>
      <c r="E67" s="358"/>
      <c r="F67" s="359" t="s">
        <v>252</v>
      </c>
      <c r="G67" s="360">
        <f>+G68+G82+G87+G92+G99+G116+G125+G143</f>
        <v>171384</v>
      </c>
      <c r="H67" s="360">
        <f>+H68+H82+H87+H92+H99+H116+H125+H143</f>
        <v>2417842.9500000002</v>
      </c>
      <c r="I67" s="360">
        <f>+I68+I82+I87+I92+I99+I116+I125+I143</f>
        <v>0</v>
      </c>
      <c r="J67" s="360">
        <f>+J68+J82+J87+J92+J99+J116+J125+J143</f>
        <v>2589226.9500000002</v>
      </c>
      <c r="K67" s="360">
        <f>+K68+K82+K87+K92+K99+K116+K125+K143</f>
        <v>0.83543982755559987</v>
      </c>
    </row>
    <row r="68" spans="1:11" ht="12.75">
      <c r="A68" s="361">
        <v>2</v>
      </c>
      <c r="B68" s="362">
        <v>2</v>
      </c>
      <c r="C68" s="362">
        <v>1</v>
      </c>
      <c r="D68" s="362"/>
      <c r="E68" s="362"/>
      <c r="F68" s="363" t="s">
        <v>29</v>
      </c>
      <c r="G68" s="364">
        <f>+G69+G71+G73+G75+G78+G80</f>
        <v>171384</v>
      </c>
      <c r="H68" s="364">
        <f>+H69+H71+H73+H75+H78+H80</f>
        <v>340848</v>
      </c>
      <c r="I68" s="364">
        <f>+I69+I71+I73+I75+I78+I80</f>
        <v>0</v>
      </c>
      <c r="J68" s="364">
        <f>+J69+J71+J73+J75+J78+J80</f>
        <v>512232</v>
      </c>
      <c r="K68" s="364">
        <f>+K69+K71+K73+K75+K78+K80</f>
        <v>0.1652767493975219</v>
      </c>
    </row>
    <row r="69" spans="1:11" ht="12.75">
      <c r="A69" s="365">
        <v>2</v>
      </c>
      <c r="B69" s="366">
        <v>2</v>
      </c>
      <c r="C69" s="366">
        <v>1</v>
      </c>
      <c r="D69" s="366">
        <v>2</v>
      </c>
      <c r="E69" s="366"/>
      <c r="F69" s="367" t="s">
        <v>97</v>
      </c>
      <c r="G69" s="368">
        <f>G70</f>
        <v>0</v>
      </c>
      <c r="H69" s="368">
        <f>H70</f>
        <v>0</v>
      </c>
      <c r="I69" s="368">
        <f>I70</f>
        <v>0</v>
      </c>
      <c r="J69" s="368">
        <f>J70</f>
        <v>0</v>
      </c>
      <c r="K69" s="52">
        <f>K70</f>
        <v>0</v>
      </c>
    </row>
    <row r="70" spans="1:11" ht="12.75">
      <c r="A70" s="369">
        <v>2</v>
      </c>
      <c r="B70" s="370">
        <v>2</v>
      </c>
      <c r="C70" s="370">
        <v>1</v>
      </c>
      <c r="D70" s="370">
        <v>2</v>
      </c>
      <c r="E70" s="370" t="s">
        <v>210</v>
      </c>
      <c r="F70" s="373" t="s">
        <v>97</v>
      </c>
      <c r="G70" s="372"/>
      <c r="H70" s="372"/>
      <c r="I70" s="372"/>
      <c r="J70" s="386">
        <f>SUBTOTAL(9,G70:I70)</f>
        <v>0</v>
      </c>
      <c r="K70" s="351">
        <f t="shared" si="6"/>
        <v>0</v>
      </c>
    </row>
    <row r="71" spans="1:11" ht="12.75">
      <c r="A71" s="365">
        <v>2</v>
      </c>
      <c r="B71" s="366">
        <v>2</v>
      </c>
      <c r="C71" s="366">
        <v>1</v>
      </c>
      <c r="D71" s="366">
        <v>3</v>
      </c>
      <c r="E71" s="366"/>
      <c r="F71" s="367" t="s">
        <v>98</v>
      </c>
      <c r="G71" s="368">
        <f>G72</f>
        <v>0</v>
      </c>
      <c r="H71" s="368">
        <f>H72</f>
        <v>340848</v>
      </c>
      <c r="I71" s="368">
        <f>I72</f>
        <v>0</v>
      </c>
      <c r="J71" s="368">
        <f>J72</f>
        <v>340848</v>
      </c>
      <c r="K71" s="52">
        <f>K72</f>
        <v>0.10997799723298535</v>
      </c>
    </row>
    <row r="72" spans="1:11" ht="12.75">
      <c r="A72" s="369">
        <v>2</v>
      </c>
      <c r="B72" s="370">
        <v>2</v>
      </c>
      <c r="C72" s="370">
        <v>1</v>
      </c>
      <c r="D72" s="370">
        <v>3</v>
      </c>
      <c r="E72" s="370" t="s">
        <v>210</v>
      </c>
      <c r="F72" s="373" t="s">
        <v>98</v>
      </c>
      <c r="G72" s="372"/>
      <c r="H72" s="27">
        <v>340848</v>
      </c>
      <c r="I72" s="27"/>
      <c r="J72" s="349">
        <f>SUBTOTAL(9,G72:I72)</f>
        <v>340848</v>
      </c>
      <c r="K72" s="351">
        <f t="shared" si="6"/>
        <v>0.10997799723298535</v>
      </c>
    </row>
    <row r="73" spans="1:11" ht="12.75">
      <c r="A73" s="365">
        <v>2</v>
      </c>
      <c r="B73" s="366">
        <v>2</v>
      </c>
      <c r="C73" s="366">
        <v>1</v>
      </c>
      <c r="D73" s="366">
        <v>5</v>
      </c>
      <c r="E73" s="366"/>
      <c r="F73" s="367" t="s">
        <v>99</v>
      </c>
      <c r="G73" s="368">
        <f>G74</f>
        <v>0</v>
      </c>
      <c r="H73" s="368">
        <f>H74</f>
        <v>0</v>
      </c>
      <c r="I73" s="368">
        <f>I74</f>
        <v>0</v>
      </c>
      <c r="J73" s="368">
        <f>J74</f>
        <v>0</v>
      </c>
      <c r="K73" s="52">
        <f>K74</f>
        <v>0</v>
      </c>
    </row>
    <row r="74" spans="1:11" ht="12.75">
      <c r="A74" s="369">
        <v>2</v>
      </c>
      <c r="B74" s="370">
        <v>2</v>
      </c>
      <c r="C74" s="370">
        <v>1</v>
      </c>
      <c r="D74" s="370">
        <v>5</v>
      </c>
      <c r="E74" s="370" t="s">
        <v>210</v>
      </c>
      <c r="F74" s="373" t="s">
        <v>99</v>
      </c>
      <c r="G74" s="372"/>
      <c r="H74" s="27"/>
      <c r="I74" s="27"/>
      <c r="J74" s="349">
        <f>SUBTOTAL(9,G74:I74)</f>
        <v>0</v>
      </c>
      <c r="K74" s="351">
        <f t="shared" si="6"/>
        <v>0</v>
      </c>
    </row>
    <row r="75" spans="1:11" ht="12.75">
      <c r="A75" s="365">
        <v>2</v>
      </c>
      <c r="B75" s="366">
        <v>2</v>
      </c>
      <c r="C75" s="366">
        <v>1</v>
      </c>
      <c r="D75" s="366">
        <v>6</v>
      </c>
      <c r="E75" s="366"/>
      <c r="F75" s="367" t="s">
        <v>30</v>
      </c>
      <c r="G75" s="368">
        <f>G76+G77</f>
        <v>0</v>
      </c>
      <c r="H75" s="368">
        <f>H76+H77</f>
        <v>0</v>
      </c>
      <c r="I75" s="368">
        <f>I76+I77</f>
        <v>0</v>
      </c>
      <c r="J75" s="368">
        <f>J76+J77</f>
        <v>0</v>
      </c>
      <c r="K75" s="52">
        <f>K76+K77</f>
        <v>0</v>
      </c>
    </row>
    <row r="76" spans="1:11" ht="12.75">
      <c r="A76" s="369">
        <v>2</v>
      </c>
      <c r="B76" s="370">
        <v>2</v>
      </c>
      <c r="C76" s="370">
        <v>1</v>
      </c>
      <c r="D76" s="370">
        <v>6</v>
      </c>
      <c r="E76" s="370" t="s">
        <v>210</v>
      </c>
      <c r="F76" s="373" t="s">
        <v>100</v>
      </c>
      <c r="G76" s="372"/>
      <c r="H76" s="27"/>
      <c r="I76" s="27"/>
      <c r="J76" s="349">
        <f>SUBTOTAL(9,G76:I76)</f>
        <v>0</v>
      </c>
      <c r="K76" s="351">
        <f t="shared" si="6"/>
        <v>0</v>
      </c>
    </row>
    <row r="77" spans="1:11" ht="12.75">
      <c r="A77" s="369">
        <v>2</v>
      </c>
      <c r="B77" s="370">
        <v>2</v>
      </c>
      <c r="C77" s="370">
        <v>1</v>
      </c>
      <c r="D77" s="370">
        <v>6</v>
      </c>
      <c r="E77" s="370" t="s">
        <v>211</v>
      </c>
      <c r="F77" s="373" t="s">
        <v>101</v>
      </c>
      <c r="G77" s="372"/>
      <c r="H77" s="27"/>
      <c r="I77" s="27"/>
      <c r="J77" s="349">
        <f>SUBTOTAL(9,G77:I77)</f>
        <v>0</v>
      </c>
      <c r="K77" s="351">
        <f t="shared" si="6"/>
        <v>0</v>
      </c>
    </row>
    <row r="78" spans="1:11" ht="12.75">
      <c r="A78" s="365">
        <v>2</v>
      </c>
      <c r="B78" s="366">
        <v>2</v>
      </c>
      <c r="C78" s="366">
        <v>1</v>
      </c>
      <c r="D78" s="366">
        <v>7</v>
      </c>
      <c r="E78" s="366"/>
      <c r="F78" s="367" t="s">
        <v>31</v>
      </c>
      <c r="G78" s="368">
        <f>G79</f>
        <v>51384</v>
      </c>
      <c r="H78" s="368">
        <f>H79</f>
        <v>0</v>
      </c>
      <c r="I78" s="368">
        <f>I79</f>
        <v>0</v>
      </c>
      <c r="J78" s="368">
        <f>J79</f>
        <v>51384</v>
      </c>
      <c r="K78" s="52">
        <f>K79</f>
        <v>1.6579558659049545E-2</v>
      </c>
    </row>
    <row r="79" spans="1:11" ht="12.75">
      <c r="A79" s="369">
        <v>2</v>
      </c>
      <c r="B79" s="370">
        <v>2</v>
      </c>
      <c r="C79" s="370">
        <v>1</v>
      </c>
      <c r="D79" s="370">
        <v>7</v>
      </c>
      <c r="E79" s="370" t="s">
        <v>210</v>
      </c>
      <c r="F79" s="373" t="s">
        <v>31</v>
      </c>
      <c r="G79" s="372">
        <v>51384</v>
      </c>
      <c r="H79" s="372"/>
      <c r="I79" s="372"/>
      <c r="J79" s="350">
        <f>SUBTOTAL(9,G79:I79)</f>
        <v>51384</v>
      </c>
      <c r="K79" s="351">
        <f t="shared" si="6"/>
        <v>1.6579558659049545E-2</v>
      </c>
    </row>
    <row r="80" spans="1:11" ht="12.75">
      <c r="A80" s="365">
        <v>2</v>
      </c>
      <c r="B80" s="366">
        <v>2</v>
      </c>
      <c r="C80" s="366">
        <v>1</v>
      </c>
      <c r="D80" s="366">
        <v>8</v>
      </c>
      <c r="E80" s="366"/>
      <c r="F80" s="367" t="s">
        <v>102</v>
      </c>
      <c r="G80" s="368">
        <f>G81</f>
        <v>120000</v>
      </c>
      <c r="H80" s="368">
        <f>H81</f>
        <v>0</v>
      </c>
      <c r="I80" s="368">
        <f>I81</f>
        <v>0</v>
      </c>
      <c r="J80" s="368">
        <f>J81</f>
        <v>120000</v>
      </c>
      <c r="K80" s="52">
        <f>K81</f>
        <v>3.8719193505487026E-2</v>
      </c>
    </row>
    <row r="81" spans="1:11" ht="12.75">
      <c r="A81" s="369">
        <v>2</v>
      </c>
      <c r="B81" s="370">
        <v>2</v>
      </c>
      <c r="C81" s="370">
        <v>1</v>
      </c>
      <c r="D81" s="370">
        <v>8</v>
      </c>
      <c r="E81" s="370" t="s">
        <v>210</v>
      </c>
      <c r="F81" s="373" t="s">
        <v>102</v>
      </c>
      <c r="G81" s="372">
        <v>120000</v>
      </c>
      <c r="H81" s="372"/>
      <c r="I81" s="372"/>
      <c r="J81" s="350">
        <f>SUBTOTAL(9,G81:I81)</f>
        <v>120000</v>
      </c>
      <c r="K81" s="351">
        <f>IFERROR(J81/$J$18*100,"0.00")</f>
        <v>3.8719193505487026E-2</v>
      </c>
    </row>
    <row r="82" spans="1:11" ht="12.75">
      <c r="A82" s="361">
        <v>2</v>
      </c>
      <c r="B82" s="362">
        <v>2</v>
      </c>
      <c r="C82" s="362">
        <v>2</v>
      </c>
      <c r="D82" s="362"/>
      <c r="E82" s="362"/>
      <c r="F82" s="363" t="s">
        <v>253</v>
      </c>
      <c r="G82" s="364">
        <f>+G83+G85</f>
        <v>0</v>
      </c>
      <c r="H82" s="364">
        <f>+H83+H85</f>
        <v>850650</v>
      </c>
      <c r="I82" s="364">
        <f>+I83+I85</f>
        <v>0</v>
      </c>
      <c r="J82" s="364">
        <f>+J83+J85</f>
        <v>850650</v>
      </c>
      <c r="K82" s="364">
        <f>+K83+K85</f>
        <v>0.27447068296202121</v>
      </c>
    </row>
    <row r="83" spans="1:11" ht="12.75">
      <c r="A83" s="365">
        <v>2</v>
      </c>
      <c r="B83" s="366">
        <v>2</v>
      </c>
      <c r="C83" s="366">
        <v>2</v>
      </c>
      <c r="D83" s="366">
        <v>1</v>
      </c>
      <c r="E83" s="366"/>
      <c r="F83" s="367" t="s">
        <v>103</v>
      </c>
      <c r="G83" s="368">
        <f>G84</f>
        <v>0</v>
      </c>
      <c r="H83" s="368">
        <f>H84</f>
        <v>0</v>
      </c>
      <c r="I83" s="368">
        <f>I84</f>
        <v>0</v>
      </c>
      <c r="J83" s="368">
        <f>J84</f>
        <v>0</v>
      </c>
      <c r="K83" s="52">
        <f>K84</f>
        <v>0</v>
      </c>
    </row>
    <row r="84" spans="1:11" ht="12.75">
      <c r="A84" s="369">
        <v>2</v>
      </c>
      <c r="B84" s="370">
        <v>2</v>
      </c>
      <c r="C84" s="370">
        <v>2</v>
      </c>
      <c r="D84" s="370">
        <v>1</v>
      </c>
      <c r="E84" s="370" t="s">
        <v>210</v>
      </c>
      <c r="F84" s="373" t="s">
        <v>103</v>
      </c>
      <c r="G84" s="372"/>
      <c r="H84" s="27"/>
      <c r="I84" s="27"/>
      <c r="J84" s="349">
        <f>SUBTOTAL(9,G84:I84)</f>
        <v>0</v>
      </c>
      <c r="K84" s="351">
        <f t="shared" si="6"/>
        <v>0</v>
      </c>
    </row>
    <row r="85" spans="1:11" ht="12.75">
      <c r="A85" s="365">
        <v>2</v>
      </c>
      <c r="B85" s="366">
        <v>2</v>
      </c>
      <c r="C85" s="366">
        <v>2</v>
      </c>
      <c r="D85" s="366">
        <v>2</v>
      </c>
      <c r="E85" s="366"/>
      <c r="F85" s="367" t="s">
        <v>104</v>
      </c>
      <c r="G85" s="368">
        <f>G86</f>
        <v>0</v>
      </c>
      <c r="H85" s="368">
        <f>H86</f>
        <v>850650</v>
      </c>
      <c r="I85" s="368">
        <f>I86</f>
        <v>0</v>
      </c>
      <c r="J85" s="368">
        <f>J86</f>
        <v>850650</v>
      </c>
      <c r="K85" s="52">
        <f>K86</f>
        <v>0.27447068296202121</v>
      </c>
    </row>
    <row r="86" spans="1:11" ht="12.75">
      <c r="A86" s="369">
        <v>2</v>
      </c>
      <c r="B86" s="370">
        <v>2</v>
      </c>
      <c r="C86" s="370">
        <v>2</v>
      </c>
      <c r="D86" s="370">
        <v>2</v>
      </c>
      <c r="E86" s="370" t="s">
        <v>210</v>
      </c>
      <c r="F86" s="373" t="s">
        <v>104</v>
      </c>
      <c r="G86" s="372"/>
      <c r="H86" s="27">
        <v>850650</v>
      </c>
      <c r="I86" s="27"/>
      <c r="J86" s="349">
        <f>SUBTOTAL(9,G86:I86)</f>
        <v>850650</v>
      </c>
      <c r="K86" s="351">
        <f t="shared" si="6"/>
        <v>0.27447068296202121</v>
      </c>
    </row>
    <row r="87" spans="1:11" ht="12.75">
      <c r="A87" s="361">
        <v>2</v>
      </c>
      <c r="B87" s="362">
        <v>2</v>
      </c>
      <c r="C87" s="362">
        <v>3</v>
      </c>
      <c r="D87" s="362"/>
      <c r="E87" s="362"/>
      <c r="F87" s="363" t="s">
        <v>32</v>
      </c>
      <c r="G87" s="364">
        <f>+G88+G90</f>
        <v>0</v>
      </c>
      <c r="H87" s="364">
        <f>+H88+H90</f>
        <v>0</v>
      </c>
      <c r="I87" s="364">
        <f>+I88+I90</f>
        <v>0</v>
      </c>
      <c r="J87" s="364">
        <f>+J88+J90</f>
        <v>0</v>
      </c>
      <c r="K87" s="364">
        <f>+K88+K90</f>
        <v>0</v>
      </c>
    </row>
    <row r="88" spans="1:11" ht="12.75">
      <c r="A88" s="365">
        <v>2</v>
      </c>
      <c r="B88" s="366">
        <v>2</v>
      </c>
      <c r="C88" s="366">
        <v>3</v>
      </c>
      <c r="D88" s="366">
        <v>1</v>
      </c>
      <c r="E88" s="366"/>
      <c r="F88" s="367" t="s">
        <v>105</v>
      </c>
      <c r="G88" s="368">
        <f>G89</f>
        <v>0</v>
      </c>
      <c r="H88" s="368">
        <f>H89</f>
        <v>0</v>
      </c>
      <c r="I88" s="368">
        <f>I89</f>
        <v>0</v>
      </c>
      <c r="J88" s="368">
        <f>J89</f>
        <v>0</v>
      </c>
      <c r="K88" s="52">
        <f>K89</f>
        <v>0</v>
      </c>
    </row>
    <row r="89" spans="1:11" ht="12.75">
      <c r="A89" s="369">
        <v>2</v>
      </c>
      <c r="B89" s="370">
        <v>2</v>
      </c>
      <c r="C89" s="370">
        <v>3</v>
      </c>
      <c r="D89" s="370">
        <v>1</v>
      </c>
      <c r="E89" s="370" t="s">
        <v>210</v>
      </c>
      <c r="F89" s="373" t="s">
        <v>105</v>
      </c>
      <c r="G89" s="372"/>
      <c r="H89" s="372"/>
      <c r="I89" s="372"/>
      <c r="J89" s="386">
        <f>SUBTOTAL(9,G89:I89)</f>
        <v>0</v>
      </c>
      <c r="K89" s="351">
        <f t="shared" si="6"/>
        <v>0</v>
      </c>
    </row>
    <row r="90" spans="1:11" ht="12.75">
      <c r="A90" s="365">
        <v>2</v>
      </c>
      <c r="B90" s="366">
        <v>2</v>
      </c>
      <c r="C90" s="366">
        <v>3</v>
      </c>
      <c r="D90" s="366">
        <v>2</v>
      </c>
      <c r="E90" s="366"/>
      <c r="F90" s="367" t="s">
        <v>106</v>
      </c>
      <c r="G90" s="368">
        <f>G91</f>
        <v>0</v>
      </c>
      <c r="H90" s="368">
        <f>H91</f>
        <v>0</v>
      </c>
      <c r="I90" s="368">
        <f>I91</f>
        <v>0</v>
      </c>
      <c r="J90" s="368">
        <f>J91</f>
        <v>0</v>
      </c>
      <c r="K90" s="52">
        <f>K91</f>
        <v>0</v>
      </c>
    </row>
    <row r="91" spans="1:11" ht="12.75">
      <c r="A91" s="369">
        <v>2</v>
      </c>
      <c r="B91" s="370">
        <v>2</v>
      </c>
      <c r="C91" s="370">
        <v>3</v>
      </c>
      <c r="D91" s="370">
        <v>2</v>
      </c>
      <c r="E91" s="370" t="s">
        <v>210</v>
      </c>
      <c r="F91" s="373" t="s">
        <v>106</v>
      </c>
      <c r="G91" s="372"/>
      <c r="H91" s="372"/>
      <c r="I91" s="372"/>
      <c r="J91" s="386">
        <f>SUBTOTAL(9,G91:I91)</f>
        <v>0</v>
      </c>
      <c r="K91" s="351">
        <f t="shared" si="6"/>
        <v>0</v>
      </c>
    </row>
    <row r="92" spans="1:11" ht="12.75">
      <c r="A92" s="361">
        <v>2</v>
      </c>
      <c r="B92" s="362">
        <v>2</v>
      </c>
      <c r="C92" s="362">
        <v>4</v>
      </c>
      <c r="D92" s="362"/>
      <c r="E92" s="362"/>
      <c r="F92" s="363" t="s">
        <v>107</v>
      </c>
      <c r="G92" s="364">
        <f>+G93+G95+G97</f>
        <v>0</v>
      </c>
      <c r="H92" s="364">
        <f>+H93+H95+H97</f>
        <v>72000</v>
      </c>
      <c r="I92" s="364">
        <f>+I93+I95+I97</f>
        <v>0</v>
      </c>
      <c r="J92" s="364">
        <f>+J93+J95+J97</f>
        <v>72000</v>
      </c>
      <c r="K92" s="364">
        <f>+K93+K95+K97</f>
        <v>2.3231516103292219E-2</v>
      </c>
    </row>
    <row r="93" spans="1:11" ht="12.75">
      <c r="A93" s="365">
        <v>2</v>
      </c>
      <c r="B93" s="366">
        <v>2</v>
      </c>
      <c r="C93" s="366">
        <v>4</v>
      </c>
      <c r="D93" s="366">
        <v>1</v>
      </c>
      <c r="E93" s="366"/>
      <c r="F93" s="378" t="s">
        <v>1030</v>
      </c>
      <c r="G93" s="368">
        <f>G94</f>
        <v>0</v>
      </c>
      <c r="H93" s="368">
        <f>H94</f>
        <v>0</v>
      </c>
      <c r="I93" s="368">
        <f>I94</f>
        <v>0</v>
      </c>
      <c r="J93" s="368">
        <f>J94</f>
        <v>0</v>
      </c>
      <c r="K93" s="52">
        <f>K94</f>
        <v>0</v>
      </c>
    </row>
    <row r="94" spans="1:11" ht="12.75">
      <c r="A94" s="369">
        <v>2</v>
      </c>
      <c r="B94" s="370">
        <v>2</v>
      </c>
      <c r="C94" s="370">
        <v>4</v>
      </c>
      <c r="D94" s="370">
        <v>1</v>
      </c>
      <c r="E94" s="370" t="s">
        <v>210</v>
      </c>
      <c r="F94" s="371" t="s">
        <v>1030</v>
      </c>
      <c r="G94" s="372"/>
      <c r="H94" s="27"/>
      <c r="I94" s="27"/>
      <c r="J94" s="349">
        <f>SUBTOTAL(9,G94:I94)</f>
        <v>0</v>
      </c>
      <c r="K94" s="351">
        <f t="shared" si="6"/>
        <v>0</v>
      </c>
    </row>
    <row r="95" spans="1:11" ht="12.75">
      <c r="A95" s="365">
        <v>2</v>
      </c>
      <c r="B95" s="366">
        <v>2</v>
      </c>
      <c r="C95" s="366">
        <v>4</v>
      </c>
      <c r="D95" s="366">
        <v>2</v>
      </c>
      <c r="E95" s="366"/>
      <c r="F95" s="378" t="s">
        <v>33</v>
      </c>
      <c r="G95" s="368">
        <f>G96</f>
        <v>0</v>
      </c>
      <c r="H95" s="368">
        <f>H96</f>
        <v>72000</v>
      </c>
      <c r="I95" s="368">
        <f>I96</f>
        <v>0</v>
      </c>
      <c r="J95" s="368">
        <f>J96</f>
        <v>72000</v>
      </c>
      <c r="K95" s="52">
        <f>K96</f>
        <v>2.3231516103292219E-2</v>
      </c>
    </row>
    <row r="96" spans="1:11" ht="12.75">
      <c r="A96" s="369">
        <v>2</v>
      </c>
      <c r="B96" s="370">
        <v>2</v>
      </c>
      <c r="C96" s="370">
        <v>4</v>
      </c>
      <c r="D96" s="370">
        <v>2</v>
      </c>
      <c r="E96" s="370" t="s">
        <v>210</v>
      </c>
      <c r="F96" s="373" t="s">
        <v>33</v>
      </c>
      <c r="G96" s="372"/>
      <c r="H96" s="27">
        <v>72000</v>
      </c>
      <c r="I96" s="27"/>
      <c r="J96" s="349">
        <f>SUBTOTAL(9,G96:I96)</f>
        <v>72000</v>
      </c>
      <c r="K96" s="351">
        <f t="shared" si="6"/>
        <v>2.3231516103292219E-2</v>
      </c>
    </row>
    <row r="97" spans="1:11" ht="12.75">
      <c r="A97" s="365">
        <v>2</v>
      </c>
      <c r="B97" s="366">
        <v>2</v>
      </c>
      <c r="C97" s="366">
        <v>4</v>
      </c>
      <c r="D97" s="366">
        <v>4</v>
      </c>
      <c r="E97" s="366"/>
      <c r="F97" s="378" t="s">
        <v>108</v>
      </c>
      <c r="G97" s="368">
        <f>G98</f>
        <v>0</v>
      </c>
      <c r="H97" s="368">
        <f>H98</f>
        <v>0</v>
      </c>
      <c r="I97" s="368">
        <f>I98</f>
        <v>0</v>
      </c>
      <c r="J97" s="368">
        <f>J98</f>
        <v>0</v>
      </c>
      <c r="K97" s="52">
        <f>K98</f>
        <v>0</v>
      </c>
    </row>
    <row r="98" spans="1:11" ht="12.75">
      <c r="A98" s="369">
        <v>2</v>
      </c>
      <c r="B98" s="370">
        <v>2</v>
      </c>
      <c r="C98" s="370">
        <v>4</v>
      </c>
      <c r="D98" s="370">
        <v>4</v>
      </c>
      <c r="E98" s="370" t="s">
        <v>210</v>
      </c>
      <c r="F98" s="373" t="s">
        <v>108</v>
      </c>
      <c r="G98" s="372"/>
      <c r="H98" s="27"/>
      <c r="I98" s="27"/>
      <c r="J98" s="349">
        <f>SUBTOTAL(9,G98:I98)</f>
        <v>0</v>
      </c>
      <c r="K98" s="351">
        <f t="shared" si="6"/>
        <v>0</v>
      </c>
    </row>
    <row r="99" spans="1:11" ht="12.75">
      <c r="A99" s="361">
        <v>2</v>
      </c>
      <c r="B99" s="362">
        <v>2</v>
      </c>
      <c r="C99" s="362">
        <v>5</v>
      </c>
      <c r="D99" s="362"/>
      <c r="E99" s="362"/>
      <c r="F99" s="363" t="s">
        <v>109</v>
      </c>
      <c r="G99" s="364">
        <f>+G100+G102+G104+G110+G112+G114</f>
        <v>0</v>
      </c>
      <c r="H99" s="364">
        <f>+H100+H102+H104+H110+H112+H114</f>
        <v>0</v>
      </c>
      <c r="I99" s="364">
        <f>+I100+I102+I104+I110+I112+I114</f>
        <v>0</v>
      </c>
      <c r="J99" s="364">
        <f>+J100+J102+J104+J110+J112+J114</f>
        <v>0</v>
      </c>
      <c r="K99" s="364">
        <f>+K100+K102+K104+K110+K112+K114</f>
        <v>0</v>
      </c>
    </row>
    <row r="100" spans="1:11" ht="12.75">
      <c r="A100" s="365">
        <v>2</v>
      </c>
      <c r="B100" s="366">
        <v>2</v>
      </c>
      <c r="C100" s="366">
        <v>5</v>
      </c>
      <c r="D100" s="366">
        <v>1</v>
      </c>
      <c r="E100" s="366"/>
      <c r="F100" s="378" t="s">
        <v>110</v>
      </c>
      <c r="G100" s="368">
        <f>G101</f>
        <v>0</v>
      </c>
      <c r="H100" s="368">
        <f>H101</f>
        <v>0</v>
      </c>
      <c r="I100" s="368">
        <f>I101</f>
        <v>0</v>
      </c>
      <c r="J100" s="368">
        <f>J101</f>
        <v>0</v>
      </c>
      <c r="K100" s="52">
        <f>K101</f>
        <v>0</v>
      </c>
    </row>
    <row r="101" spans="1:11" ht="12.75">
      <c r="A101" s="369">
        <v>2</v>
      </c>
      <c r="B101" s="370">
        <v>2</v>
      </c>
      <c r="C101" s="370">
        <v>5</v>
      </c>
      <c r="D101" s="370">
        <v>1</v>
      </c>
      <c r="E101" s="370" t="s">
        <v>210</v>
      </c>
      <c r="F101" s="373" t="s">
        <v>110</v>
      </c>
      <c r="G101" s="372"/>
      <c r="H101" s="27"/>
      <c r="I101" s="27"/>
      <c r="J101" s="349">
        <f>SUBTOTAL(9,G101:I101)</f>
        <v>0</v>
      </c>
      <c r="K101" s="351">
        <f t="shared" si="6"/>
        <v>0</v>
      </c>
    </row>
    <row r="102" spans="1:11" ht="12.75">
      <c r="A102" s="365">
        <v>2</v>
      </c>
      <c r="B102" s="366">
        <v>2</v>
      </c>
      <c r="C102" s="366">
        <v>5</v>
      </c>
      <c r="D102" s="366">
        <v>2</v>
      </c>
      <c r="E102" s="366"/>
      <c r="F102" s="367" t="s">
        <v>1031</v>
      </c>
      <c r="G102" s="368">
        <f>G103</f>
        <v>0</v>
      </c>
      <c r="H102" s="368">
        <f>H103</f>
        <v>0</v>
      </c>
      <c r="I102" s="368">
        <f>I103</f>
        <v>0</v>
      </c>
      <c r="J102" s="368">
        <f>J103</f>
        <v>0</v>
      </c>
      <c r="K102" s="52">
        <f>K103</f>
        <v>0</v>
      </c>
    </row>
    <row r="103" spans="1:11" ht="12.75">
      <c r="A103" s="369">
        <v>2</v>
      </c>
      <c r="B103" s="370">
        <v>2</v>
      </c>
      <c r="C103" s="370">
        <v>5</v>
      </c>
      <c r="D103" s="370">
        <v>2</v>
      </c>
      <c r="E103" s="370" t="s">
        <v>210</v>
      </c>
      <c r="F103" s="373" t="s">
        <v>1031</v>
      </c>
      <c r="G103" s="372"/>
      <c r="H103" s="27"/>
      <c r="I103" s="27"/>
      <c r="J103" s="349">
        <f>SUBTOTAL(9,G103:I103)</f>
        <v>0</v>
      </c>
      <c r="K103" s="351">
        <f t="shared" si="6"/>
        <v>0</v>
      </c>
    </row>
    <row r="104" spans="1:11" ht="12.75">
      <c r="A104" s="365">
        <v>2</v>
      </c>
      <c r="B104" s="366">
        <v>2</v>
      </c>
      <c r="C104" s="366">
        <v>5</v>
      </c>
      <c r="D104" s="366">
        <v>3</v>
      </c>
      <c r="E104" s="366"/>
      <c r="F104" s="367" t="s">
        <v>1032</v>
      </c>
      <c r="G104" s="368">
        <f>SUM(G105:G109)</f>
        <v>0</v>
      </c>
      <c r="H104" s="368">
        <f>SUM(H105:H109)</f>
        <v>0</v>
      </c>
      <c r="I104" s="368">
        <f>SUM(I105:I109)</f>
        <v>0</v>
      </c>
      <c r="J104" s="368">
        <f>SUM(J105:J109)</f>
        <v>0</v>
      </c>
      <c r="K104" s="52">
        <f>SUM(K105:K109)</f>
        <v>0</v>
      </c>
    </row>
    <row r="105" spans="1:11" ht="12.75">
      <c r="A105" s="369">
        <v>2</v>
      </c>
      <c r="B105" s="370">
        <v>2</v>
      </c>
      <c r="C105" s="370">
        <v>5</v>
      </c>
      <c r="D105" s="370">
        <v>3</v>
      </c>
      <c r="E105" s="370" t="s">
        <v>210</v>
      </c>
      <c r="F105" s="373" t="s">
        <v>111</v>
      </c>
      <c r="G105" s="372"/>
      <c r="H105" s="372"/>
      <c r="I105" s="372"/>
      <c r="J105" s="386">
        <f>SUBTOTAL(9,G105:I105)</f>
        <v>0</v>
      </c>
      <c r="K105" s="351">
        <f t="shared" si="6"/>
        <v>0</v>
      </c>
    </row>
    <row r="106" spans="1:11" ht="12.75">
      <c r="A106" s="369">
        <v>2</v>
      </c>
      <c r="B106" s="370">
        <v>2</v>
      </c>
      <c r="C106" s="370">
        <v>5</v>
      </c>
      <c r="D106" s="370">
        <v>3</v>
      </c>
      <c r="E106" s="370" t="s">
        <v>211</v>
      </c>
      <c r="F106" s="373" t="s">
        <v>112</v>
      </c>
      <c r="G106" s="372"/>
      <c r="H106" s="372"/>
      <c r="I106" s="372"/>
      <c r="J106" s="386">
        <f t="shared" ref="J106:J111" si="7">SUBTOTAL(9,G106:I106)</f>
        <v>0</v>
      </c>
      <c r="K106" s="351">
        <f t="shared" si="6"/>
        <v>0</v>
      </c>
    </row>
    <row r="107" spans="1:11" ht="12.75">
      <c r="A107" s="369">
        <v>2</v>
      </c>
      <c r="B107" s="370">
        <v>2</v>
      </c>
      <c r="C107" s="370">
        <v>5</v>
      </c>
      <c r="D107" s="370">
        <v>3</v>
      </c>
      <c r="E107" s="370" t="s">
        <v>212</v>
      </c>
      <c r="F107" s="373" t="s">
        <v>113</v>
      </c>
      <c r="G107" s="372"/>
      <c r="H107" s="372"/>
      <c r="I107" s="372"/>
      <c r="J107" s="386">
        <f t="shared" si="7"/>
        <v>0</v>
      </c>
      <c r="K107" s="351">
        <f t="shared" si="6"/>
        <v>0</v>
      </c>
    </row>
    <row r="108" spans="1:11" ht="12.75">
      <c r="A108" s="369">
        <v>2</v>
      </c>
      <c r="B108" s="370">
        <v>2</v>
      </c>
      <c r="C108" s="370">
        <v>5</v>
      </c>
      <c r="D108" s="370">
        <v>3</v>
      </c>
      <c r="E108" s="370" t="s">
        <v>213</v>
      </c>
      <c r="F108" s="373" t="s">
        <v>114</v>
      </c>
      <c r="G108" s="372"/>
      <c r="H108" s="372"/>
      <c r="I108" s="372"/>
      <c r="J108" s="386">
        <f t="shared" si="7"/>
        <v>0</v>
      </c>
      <c r="K108" s="351">
        <f t="shared" si="6"/>
        <v>0</v>
      </c>
    </row>
    <row r="109" spans="1:11" ht="12.75">
      <c r="A109" s="369">
        <v>2</v>
      </c>
      <c r="B109" s="370">
        <v>2</v>
      </c>
      <c r="C109" s="370">
        <v>5</v>
      </c>
      <c r="D109" s="370">
        <v>3</v>
      </c>
      <c r="E109" s="370" t="s">
        <v>216</v>
      </c>
      <c r="F109" s="373" t="s">
        <v>115</v>
      </c>
      <c r="G109" s="372"/>
      <c r="H109" s="372"/>
      <c r="I109" s="372"/>
      <c r="J109" s="386">
        <f t="shared" si="7"/>
        <v>0</v>
      </c>
      <c r="K109" s="351">
        <f t="shared" si="6"/>
        <v>0</v>
      </c>
    </row>
    <row r="110" spans="1:11" ht="12.75">
      <c r="A110" s="365">
        <v>2</v>
      </c>
      <c r="B110" s="366">
        <v>2</v>
      </c>
      <c r="C110" s="366">
        <v>5</v>
      </c>
      <c r="D110" s="366">
        <v>4</v>
      </c>
      <c r="E110" s="366"/>
      <c r="F110" s="378" t="s">
        <v>116</v>
      </c>
      <c r="G110" s="368">
        <f>G111</f>
        <v>0</v>
      </c>
      <c r="H110" s="368">
        <f>H111</f>
        <v>0</v>
      </c>
      <c r="I110" s="368">
        <f>I111</f>
        <v>0</v>
      </c>
      <c r="J110" s="368">
        <f>J111</f>
        <v>0</v>
      </c>
      <c r="K110" s="52">
        <f>K111</f>
        <v>0</v>
      </c>
    </row>
    <row r="111" spans="1:11" ht="12.75">
      <c r="A111" s="369">
        <v>2</v>
      </c>
      <c r="B111" s="370">
        <v>2</v>
      </c>
      <c r="C111" s="370">
        <v>5</v>
      </c>
      <c r="D111" s="370">
        <v>4</v>
      </c>
      <c r="E111" s="370" t="s">
        <v>210</v>
      </c>
      <c r="F111" s="373" t="s">
        <v>116</v>
      </c>
      <c r="G111" s="372"/>
      <c r="H111" s="372"/>
      <c r="I111" s="372"/>
      <c r="J111" s="386">
        <f t="shared" si="7"/>
        <v>0</v>
      </c>
      <c r="K111" s="351">
        <f t="shared" si="6"/>
        <v>0</v>
      </c>
    </row>
    <row r="112" spans="1:11" ht="12.75">
      <c r="A112" s="365">
        <v>2</v>
      </c>
      <c r="B112" s="366">
        <v>2</v>
      </c>
      <c r="C112" s="366">
        <v>5</v>
      </c>
      <c r="D112" s="366">
        <v>8</v>
      </c>
      <c r="E112" s="366"/>
      <c r="F112" s="367" t="s">
        <v>117</v>
      </c>
      <c r="G112" s="368">
        <f>G113</f>
        <v>0</v>
      </c>
      <c r="H112" s="30">
        <f>H113</f>
        <v>0</v>
      </c>
      <c r="I112" s="30">
        <f>I113</f>
        <v>0</v>
      </c>
      <c r="J112" s="30">
        <f>J113</f>
        <v>0</v>
      </c>
      <c r="K112" s="351">
        <f t="shared" si="6"/>
        <v>0</v>
      </c>
    </row>
    <row r="113" spans="1:11" ht="12.75">
      <c r="A113" s="369">
        <v>2</v>
      </c>
      <c r="B113" s="370">
        <v>2</v>
      </c>
      <c r="C113" s="370">
        <v>5</v>
      </c>
      <c r="D113" s="370">
        <v>8</v>
      </c>
      <c r="E113" s="370" t="s">
        <v>210</v>
      </c>
      <c r="F113" s="373" t="s">
        <v>117</v>
      </c>
      <c r="G113" s="372"/>
      <c r="H113" s="27"/>
      <c r="I113" s="27"/>
      <c r="J113" s="349">
        <f>SUBTOTAL(9,G113:I113)</f>
        <v>0</v>
      </c>
      <c r="K113" s="351">
        <f t="shared" si="6"/>
        <v>0</v>
      </c>
    </row>
    <row r="114" spans="1:11" ht="12.75">
      <c r="A114" s="365">
        <v>2</v>
      </c>
      <c r="B114" s="366">
        <v>2</v>
      </c>
      <c r="C114" s="366">
        <v>5</v>
      </c>
      <c r="D114" s="366">
        <v>9</v>
      </c>
      <c r="E114" s="366"/>
      <c r="F114" s="367" t="s">
        <v>1076</v>
      </c>
      <c r="G114" s="380">
        <f>+G115</f>
        <v>0</v>
      </c>
      <c r="H114" s="380">
        <f>+H115</f>
        <v>0</v>
      </c>
      <c r="I114" s="380">
        <f>+I115</f>
        <v>0</v>
      </c>
      <c r="J114" s="380">
        <f>+J115</f>
        <v>0</v>
      </c>
      <c r="K114" s="52">
        <f>+K115</f>
        <v>0</v>
      </c>
    </row>
    <row r="115" spans="1:11" ht="12.75">
      <c r="A115" s="369">
        <v>2</v>
      </c>
      <c r="B115" s="370">
        <v>2</v>
      </c>
      <c r="C115" s="370">
        <v>5</v>
      </c>
      <c r="D115" s="370">
        <v>9</v>
      </c>
      <c r="E115" s="370" t="s">
        <v>210</v>
      </c>
      <c r="F115" s="373" t="s">
        <v>1034</v>
      </c>
      <c r="G115" s="372"/>
      <c r="H115" s="27"/>
      <c r="I115" s="27"/>
      <c r="J115" s="349">
        <f>SUBTOTAL(9,G115:I115)</f>
        <v>0</v>
      </c>
      <c r="K115" s="351">
        <f t="shared" si="6"/>
        <v>0</v>
      </c>
    </row>
    <row r="116" spans="1:11" ht="12.75">
      <c r="A116" s="361">
        <v>2</v>
      </c>
      <c r="B116" s="362">
        <v>2</v>
      </c>
      <c r="C116" s="362">
        <v>6</v>
      </c>
      <c r="D116" s="362"/>
      <c r="E116" s="362"/>
      <c r="F116" s="363" t="s">
        <v>118</v>
      </c>
      <c r="G116" s="364">
        <f>+G117+G119+G121+G123</f>
        <v>0</v>
      </c>
      <c r="H116" s="32">
        <f>+H117+H119+H121+H123</f>
        <v>0</v>
      </c>
      <c r="I116" s="32">
        <f>+I117+I119+I121+I123</f>
        <v>0</v>
      </c>
      <c r="J116" s="32">
        <f>+J117+J119+J121+J123</f>
        <v>0</v>
      </c>
      <c r="K116" s="32">
        <f>+K117+K119+K121+K123</f>
        <v>0</v>
      </c>
    </row>
    <row r="117" spans="1:11" ht="12.75">
      <c r="A117" s="365">
        <v>2</v>
      </c>
      <c r="B117" s="366">
        <v>2</v>
      </c>
      <c r="C117" s="366">
        <v>6</v>
      </c>
      <c r="D117" s="366">
        <v>1</v>
      </c>
      <c r="E117" s="366"/>
      <c r="F117" s="378" t="s">
        <v>254</v>
      </c>
      <c r="G117" s="368">
        <f>G118</f>
        <v>0</v>
      </c>
      <c r="H117" s="368">
        <f>H118</f>
        <v>0</v>
      </c>
      <c r="I117" s="368">
        <f>I118</f>
        <v>0</v>
      </c>
      <c r="J117" s="368">
        <f>J118</f>
        <v>0</v>
      </c>
      <c r="K117" s="52">
        <f>K118</f>
        <v>0</v>
      </c>
    </row>
    <row r="118" spans="1:11" ht="12.75">
      <c r="A118" s="369">
        <v>2</v>
      </c>
      <c r="B118" s="370">
        <v>2</v>
      </c>
      <c r="C118" s="370">
        <v>6</v>
      </c>
      <c r="D118" s="370">
        <v>1</v>
      </c>
      <c r="E118" s="370" t="s">
        <v>210</v>
      </c>
      <c r="F118" s="373" t="s">
        <v>254</v>
      </c>
      <c r="G118" s="372"/>
      <c r="H118" s="27"/>
      <c r="I118" s="27"/>
      <c r="J118" s="349">
        <f>SUBTOTAL(9,G118:I118)</f>
        <v>0</v>
      </c>
      <c r="K118" s="351">
        <f t="shared" si="6"/>
        <v>0</v>
      </c>
    </row>
    <row r="119" spans="1:11" ht="12.75">
      <c r="A119" s="365">
        <v>2</v>
      </c>
      <c r="B119" s="366">
        <v>2</v>
      </c>
      <c r="C119" s="366">
        <v>6</v>
      </c>
      <c r="D119" s="366">
        <v>2</v>
      </c>
      <c r="E119" s="366"/>
      <c r="F119" s="378" t="s">
        <v>119</v>
      </c>
      <c r="G119" s="368">
        <f>G120</f>
        <v>0</v>
      </c>
      <c r="H119" s="368">
        <f>H120</f>
        <v>0</v>
      </c>
      <c r="I119" s="368">
        <f>I120</f>
        <v>0</v>
      </c>
      <c r="J119" s="368">
        <f>J120</f>
        <v>0</v>
      </c>
      <c r="K119" s="52">
        <f>K120</f>
        <v>0</v>
      </c>
    </row>
    <row r="120" spans="1:11" ht="12.75">
      <c r="A120" s="369">
        <v>2</v>
      </c>
      <c r="B120" s="370">
        <v>2</v>
      </c>
      <c r="C120" s="370">
        <v>6</v>
      </c>
      <c r="D120" s="370">
        <v>2</v>
      </c>
      <c r="E120" s="370" t="s">
        <v>210</v>
      </c>
      <c r="F120" s="373" t="s">
        <v>119</v>
      </c>
      <c r="G120" s="372"/>
      <c r="H120" s="27"/>
      <c r="I120" s="27"/>
      <c r="J120" s="349">
        <f>SUBTOTAL(9,G120:I120)</f>
        <v>0</v>
      </c>
      <c r="K120" s="351">
        <f t="shared" si="6"/>
        <v>0</v>
      </c>
    </row>
    <row r="121" spans="1:11" ht="12.75">
      <c r="A121" s="365">
        <v>2</v>
      </c>
      <c r="B121" s="366">
        <v>2</v>
      </c>
      <c r="C121" s="366">
        <v>6</v>
      </c>
      <c r="D121" s="366">
        <v>3</v>
      </c>
      <c r="E121" s="366"/>
      <c r="F121" s="378" t="s">
        <v>120</v>
      </c>
      <c r="G121" s="368">
        <f>G122</f>
        <v>0</v>
      </c>
      <c r="H121" s="368">
        <f>H122</f>
        <v>0</v>
      </c>
      <c r="I121" s="368">
        <f>I122</f>
        <v>0</v>
      </c>
      <c r="J121" s="368">
        <f>J122</f>
        <v>0</v>
      </c>
      <c r="K121" s="52">
        <f>K122</f>
        <v>0</v>
      </c>
    </row>
    <row r="122" spans="1:11" ht="12.75">
      <c r="A122" s="369">
        <v>2</v>
      </c>
      <c r="B122" s="370">
        <v>2</v>
      </c>
      <c r="C122" s="370">
        <v>6</v>
      </c>
      <c r="D122" s="370">
        <v>3</v>
      </c>
      <c r="E122" s="370" t="s">
        <v>210</v>
      </c>
      <c r="F122" s="373" t="s">
        <v>120</v>
      </c>
      <c r="G122" s="372"/>
      <c r="H122" s="27"/>
      <c r="I122" s="27"/>
      <c r="J122" s="349">
        <f>SUBTOTAL(9,G122:I122)</f>
        <v>0</v>
      </c>
      <c r="K122" s="351">
        <f t="shared" si="6"/>
        <v>0</v>
      </c>
    </row>
    <row r="123" spans="1:11" ht="12.75">
      <c r="A123" s="365">
        <v>2</v>
      </c>
      <c r="B123" s="366">
        <v>2</v>
      </c>
      <c r="C123" s="366">
        <v>6</v>
      </c>
      <c r="D123" s="366">
        <v>9</v>
      </c>
      <c r="E123" s="366"/>
      <c r="F123" s="367" t="s">
        <v>215</v>
      </c>
      <c r="G123" s="380">
        <f>+G124</f>
        <v>0</v>
      </c>
      <c r="H123" s="380">
        <f>+H124</f>
        <v>0</v>
      </c>
      <c r="I123" s="380">
        <f>+I124</f>
        <v>0</v>
      </c>
      <c r="J123" s="380">
        <f>+J124</f>
        <v>0</v>
      </c>
      <c r="K123" s="52">
        <f>+K124</f>
        <v>0</v>
      </c>
    </row>
    <row r="124" spans="1:11" ht="12.75">
      <c r="A124" s="369">
        <v>2</v>
      </c>
      <c r="B124" s="370">
        <v>2</v>
      </c>
      <c r="C124" s="370">
        <v>6</v>
      </c>
      <c r="D124" s="370">
        <v>9</v>
      </c>
      <c r="E124" s="370" t="s">
        <v>210</v>
      </c>
      <c r="F124" s="373" t="s">
        <v>215</v>
      </c>
      <c r="G124" s="372"/>
      <c r="H124" s="27"/>
      <c r="I124" s="27"/>
      <c r="J124" s="349">
        <f>SUBTOTAL(9,G124:I124)</f>
        <v>0</v>
      </c>
      <c r="K124" s="351">
        <f t="shared" si="6"/>
        <v>0</v>
      </c>
    </row>
    <row r="125" spans="1:11" ht="12.75">
      <c r="A125" s="361">
        <v>2</v>
      </c>
      <c r="B125" s="362">
        <v>2</v>
      </c>
      <c r="C125" s="362">
        <v>7</v>
      </c>
      <c r="D125" s="362"/>
      <c r="E125" s="362"/>
      <c r="F125" s="363" t="s">
        <v>121</v>
      </c>
      <c r="G125" s="364">
        <f>+G126+G131+G141</f>
        <v>0</v>
      </c>
      <c r="H125" s="364">
        <f>+H126+H131+H141</f>
        <v>397500</v>
      </c>
      <c r="I125" s="364">
        <f>+I126+I131+I141</f>
        <v>0</v>
      </c>
      <c r="J125" s="364">
        <f>+J126+J131+J141</f>
        <v>397500</v>
      </c>
      <c r="K125" s="364">
        <f>+K126+K131+K141</f>
        <v>0.12825732848692578</v>
      </c>
    </row>
    <row r="126" spans="1:11" ht="12.75">
      <c r="A126" s="365">
        <v>2</v>
      </c>
      <c r="B126" s="366">
        <v>2</v>
      </c>
      <c r="C126" s="366">
        <v>7</v>
      </c>
      <c r="D126" s="366">
        <v>1</v>
      </c>
      <c r="E126" s="366"/>
      <c r="F126" s="367" t="s">
        <v>1035</v>
      </c>
      <c r="G126" s="368">
        <f>SUM(G127:G130)</f>
        <v>0</v>
      </c>
      <c r="H126" s="368">
        <f>SUM(H127:H130)</f>
        <v>80000</v>
      </c>
      <c r="I126" s="368">
        <f>SUM(I127:I130)</f>
        <v>0</v>
      </c>
      <c r="J126" s="368">
        <f>SUM(J127:J130)</f>
        <v>80000</v>
      </c>
      <c r="K126" s="52">
        <f>SUM(K127:K130)</f>
        <v>2.5812795670324688E-2</v>
      </c>
    </row>
    <row r="127" spans="1:11" ht="12.75">
      <c r="A127" s="369">
        <v>2</v>
      </c>
      <c r="B127" s="370">
        <v>2</v>
      </c>
      <c r="C127" s="370">
        <v>7</v>
      </c>
      <c r="D127" s="370">
        <v>1</v>
      </c>
      <c r="E127" s="370" t="s">
        <v>210</v>
      </c>
      <c r="F127" s="373" t="s">
        <v>1036</v>
      </c>
      <c r="G127" s="372"/>
      <c r="H127" s="372"/>
      <c r="I127" s="372"/>
      <c r="J127" s="349">
        <f>SUBTOTAL(9,G127:I127)</f>
        <v>0</v>
      </c>
      <c r="K127" s="351">
        <f t="shared" si="6"/>
        <v>0</v>
      </c>
    </row>
    <row r="128" spans="1:11" ht="12.75">
      <c r="A128" s="369">
        <v>2</v>
      </c>
      <c r="B128" s="370">
        <v>2</v>
      </c>
      <c r="C128" s="370">
        <v>7</v>
      </c>
      <c r="D128" s="370">
        <v>1</v>
      </c>
      <c r="E128" s="370" t="s">
        <v>242</v>
      </c>
      <c r="F128" s="373" t="s">
        <v>1037</v>
      </c>
      <c r="G128" s="372"/>
      <c r="H128" s="372"/>
      <c r="I128" s="372"/>
      <c r="J128" s="349">
        <f>SUBTOTAL(9,G128:I128)</f>
        <v>0</v>
      </c>
      <c r="K128" s="351">
        <f t="shared" si="6"/>
        <v>0</v>
      </c>
    </row>
    <row r="129" spans="1:58" ht="12.75">
      <c r="A129" s="369">
        <v>2</v>
      </c>
      <c r="B129" s="370">
        <v>2</v>
      </c>
      <c r="C129" s="370">
        <v>7</v>
      </c>
      <c r="D129" s="370">
        <v>1</v>
      </c>
      <c r="E129" s="370" t="s">
        <v>244</v>
      </c>
      <c r="F129" s="373" t="s">
        <v>1038</v>
      </c>
      <c r="G129" s="372"/>
      <c r="H129" s="372">
        <v>30000</v>
      </c>
      <c r="I129" s="372"/>
      <c r="J129" s="349">
        <f>SUBTOTAL(9,G129:I129)</f>
        <v>30000</v>
      </c>
      <c r="K129" s="351">
        <f t="shared" ref="K129:K192" si="8">IFERROR(J129/$J$18*100,"0.00")</f>
        <v>9.6797983763717566E-3</v>
      </c>
    </row>
    <row r="130" spans="1:58" s="393" customFormat="1" ht="22.5">
      <c r="A130" s="369">
        <v>2</v>
      </c>
      <c r="B130" s="370">
        <v>2</v>
      </c>
      <c r="C130" s="370">
        <v>7</v>
      </c>
      <c r="D130" s="370">
        <v>1</v>
      </c>
      <c r="E130" s="370" t="s">
        <v>1039</v>
      </c>
      <c r="F130" s="373" t="s">
        <v>1040</v>
      </c>
      <c r="G130" s="372"/>
      <c r="H130" s="372">
        <v>50000</v>
      </c>
      <c r="I130" s="372"/>
      <c r="J130" s="386">
        <f>SUBTOTAL(9,G130:I130)</f>
        <v>50000</v>
      </c>
      <c r="K130" s="391">
        <f t="shared" si="8"/>
        <v>1.6132997293952931E-2</v>
      </c>
      <c r="L130" s="392"/>
      <c r="M130" s="392"/>
      <c r="N130" s="392"/>
      <c r="O130" s="392"/>
      <c r="P130" s="392"/>
      <c r="Q130" s="392"/>
      <c r="R130" s="392"/>
      <c r="S130" s="392"/>
      <c r="T130" s="392"/>
      <c r="U130" s="392"/>
      <c r="V130" s="392"/>
      <c r="W130" s="392"/>
      <c r="X130" s="392"/>
      <c r="Y130" s="392"/>
      <c r="Z130" s="392"/>
      <c r="AA130" s="392"/>
      <c r="AB130" s="392"/>
      <c r="AC130" s="392"/>
      <c r="AD130" s="392"/>
      <c r="AE130" s="392"/>
      <c r="AF130" s="392"/>
      <c r="AG130" s="392"/>
      <c r="AH130" s="392"/>
      <c r="AI130" s="392"/>
      <c r="AJ130" s="392"/>
      <c r="AK130" s="392"/>
      <c r="AL130" s="392"/>
      <c r="AM130" s="392"/>
      <c r="AN130" s="392"/>
      <c r="AO130" s="392"/>
      <c r="AP130" s="392"/>
      <c r="AQ130" s="392"/>
      <c r="AR130" s="392"/>
      <c r="AS130" s="392"/>
      <c r="AT130" s="392"/>
      <c r="AU130" s="392"/>
      <c r="AV130" s="392"/>
      <c r="AW130" s="392"/>
      <c r="AX130" s="392"/>
      <c r="AY130" s="392"/>
      <c r="AZ130" s="392"/>
      <c r="BA130" s="392"/>
      <c r="BB130" s="392"/>
      <c r="BC130" s="392"/>
      <c r="BD130" s="392"/>
      <c r="BE130" s="392"/>
      <c r="BF130" s="392"/>
    </row>
    <row r="131" spans="1:58" ht="12.75">
      <c r="A131" s="365">
        <v>2</v>
      </c>
      <c r="B131" s="366">
        <v>2</v>
      </c>
      <c r="C131" s="366">
        <v>7</v>
      </c>
      <c r="D131" s="366">
        <v>2</v>
      </c>
      <c r="E131" s="366"/>
      <c r="F131" s="378" t="s">
        <v>255</v>
      </c>
      <c r="G131" s="368">
        <f>SUM(G132:G140)</f>
        <v>0</v>
      </c>
      <c r="H131" s="368">
        <f>SUM(H132:H140)</f>
        <v>317500</v>
      </c>
      <c r="I131" s="368">
        <f>SUM(I132:I140)</f>
        <v>0</v>
      </c>
      <c r="J131" s="368">
        <f>SUM(J132:J140)</f>
        <v>317500</v>
      </c>
      <c r="K131" s="52">
        <f>SUM(K132:K140)</f>
        <v>0.1024445328166011</v>
      </c>
    </row>
    <row r="132" spans="1:58" ht="12.75">
      <c r="A132" s="369">
        <v>2</v>
      </c>
      <c r="B132" s="370">
        <v>2</v>
      </c>
      <c r="C132" s="370">
        <v>7</v>
      </c>
      <c r="D132" s="370">
        <v>2</v>
      </c>
      <c r="E132" s="370" t="s">
        <v>210</v>
      </c>
      <c r="F132" s="373" t="s">
        <v>1041</v>
      </c>
      <c r="G132" s="372"/>
      <c r="H132" s="372"/>
      <c r="I132" s="372"/>
      <c r="J132" s="349">
        <f t="shared" ref="J132:J140" si="9">SUBTOTAL(9,G132:I132)</f>
        <v>0</v>
      </c>
      <c r="K132" s="351">
        <f>IFERROR(J132/$J$18*100,"0.00")</f>
        <v>0</v>
      </c>
    </row>
    <row r="133" spans="1:58" ht="12.75">
      <c r="A133" s="369">
        <v>2</v>
      </c>
      <c r="B133" s="370">
        <v>2</v>
      </c>
      <c r="C133" s="370">
        <v>7</v>
      </c>
      <c r="D133" s="370">
        <v>2</v>
      </c>
      <c r="E133" s="370" t="s">
        <v>211</v>
      </c>
      <c r="F133" s="373" t="s">
        <v>1042</v>
      </c>
      <c r="G133" s="372"/>
      <c r="H133" s="372">
        <v>72500</v>
      </c>
      <c r="I133" s="372"/>
      <c r="J133" s="349">
        <f t="shared" si="9"/>
        <v>72500</v>
      </c>
      <c r="K133" s="351">
        <f t="shared" si="8"/>
        <v>2.3392846076231748E-2</v>
      </c>
    </row>
    <row r="134" spans="1:58" ht="16.5" customHeight="1">
      <c r="A134" s="369">
        <v>2</v>
      </c>
      <c r="B134" s="370">
        <v>2</v>
      </c>
      <c r="C134" s="370">
        <v>7</v>
      </c>
      <c r="D134" s="370">
        <v>2</v>
      </c>
      <c r="E134" s="370" t="s">
        <v>212</v>
      </c>
      <c r="F134" s="373" t="s">
        <v>1043</v>
      </c>
      <c r="G134" s="372"/>
      <c r="H134" s="372"/>
      <c r="I134" s="372"/>
      <c r="J134" s="349">
        <f t="shared" si="9"/>
        <v>0</v>
      </c>
      <c r="K134" s="351">
        <f t="shared" si="8"/>
        <v>0</v>
      </c>
    </row>
    <row r="135" spans="1:58" ht="12.75">
      <c r="A135" s="369">
        <v>2</v>
      </c>
      <c r="B135" s="370">
        <v>2</v>
      </c>
      <c r="C135" s="370">
        <v>7</v>
      </c>
      <c r="D135" s="370">
        <v>2</v>
      </c>
      <c r="E135" s="370" t="s">
        <v>213</v>
      </c>
      <c r="F135" s="373" t="s">
        <v>1044</v>
      </c>
      <c r="G135" s="372"/>
      <c r="H135" s="372">
        <v>95000</v>
      </c>
      <c r="I135" s="372"/>
      <c r="J135" s="349">
        <f t="shared" si="9"/>
        <v>95000</v>
      </c>
      <c r="K135" s="351">
        <f t="shared" si="8"/>
        <v>3.0652694858510566E-2</v>
      </c>
    </row>
    <row r="136" spans="1:58" ht="12.75">
      <c r="A136" s="369">
        <v>2</v>
      </c>
      <c r="B136" s="370">
        <v>2</v>
      </c>
      <c r="C136" s="370">
        <v>7</v>
      </c>
      <c r="D136" s="370">
        <v>2</v>
      </c>
      <c r="E136" s="370" t="s">
        <v>216</v>
      </c>
      <c r="F136" s="373" t="s">
        <v>217</v>
      </c>
      <c r="G136" s="372"/>
      <c r="H136" s="372"/>
      <c r="I136" s="372"/>
      <c r="J136" s="349">
        <f t="shared" si="9"/>
        <v>0</v>
      </c>
      <c r="K136" s="351">
        <f t="shared" si="8"/>
        <v>0</v>
      </c>
    </row>
    <row r="137" spans="1:58" ht="12.75">
      <c r="A137" s="369">
        <v>2</v>
      </c>
      <c r="B137" s="370">
        <v>2</v>
      </c>
      <c r="C137" s="370">
        <v>7</v>
      </c>
      <c r="D137" s="370">
        <v>2</v>
      </c>
      <c r="E137" s="370" t="s">
        <v>242</v>
      </c>
      <c r="F137" s="371" t="s">
        <v>124</v>
      </c>
      <c r="G137" s="372"/>
      <c r="H137" s="372"/>
      <c r="I137" s="372"/>
      <c r="J137" s="349">
        <f t="shared" si="9"/>
        <v>0</v>
      </c>
      <c r="K137" s="351">
        <f t="shared" si="8"/>
        <v>0</v>
      </c>
    </row>
    <row r="138" spans="1:58" ht="12.75">
      <c r="A138" s="369">
        <v>2</v>
      </c>
      <c r="B138" s="370">
        <v>2</v>
      </c>
      <c r="C138" s="370">
        <v>7</v>
      </c>
      <c r="D138" s="370">
        <v>2</v>
      </c>
      <c r="E138" s="370" t="s">
        <v>244</v>
      </c>
      <c r="F138" s="371" t="s">
        <v>1045</v>
      </c>
      <c r="G138" s="372"/>
      <c r="H138" s="372"/>
      <c r="I138" s="372"/>
      <c r="J138" s="349">
        <f t="shared" si="9"/>
        <v>0</v>
      </c>
      <c r="K138" s="351">
        <f t="shared" si="8"/>
        <v>0</v>
      </c>
    </row>
    <row r="139" spans="1:58" ht="12.75">
      <c r="A139" s="369">
        <v>2</v>
      </c>
      <c r="B139" s="370">
        <v>2</v>
      </c>
      <c r="C139" s="370">
        <v>7</v>
      </c>
      <c r="D139" s="370">
        <v>2</v>
      </c>
      <c r="E139" s="370" t="s">
        <v>248</v>
      </c>
      <c r="F139" s="371" t="s">
        <v>1077</v>
      </c>
      <c r="G139" s="372"/>
      <c r="H139" s="372"/>
      <c r="I139" s="372"/>
      <c r="J139" s="349">
        <f t="shared" si="9"/>
        <v>0</v>
      </c>
      <c r="K139" s="351">
        <f t="shared" si="8"/>
        <v>0</v>
      </c>
    </row>
    <row r="140" spans="1:58" s="393" customFormat="1" ht="22.5">
      <c r="A140" s="369">
        <v>2</v>
      </c>
      <c r="B140" s="370">
        <v>2</v>
      </c>
      <c r="C140" s="370">
        <v>7</v>
      </c>
      <c r="D140" s="370">
        <v>2</v>
      </c>
      <c r="E140" s="370" t="s">
        <v>1039</v>
      </c>
      <c r="F140" s="371" t="s">
        <v>1078</v>
      </c>
      <c r="G140" s="372"/>
      <c r="H140" s="372">
        <v>150000</v>
      </c>
      <c r="I140" s="372"/>
      <c r="J140" s="386">
        <f t="shared" si="9"/>
        <v>150000</v>
      </c>
      <c r="K140" s="391">
        <f t="shared" si="8"/>
        <v>4.839899188185879E-2</v>
      </c>
      <c r="L140" s="392"/>
      <c r="M140" s="392"/>
      <c r="N140" s="392"/>
      <c r="O140" s="392"/>
      <c r="P140" s="392"/>
      <c r="Q140" s="392"/>
      <c r="R140" s="392"/>
      <c r="S140" s="392"/>
      <c r="T140" s="392"/>
      <c r="U140" s="392"/>
      <c r="V140" s="392"/>
      <c r="W140" s="392"/>
      <c r="X140" s="392"/>
      <c r="Y140" s="392"/>
      <c r="Z140" s="392"/>
      <c r="AA140" s="392"/>
      <c r="AB140" s="392"/>
      <c r="AC140" s="392"/>
      <c r="AD140" s="392"/>
      <c r="AE140" s="392"/>
      <c r="AF140" s="392"/>
      <c r="AG140" s="392"/>
      <c r="AH140" s="392"/>
      <c r="AI140" s="392"/>
      <c r="AJ140" s="392"/>
      <c r="AK140" s="392"/>
      <c r="AL140" s="392"/>
      <c r="AM140" s="392"/>
      <c r="AN140" s="392"/>
      <c r="AO140" s="392"/>
      <c r="AP140" s="392"/>
      <c r="AQ140" s="392"/>
      <c r="AR140" s="392"/>
      <c r="AS140" s="392"/>
      <c r="AT140" s="392"/>
      <c r="AU140" s="392"/>
      <c r="AV140" s="392"/>
      <c r="AW140" s="392"/>
      <c r="AX140" s="392"/>
      <c r="AY140" s="392"/>
      <c r="AZ140" s="392"/>
      <c r="BA140" s="392"/>
      <c r="BB140" s="392"/>
      <c r="BC140" s="392"/>
      <c r="BD140" s="392"/>
      <c r="BE140" s="392"/>
      <c r="BF140" s="392"/>
    </row>
    <row r="141" spans="1:58" ht="12.75">
      <c r="A141" s="365">
        <v>2</v>
      </c>
      <c r="B141" s="366">
        <v>2</v>
      </c>
      <c r="C141" s="366">
        <v>7</v>
      </c>
      <c r="D141" s="366">
        <v>3</v>
      </c>
      <c r="E141" s="366"/>
      <c r="F141" s="378" t="s">
        <v>125</v>
      </c>
      <c r="G141" s="368">
        <f>G142</f>
        <v>0</v>
      </c>
      <c r="H141" s="368">
        <f>H142</f>
        <v>0</v>
      </c>
      <c r="I141" s="368">
        <f>I142</f>
        <v>0</v>
      </c>
      <c r="J141" s="368">
        <f>J142</f>
        <v>0</v>
      </c>
      <c r="K141" s="52">
        <f>K142</f>
        <v>0</v>
      </c>
    </row>
    <row r="142" spans="1:58" ht="12.75">
      <c r="A142" s="369">
        <v>2</v>
      </c>
      <c r="B142" s="370">
        <v>2</v>
      </c>
      <c r="C142" s="370">
        <v>7</v>
      </c>
      <c r="D142" s="370">
        <v>3</v>
      </c>
      <c r="E142" s="370" t="s">
        <v>210</v>
      </c>
      <c r="F142" s="371" t="s">
        <v>125</v>
      </c>
      <c r="G142" s="372"/>
      <c r="H142" s="372"/>
      <c r="I142" s="372"/>
      <c r="J142" s="349">
        <f>SUBTOTAL(9,G142:I142)</f>
        <v>0</v>
      </c>
      <c r="K142" s="351">
        <f t="shared" si="8"/>
        <v>0</v>
      </c>
    </row>
    <row r="143" spans="1:58" ht="12.75">
      <c r="A143" s="361">
        <v>2</v>
      </c>
      <c r="B143" s="362">
        <v>2</v>
      </c>
      <c r="C143" s="362">
        <v>8</v>
      </c>
      <c r="D143" s="362"/>
      <c r="E143" s="362"/>
      <c r="F143" s="363" t="s">
        <v>256</v>
      </c>
      <c r="G143" s="364">
        <f>+G144+G146+G148+G150+G154+G157+G164+G167</f>
        <v>0</v>
      </c>
      <c r="H143" s="364">
        <f>+H144+H146+H148+H150+H154+H157+H164+H167</f>
        <v>756844.95</v>
      </c>
      <c r="I143" s="364">
        <f>+I144+I146+I148+I150+I154+I157+I164+I167</f>
        <v>0</v>
      </c>
      <c r="J143" s="364">
        <f>+J144+J146+J148+J150+J154+J157+J164+J167</f>
        <v>756844.95</v>
      </c>
      <c r="K143" s="364">
        <f>+K144+K146+K148+K150+K154+K157+K164+K167</f>
        <v>0.24420355060583882</v>
      </c>
    </row>
    <row r="144" spans="1:58" ht="12.75">
      <c r="A144" s="365">
        <v>2</v>
      </c>
      <c r="B144" s="366">
        <v>2</v>
      </c>
      <c r="C144" s="366">
        <v>8</v>
      </c>
      <c r="D144" s="366">
        <v>1</v>
      </c>
      <c r="E144" s="366"/>
      <c r="F144" s="378" t="s">
        <v>1048</v>
      </c>
      <c r="G144" s="368">
        <f>G145</f>
        <v>0</v>
      </c>
      <c r="H144" s="368">
        <f>H145</f>
        <v>0</v>
      </c>
      <c r="I144" s="368">
        <f>I145</f>
        <v>0</v>
      </c>
      <c r="J144" s="368">
        <f>J145</f>
        <v>0</v>
      </c>
      <c r="K144" s="52">
        <f>K145</f>
        <v>0</v>
      </c>
    </row>
    <row r="145" spans="1:11" ht="12.75">
      <c r="A145" s="369">
        <v>2</v>
      </c>
      <c r="B145" s="370">
        <v>2</v>
      </c>
      <c r="C145" s="370">
        <v>8</v>
      </c>
      <c r="D145" s="370">
        <v>1</v>
      </c>
      <c r="E145" s="370" t="s">
        <v>210</v>
      </c>
      <c r="F145" s="371" t="s">
        <v>1048</v>
      </c>
      <c r="G145" s="372"/>
      <c r="H145" s="27"/>
      <c r="I145" s="27"/>
      <c r="J145" s="349">
        <f>SUBTOTAL(9,G145:I145)</f>
        <v>0</v>
      </c>
      <c r="K145" s="351">
        <f t="shared" si="8"/>
        <v>0</v>
      </c>
    </row>
    <row r="146" spans="1:11" ht="12.75">
      <c r="A146" s="365">
        <v>2</v>
      </c>
      <c r="B146" s="366">
        <v>2</v>
      </c>
      <c r="C146" s="366">
        <v>8</v>
      </c>
      <c r="D146" s="366">
        <v>2</v>
      </c>
      <c r="E146" s="366"/>
      <c r="F146" s="378" t="s">
        <v>1049</v>
      </c>
      <c r="G146" s="368">
        <f>G147</f>
        <v>0</v>
      </c>
      <c r="H146" s="368">
        <f>H147</f>
        <v>0</v>
      </c>
      <c r="I146" s="368">
        <f>I147</f>
        <v>0</v>
      </c>
      <c r="J146" s="368">
        <f>J147</f>
        <v>0</v>
      </c>
      <c r="K146" s="52">
        <f>K147</f>
        <v>0</v>
      </c>
    </row>
    <row r="147" spans="1:11" ht="12.75">
      <c r="A147" s="369">
        <v>2</v>
      </c>
      <c r="B147" s="370">
        <v>2</v>
      </c>
      <c r="C147" s="370">
        <v>8</v>
      </c>
      <c r="D147" s="370">
        <v>2</v>
      </c>
      <c r="E147" s="370" t="s">
        <v>210</v>
      </c>
      <c r="F147" s="371" t="s">
        <v>1050</v>
      </c>
      <c r="G147" s="372"/>
      <c r="H147" s="372"/>
      <c r="I147" s="372"/>
      <c r="J147" s="386">
        <f>SUBTOTAL(9,G147:I147)</f>
        <v>0</v>
      </c>
      <c r="K147" s="351">
        <f t="shared" si="8"/>
        <v>0</v>
      </c>
    </row>
    <row r="148" spans="1:11" ht="12.75">
      <c r="A148" s="365">
        <v>2</v>
      </c>
      <c r="B148" s="366">
        <v>2</v>
      </c>
      <c r="C148" s="366">
        <v>8</v>
      </c>
      <c r="D148" s="366">
        <v>4</v>
      </c>
      <c r="E148" s="366"/>
      <c r="F148" s="378" t="s">
        <v>126</v>
      </c>
      <c r="G148" s="368">
        <f>G149</f>
        <v>0</v>
      </c>
      <c r="H148" s="368">
        <f>H149</f>
        <v>0</v>
      </c>
      <c r="I148" s="368">
        <f>I149</f>
        <v>0</v>
      </c>
      <c r="J148" s="368">
        <f>J149</f>
        <v>0</v>
      </c>
      <c r="K148" s="52">
        <f>K149</f>
        <v>0</v>
      </c>
    </row>
    <row r="149" spans="1:11" ht="12.75">
      <c r="A149" s="369">
        <v>2</v>
      </c>
      <c r="B149" s="370">
        <v>2</v>
      </c>
      <c r="C149" s="370">
        <v>8</v>
      </c>
      <c r="D149" s="370">
        <v>4</v>
      </c>
      <c r="E149" s="370" t="s">
        <v>210</v>
      </c>
      <c r="F149" s="371" t="s">
        <v>126</v>
      </c>
      <c r="G149" s="372"/>
      <c r="H149" s="372"/>
      <c r="I149" s="372"/>
      <c r="J149" s="386">
        <f>SUBTOTAL(9,G149:I149)</f>
        <v>0</v>
      </c>
      <c r="K149" s="351">
        <f t="shared" si="8"/>
        <v>0</v>
      </c>
    </row>
    <row r="150" spans="1:11" ht="12.75">
      <c r="A150" s="365">
        <v>2</v>
      </c>
      <c r="B150" s="366">
        <v>2</v>
      </c>
      <c r="C150" s="366">
        <v>8</v>
      </c>
      <c r="D150" s="366">
        <v>5</v>
      </c>
      <c r="E150" s="366"/>
      <c r="F150" s="378" t="s">
        <v>127</v>
      </c>
      <c r="G150" s="368">
        <f>SUM(G151:G153)</f>
        <v>0</v>
      </c>
      <c r="H150" s="368">
        <f>SUM(H151:H153)</f>
        <v>0</v>
      </c>
      <c r="I150" s="368">
        <f>SUM(I151:I153)</f>
        <v>0</v>
      </c>
      <c r="J150" s="368">
        <f>SUM(J151:J153)</f>
        <v>0</v>
      </c>
      <c r="K150" s="52">
        <f>SUM(K151:K153)</f>
        <v>0</v>
      </c>
    </row>
    <row r="151" spans="1:11" ht="12.75">
      <c r="A151" s="369">
        <v>2</v>
      </c>
      <c r="B151" s="370">
        <v>2</v>
      </c>
      <c r="C151" s="370">
        <v>8</v>
      </c>
      <c r="D151" s="370">
        <v>5</v>
      </c>
      <c r="E151" s="370" t="s">
        <v>210</v>
      </c>
      <c r="F151" s="371" t="s">
        <v>128</v>
      </c>
      <c r="G151" s="372"/>
      <c r="H151" s="372"/>
      <c r="I151" s="372"/>
      <c r="J151" s="386">
        <f>SUBTOTAL(9,G151:I151)</f>
        <v>0</v>
      </c>
      <c r="K151" s="351">
        <f t="shared" si="8"/>
        <v>0</v>
      </c>
    </row>
    <row r="152" spans="1:11" ht="12.75">
      <c r="A152" s="369">
        <v>2</v>
      </c>
      <c r="B152" s="370">
        <v>2</v>
      </c>
      <c r="C152" s="370">
        <v>8</v>
      </c>
      <c r="D152" s="370">
        <v>5</v>
      </c>
      <c r="E152" s="370" t="s">
        <v>211</v>
      </c>
      <c r="F152" s="371" t="s">
        <v>129</v>
      </c>
      <c r="G152" s="372"/>
      <c r="H152" s="27"/>
      <c r="I152" s="27"/>
      <c r="J152" s="386">
        <f>SUBTOTAL(9,G152:I152)</f>
        <v>0</v>
      </c>
      <c r="K152" s="351">
        <f t="shared" si="8"/>
        <v>0</v>
      </c>
    </row>
    <row r="153" spans="1:11" ht="12.75">
      <c r="A153" s="369">
        <v>2</v>
      </c>
      <c r="B153" s="370">
        <v>2</v>
      </c>
      <c r="C153" s="370">
        <v>8</v>
      </c>
      <c r="D153" s="370">
        <v>5</v>
      </c>
      <c r="E153" s="370" t="s">
        <v>212</v>
      </c>
      <c r="F153" s="371" t="s">
        <v>218</v>
      </c>
      <c r="G153" s="372"/>
      <c r="H153" s="372"/>
      <c r="I153" s="372"/>
      <c r="J153" s="386">
        <f>SUBTOTAL(9,G153:I153)</f>
        <v>0</v>
      </c>
      <c r="K153" s="351">
        <f>IFERROR(J153/$J$18*100,"0.00")</f>
        <v>0</v>
      </c>
    </row>
    <row r="154" spans="1:11" ht="22.5" customHeight="1">
      <c r="A154" s="365">
        <v>2</v>
      </c>
      <c r="B154" s="366">
        <v>2</v>
      </c>
      <c r="C154" s="366">
        <v>8</v>
      </c>
      <c r="D154" s="366">
        <v>6</v>
      </c>
      <c r="E154" s="366"/>
      <c r="F154" s="378" t="s">
        <v>1051</v>
      </c>
      <c r="G154" s="368">
        <f>SUM(G155:G156)</f>
        <v>0</v>
      </c>
      <c r="H154" s="368">
        <f>SUM(H155:H156)</f>
        <v>0</v>
      </c>
      <c r="I154" s="368">
        <f>SUM(I155:I156)</f>
        <v>0</v>
      </c>
      <c r="J154" s="368">
        <f>SUM(J155:J156)</f>
        <v>0</v>
      </c>
      <c r="K154" s="52">
        <f>SUM(K155:K156)</f>
        <v>0</v>
      </c>
    </row>
    <row r="155" spans="1:11" ht="12.75">
      <c r="A155" s="369">
        <v>2</v>
      </c>
      <c r="B155" s="370">
        <v>2</v>
      </c>
      <c r="C155" s="370">
        <v>8</v>
      </c>
      <c r="D155" s="370">
        <v>6</v>
      </c>
      <c r="E155" s="370" t="s">
        <v>210</v>
      </c>
      <c r="F155" s="371" t="s">
        <v>461</v>
      </c>
      <c r="G155" s="372"/>
      <c r="H155" s="372"/>
      <c r="I155" s="372"/>
      <c r="J155" s="386">
        <f>SUBTOTAL(9,G155:I155)</f>
        <v>0</v>
      </c>
      <c r="K155" s="351">
        <f t="shared" si="8"/>
        <v>0</v>
      </c>
    </row>
    <row r="156" spans="1:11" ht="12.75">
      <c r="A156" s="369">
        <v>2</v>
      </c>
      <c r="B156" s="370">
        <v>2</v>
      </c>
      <c r="C156" s="370">
        <v>8</v>
      </c>
      <c r="D156" s="370">
        <v>6</v>
      </c>
      <c r="E156" s="370" t="s">
        <v>211</v>
      </c>
      <c r="F156" s="371" t="s">
        <v>130</v>
      </c>
      <c r="G156" s="372"/>
      <c r="H156" s="27"/>
      <c r="I156" s="27"/>
      <c r="J156" s="386">
        <f>SUBTOTAL(9,G156:I156)</f>
        <v>0</v>
      </c>
      <c r="K156" s="351">
        <f t="shared" si="8"/>
        <v>0</v>
      </c>
    </row>
    <row r="157" spans="1:11" ht="12.75">
      <c r="A157" s="365">
        <v>2</v>
      </c>
      <c r="B157" s="366">
        <v>2</v>
      </c>
      <c r="C157" s="366">
        <v>8</v>
      </c>
      <c r="D157" s="366">
        <v>7</v>
      </c>
      <c r="E157" s="366"/>
      <c r="F157" s="378" t="s">
        <v>131</v>
      </c>
      <c r="G157" s="368">
        <f>SUM(G158:G163)</f>
        <v>0</v>
      </c>
      <c r="H157" s="368">
        <f>SUM(H158:H163)</f>
        <v>390500</v>
      </c>
      <c r="I157" s="368">
        <f>SUM(I158:I163)</f>
        <v>0</v>
      </c>
      <c r="J157" s="368">
        <f>SUM(J158:J163)</f>
        <v>390500</v>
      </c>
      <c r="K157" s="52">
        <f>SUM(K158:K163)</f>
        <v>0.12599870886577236</v>
      </c>
    </row>
    <row r="158" spans="1:11" ht="12.75">
      <c r="A158" s="369">
        <v>2</v>
      </c>
      <c r="B158" s="370">
        <v>2</v>
      </c>
      <c r="C158" s="370">
        <v>8</v>
      </c>
      <c r="D158" s="370">
        <v>7</v>
      </c>
      <c r="E158" s="370" t="s">
        <v>210</v>
      </c>
      <c r="F158" s="371" t="s">
        <v>131</v>
      </c>
      <c r="G158" s="372"/>
      <c r="H158" s="372">
        <v>130000</v>
      </c>
      <c r="I158" s="372"/>
      <c r="J158" s="386">
        <f t="shared" ref="J158:J163" si="10">SUBTOTAL(9,G158:I158)</f>
        <v>130000</v>
      </c>
      <c r="K158" s="351">
        <f>IFERROR(J158/$J$18*100,"0.00")</f>
        <v>4.1945792964277612E-2</v>
      </c>
    </row>
    <row r="159" spans="1:11" ht="12.75">
      <c r="A159" s="369">
        <v>2</v>
      </c>
      <c r="B159" s="370">
        <v>2</v>
      </c>
      <c r="C159" s="370">
        <v>8</v>
      </c>
      <c r="D159" s="370">
        <v>7</v>
      </c>
      <c r="E159" s="370" t="s">
        <v>211</v>
      </c>
      <c r="F159" s="371" t="s">
        <v>132</v>
      </c>
      <c r="G159" s="372"/>
      <c r="H159" s="372"/>
      <c r="I159" s="372"/>
      <c r="J159" s="386">
        <f t="shared" si="10"/>
        <v>0</v>
      </c>
      <c r="K159" s="351">
        <f t="shared" si="8"/>
        <v>0</v>
      </c>
    </row>
    <row r="160" spans="1:11" ht="12.75">
      <c r="A160" s="369">
        <v>2</v>
      </c>
      <c r="B160" s="370">
        <v>2</v>
      </c>
      <c r="C160" s="370">
        <v>8</v>
      </c>
      <c r="D160" s="370">
        <v>7</v>
      </c>
      <c r="E160" s="370" t="s">
        <v>212</v>
      </c>
      <c r="F160" s="371" t="s">
        <v>133</v>
      </c>
      <c r="G160" s="372"/>
      <c r="H160" s="372"/>
      <c r="I160" s="372"/>
      <c r="J160" s="386">
        <f t="shared" si="10"/>
        <v>0</v>
      </c>
      <c r="K160" s="351">
        <f t="shared" si="8"/>
        <v>0</v>
      </c>
    </row>
    <row r="161" spans="1:11" ht="12.75">
      <c r="A161" s="369">
        <v>2</v>
      </c>
      <c r="B161" s="370">
        <v>2</v>
      </c>
      <c r="C161" s="370">
        <v>8</v>
      </c>
      <c r="D161" s="370">
        <v>7</v>
      </c>
      <c r="E161" s="370" t="s">
        <v>213</v>
      </c>
      <c r="F161" s="371" t="s">
        <v>134</v>
      </c>
      <c r="G161" s="372"/>
      <c r="H161" s="372"/>
      <c r="I161" s="372"/>
      <c r="J161" s="386">
        <f t="shared" si="10"/>
        <v>0</v>
      </c>
      <c r="K161" s="351">
        <f t="shared" si="8"/>
        <v>0</v>
      </c>
    </row>
    <row r="162" spans="1:11" ht="12.75">
      <c r="A162" s="369">
        <v>2</v>
      </c>
      <c r="B162" s="370">
        <v>2</v>
      </c>
      <c r="C162" s="370">
        <v>8</v>
      </c>
      <c r="D162" s="370">
        <v>7</v>
      </c>
      <c r="E162" s="370" t="s">
        <v>216</v>
      </c>
      <c r="F162" s="371" t="s">
        <v>135</v>
      </c>
      <c r="G162" s="372"/>
      <c r="H162" s="372"/>
      <c r="I162" s="372"/>
      <c r="J162" s="386">
        <f t="shared" si="10"/>
        <v>0</v>
      </c>
      <c r="K162" s="351">
        <f t="shared" si="8"/>
        <v>0</v>
      </c>
    </row>
    <row r="163" spans="1:11" ht="12.75">
      <c r="A163" s="369">
        <v>2</v>
      </c>
      <c r="B163" s="370">
        <v>2</v>
      </c>
      <c r="C163" s="370">
        <v>8</v>
      </c>
      <c r="D163" s="370">
        <v>7</v>
      </c>
      <c r="E163" s="370" t="s">
        <v>242</v>
      </c>
      <c r="F163" s="371" t="s">
        <v>136</v>
      </c>
      <c r="G163" s="372"/>
      <c r="H163" s="372">
        <v>260500</v>
      </c>
      <c r="I163" s="372"/>
      <c r="J163" s="386">
        <f t="shared" si="10"/>
        <v>260500</v>
      </c>
      <c r="K163" s="351">
        <f t="shared" si="8"/>
        <v>8.405291590149476E-2</v>
      </c>
    </row>
    <row r="164" spans="1:11" ht="12.75">
      <c r="A164" s="365">
        <v>2</v>
      </c>
      <c r="B164" s="366">
        <v>2</v>
      </c>
      <c r="C164" s="366">
        <v>8</v>
      </c>
      <c r="D164" s="366">
        <v>8</v>
      </c>
      <c r="E164" s="366"/>
      <c r="F164" s="378" t="s">
        <v>137</v>
      </c>
      <c r="G164" s="368">
        <f>SUM(G165:G166)</f>
        <v>0</v>
      </c>
      <c r="H164" s="368">
        <f>SUM(H165:H166)</f>
        <v>366344.95</v>
      </c>
      <c r="I164" s="368">
        <f>SUM(I165:I166)</f>
        <v>0</v>
      </c>
      <c r="J164" s="368">
        <f>SUM(J165:J166)</f>
        <v>366344.95</v>
      </c>
      <c r="K164" s="52">
        <f>SUM(K165:K166)</f>
        <v>0.11820484174006644</v>
      </c>
    </row>
    <row r="165" spans="1:11" ht="12.75">
      <c r="A165" s="369">
        <v>2</v>
      </c>
      <c r="B165" s="370">
        <v>2</v>
      </c>
      <c r="C165" s="370">
        <v>8</v>
      </c>
      <c r="D165" s="370">
        <v>8</v>
      </c>
      <c r="E165" s="370" t="s">
        <v>210</v>
      </c>
      <c r="F165" s="371" t="s">
        <v>138</v>
      </c>
      <c r="G165" s="372"/>
      <c r="H165" s="372">
        <v>366344.95</v>
      </c>
      <c r="I165" s="372"/>
      <c r="J165" s="386">
        <f>SUBTOTAL(9,G165:I165)</f>
        <v>366344.95</v>
      </c>
      <c r="K165" s="351">
        <f t="shared" si="8"/>
        <v>0.11820484174006644</v>
      </c>
    </row>
    <row r="166" spans="1:11" ht="12.75">
      <c r="A166" s="369">
        <v>2</v>
      </c>
      <c r="B166" s="370">
        <v>2</v>
      </c>
      <c r="C166" s="370">
        <v>8</v>
      </c>
      <c r="D166" s="370">
        <v>8</v>
      </c>
      <c r="E166" s="370" t="s">
        <v>211</v>
      </c>
      <c r="F166" s="371" t="s">
        <v>139</v>
      </c>
      <c r="G166" s="372"/>
      <c r="H166" s="372"/>
      <c r="I166" s="372"/>
      <c r="J166" s="386">
        <f>SUBTOTAL(9,G166:I166)</f>
        <v>0</v>
      </c>
      <c r="K166" s="351">
        <f>IFERROR(J166/$J$18*100,"0.00")</f>
        <v>0</v>
      </c>
    </row>
    <row r="167" spans="1:11" ht="12.75">
      <c r="A167" s="365">
        <v>2</v>
      </c>
      <c r="B167" s="366">
        <v>2</v>
      </c>
      <c r="C167" s="366">
        <v>9</v>
      </c>
      <c r="D167" s="366">
        <v>2</v>
      </c>
      <c r="E167" s="370"/>
      <c r="F167" s="378" t="s">
        <v>1052</v>
      </c>
      <c r="G167" s="368">
        <f>+G168+G169</f>
        <v>0</v>
      </c>
      <c r="H167" s="368">
        <f>+H168+H169</f>
        <v>0</v>
      </c>
      <c r="I167" s="368">
        <f>+I168+I169</f>
        <v>0</v>
      </c>
      <c r="J167" s="368">
        <f>+J168+J169</f>
        <v>0</v>
      </c>
      <c r="K167" s="52">
        <f>+K168+K169</f>
        <v>0</v>
      </c>
    </row>
    <row r="168" spans="1:11" ht="12.75">
      <c r="A168" s="369">
        <v>2</v>
      </c>
      <c r="B168" s="370">
        <v>2</v>
      </c>
      <c r="C168" s="370">
        <v>9</v>
      </c>
      <c r="D168" s="370">
        <v>2</v>
      </c>
      <c r="E168" s="370" t="s">
        <v>1012</v>
      </c>
      <c r="F168" s="371" t="s">
        <v>1052</v>
      </c>
      <c r="G168" s="381"/>
      <c r="H168" s="27"/>
      <c r="I168" s="27"/>
      <c r="J168" s="349">
        <f>SUBTOTAL(9,G168:I168)</f>
        <v>0</v>
      </c>
      <c r="K168" s="351">
        <f t="shared" si="8"/>
        <v>0</v>
      </c>
    </row>
    <row r="169" spans="1:11" ht="12.75">
      <c r="A169" s="369">
        <v>2</v>
      </c>
      <c r="B169" s="370">
        <v>2</v>
      </c>
      <c r="C169" s="370">
        <v>9</v>
      </c>
      <c r="D169" s="370">
        <v>2</v>
      </c>
      <c r="E169" s="370" t="s">
        <v>212</v>
      </c>
      <c r="F169" s="371" t="s">
        <v>1054</v>
      </c>
      <c r="G169" s="372"/>
      <c r="H169" s="27"/>
      <c r="I169" s="27"/>
      <c r="J169" s="349">
        <f>SUBTOTAL(9,G169:I169)</f>
        <v>0</v>
      </c>
      <c r="K169" s="351">
        <f t="shared" si="8"/>
        <v>0</v>
      </c>
    </row>
    <row r="170" spans="1:11" ht="12.75">
      <c r="A170" s="357">
        <v>2</v>
      </c>
      <c r="B170" s="358">
        <v>3</v>
      </c>
      <c r="C170" s="358"/>
      <c r="D170" s="358"/>
      <c r="E170" s="358"/>
      <c r="F170" s="359" t="s">
        <v>34</v>
      </c>
      <c r="G170" s="360">
        <f>+G171+G179+G188+G197+G200+G209+G224+G237</f>
        <v>10219806</v>
      </c>
      <c r="H170" s="360">
        <f>+H171+H179+H188+H197+H200+H209+H224+H237</f>
        <v>11932831.050000001</v>
      </c>
      <c r="I170" s="360">
        <f>+I171+I179+I188+I197+I200+I209+I224+I237</f>
        <v>0</v>
      </c>
      <c r="J170" s="360">
        <f>+J171+J179+J188+J197+J200+J209+J224+J237</f>
        <v>22152637.049999997</v>
      </c>
      <c r="K170" s="360">
        <f>+K171+K179+K188+K197+K200+K209+K224+K237</f>
        <v>7.1477686716314279</v>
      </c>
    </row>
    <row r="171" spans="1:11" ht="12.75">
      <c r="A171" s="361">
        <v>2</v>
      </c>
      <c r="B171" s="362">
        <v>3</v>
      </c>
      <c r="C171" s="362">
        <v>1</v>
      </c>
      <c r="D171" s="362"/>
      <c r="E171" s="362"/>
      <c r="F171" s="363" t="s">
        <v>35</v>
      </c>
      <c r="G171" s="364">
        <f>+G172+G174+G177</f>
        <v>121113.29</v>
      </c>
      <c r="H171" s="364">
        <f>+H172+H174+H177</f>
        <v>1090019.57</v>
      </c>
      <c r="I171" s="364">
        <f>+I172+I174+I177</f>
        <v>0</v>
      </c>
      <c r="J171" s="364">
        <f>+J172+J174+J177</f>
        <v>1211132.8600000001</v>
      </c>
      <c r="K171" s="364">
        <f>+K172+K174+K177</f>
        <v>0.39078406305994945</v>
      </c>
    </row>
    <row r="172" spans="1:11" ht="12.75">
      <c r="A172" s="365">
        <v>2</v>
      </c>
      <c r="B172" s="366">
        <v>3</v>
      </c>
      <c r="C172" s="366">
        <v>1</v>
      </c>
      <c r="D172" s="366">
        <v>1</v>
      </c>
      <c r="E172" s="366"/>
      <c r="F172" s="378" t="s">
        <v>141</v>
      </c>
      <c r="G172" s="368">
        <f>+G173</f>
        <v>121113.29</v>
      </c>
      <c r="H172" s="368">
        <f>+H173</f>
        <v>1090019.57</v>
      </c>
      <c r="I172" s="368">
        <f>+I173</f>
        <v>0</v>
      </c>
      <c r="J172" s="368">
        <f>+J173</f>
        <v>1211132.8600000001</v>
      </c>
      <c r="K172" s="52">
        <f>+K173</f>
        <v>0.39078406305994945</v>
      </c>
    </row>
    <row r="173" spans="1:11" ht="12.75">
      <c r="A173" s="369">
        <v>2</v>
      </c>
      <c r="B173" s="370">
        <v>3</v>
      </c>
      <c r="C173" s="370">
        <v>1</v>
      </c>
      <c r="D173" s="370">
        <v>1</v>
      </c>
      <c r="E173" s="370" t="s">
        <v>210</v>
      </c>
      <c r="F173" s="371" t="s">
        <v>141</v>
      </c>
      <c r="G173" s="372">
        <v>121113.29</v>
      </c>
      <c r="H173" s="27">
        <v>1090019.57</v>
      </c>
      <c r="I173" s="27"/>
      <c r="J173" s="349">
        <f>SUBTOTAL(9,G173:I173)</f>
        <v>1211132.8600000001</v>
      </c>
      <c r="K173" s="351">
        <f t="shared" si="8"/>
        <v>0.39078406305994945</v>
      </c>
    </row>
    <row r="174" spans="1:11" ht="12.75">
      <c r="A174" s="365">
        <v>2</v>
      </c>
      <c r="B174" s="366">
        <v>3</v>
      </c>
      <c r="C174" s="366">
        <v>1</v>
      </c>
      <c r="D174" s="366">
        <v>3</v>
      </c>
      <c r="E174" s="366"/>
      <c r="F174" s="378" t="s">
        <v>142</v>
      </c>
      <c r="G174" s="368">
        <f>SUM(G175:G176)</f>
        <v>0</v>
      </c>
      <c r="H174" s="368">
        <f>SUM(H175:H176)</f>
        <v>0</v>
      </c>
      <c r="I174" s="368">
        <f>SUM(I175:I176)</f>
        <v>0</v>
      </c>
      <c r="J174" s="368">
        <f>SUM(J175:J176)</f>
        <v>0</v>
      </c>
      <c r="K174" s="52">
        <f>SUM(K175:K176)</f>
        <v>0</v>
      </c>
    </row>
    <row r="175" spans="1:11" ht="12.75">
      <c r="A175" s="369">
        <v>2</v>
      </c>
      <c r="B175" s="370">
        <v>3</v>
      </c>
      <c r="C175" s="370">
        <v>1</v>
      </c>
      <c r="D175" s="370">
        <v>3</v>
      </c>
      <c r="E175" s="370" t="s">
        <v>211</v>
      </c>
      <c r="F175" s="371" t="s">
        <v>143</v>
      </c>
      <c r="G175" s="372"/>
      <c r="H175" s="27"/>
      <c r="I175" s="27"/>
      <c r="J175" s="349">
        <f>SUBTOTAL(9,G175:I175)</f>
        <v>0</v>
      </c>
      <c r="K175" s="351">
        <f t="shared" si="8"/>
        <v>0</v>
      </c>
    </row>
    <row r="176" spans="1:11" ht="12.75">
      <c r="A176" s="369">
        <v>2</v>
      </c>
      <c r="B176" s="370">
        <v>3</v>
      </c>
      <c r="C176" s="370">
        <v>1</v>
      </c>
      <c r="D176" s="370">
        <v>3</v>
      </c>
      <c r="E176" s="370" t="s">
        <v>212</v>
      </c>
      <c r="F176" s="371" t="s">
        <v>144</v>
      </c>
      <c r="G176" s="379"/>
      <c r="H176" s="27"/>
      <c r="I176" s="27"/>
      <c r="J176" s="349">
        <f>SUBTOTAL(9,G176:I176)</f>
        <v>0</v>
      </c>
      <c r="K176" s="351">
        <f t="shared" si="8"/>
        <v>0</v>
      </c>
    </row>
    <row r="177" spans="1:11" ht="12.75">
      <c r="A177" s="365">
        <v>2</v>
      </c>
      <c r="B177" s="366">
        <v>3</v>
      </c>
      <c r="C177" s="366">
        <v>1</v>
      </c>
      <c r="D177" s="366">
        <v>4</v>
      </c>
      <c r="E177" s="366"/>
      <c r="F177" s="378" t="s">
        <v>145</v>
      </c>
      <c r="G177" s="380">
        <f>+G178</f>
        <v>0</v>
      </c>
      <c r="H177" s="380">
        <f>+H178</f>
        <v>0</v>
      </c>
      <c r="I177" s="380">
        <f>+I178</f>
        <v>0</v>
      </c>
      <c r="J177" s="380">
        <f>+J178</f>
        <v>0</v>
      </c>
      <c r="K177" s="52">
        <f>+K178</f>
        <v>0</v>
      </c>
    </row>
    <row r="178" spans="1:11" ht="12.75">
      <c r="A178" s="369">
        <v>2</v>
      </c>
      <c r="B178" s="370">
        <v>3</v>
      </c>
      <c r="C178" s="370">
        <v>1</v>
      </c>
      <c r="D178" s="370">
        <v>4</v>
      </c>
      <c r="E178" s="370" t="s">
        <v>210</v>
      </c>
      <c r="F178" s="371" t="s">
        <v>145</v>
      </c>
      <c r="G178" s="379"/>
      <c r="H178" s="27"/>
      <c r="I178" s="27"/>
      <c r="J178" s="349">
        <f>SUBTOTAL(9,G178:I178)</f>
        <v>0</v>
      </c>
      <c r="K178" s="351">
        <f t="shared" si="8"/>
        <v>0</v>
      </c>
    </row>
    <row r="179" spans="1:11" ht="12.75">
      <c r="A179" s="361">
        <v>2</v>
      </c>
      <c r="B179" s="362">
        <v>3</v>
      </c>
      <c r="C179" s="362">
        <v>2</v>
      </c>
      <c r="D179" s="362"/>
      <c r="E179" s="362"/>
      <c r="F179" s="363" t="s">
        <v>36</v>
      </c>
      <c r="G179" s="364">
        <f>+G180+G182+G184+G186</f>
        <v>0</v>
      </c>
      <c r="H179" s="364">
        <f>+H180+H182+H184+H186</f>
        <v>260000</v>
      </c>
      <c r="I179" s="364">
        <f>+I180+I182+I184+I186</f>
        <v>0</v>
      </c>
      <c r="J179" s="364">
        <f>+J180+J182+J184+J186</f>
        <v>260000</v>
      </c>
      <c r="K179" s="364">
        <f>+K180+K182+K184+K186</f>
        <v>8.3891585928555223E-2</v>
      </c>
    </row>
    <row r="180" spans="1:11" ht="12.75">
      <c r="A180" s="365">
        <v>2</v>
      </c>
      <c r="B180" s="366">
        <v>3</v>
      </c>
      <c r="C180" s="366">
        <v>2</v>
      </c>
      <c r="D180" s="366">
        <v>1</v>
      </c>
      <c r="E180" s="366"/>
      <c r="F180" s="378" t="s">
        <v>1055</v>
      </c>
      <c r="G180" s="380">
        <f>+G181</f>
        <v>0</v>
      </c>
      <c r="H180" s="380">
        <f>+H181</f>
        <v>0</v>
      </c>
      <c r="I180" s="380">
        <f>+I181</f>
        <v>0</v>
      </c>
      <c r="J180" s="380">
        <f>+J181</f>
        <v>0</v>
      </c>
      <c r="K180" s="52">
        <f>+K181</f>
        <v>0</v>
      </c>
    </row>
    <row r="181" spans="1:11" ht="12.75">
      <c r="A181" s="369">
        <v>2</v>
      </c>
      <c r="B181" s="370">
        <v>3</v>
      </c>
      <c r="C181" s="370">
        <v>2</v>
      </c>
      <c r="D181" s="370">
        <v>1</v>
      </c>
      <c r="E181" s="370" t="s">
        <v>210</v>
      </c>
      <c r="F181" s="371" t="s">
        <v>1055</v>
      </c>
      <c r="G181" s="379"/>
      <c r="H181" s="379"/>
      <c r="I181" s="379"/>
      <c r="J181" s="350">
        <f>SUBTOTAL(9,G181:I181)</f>
        <v>0</v>
      </c>
      <c r="K181" s="351">
        <f t="shared" si="8"/>
        <v>0</v>
      </c>
    </row>
    <row r="182" spans="1:11" ht="12.75">
      <c r="A182" s="365">
        <v>2</v>
      </c>
      <c r="B182" s="366">
        <v>3</v>
      </c>
      <c r="C182" s="366">
        <v>2</v>
      </c>
      <c r="D182" s="366">
        <v>2</v>
      </c>
      <c r="E182" s="366"/>
      <c r="F182" s="378" t="s">
        <v>146</v>
      </c>
      <c r="G182" s="380">
        <f>+G183</f>
        <v>0</v>
      </c>
      <c r="H182" s="380">
        <f>+H183</f>
        <v>260000</v>
      </c>
      <c r="I182" s="380">
        <f>+I183</f>
        <v>0</v>
      </c>
      <c r="J182" s="380">
        <f>+J183</f>
        <v>260000</v>
      </c>
      <c r="K182" s="52">
        <f>+K183</f>
        <v>8.3891585928555223E-2</v>
      </c>
    </row>
    <row r="183" spans="1:11" ht="12.75">
      <c r="A183" s="369">
        <v>2</v>
      </c>
      <c r="B183" s="370">
        <v>3</v>
      </c>
      <c r="C183" s="370">
        <v>2</v>
      </c>
      <c r="D183" s="370">
        <v>2</v>
      </c>
      <c r="E183" s="370" t="s">
        <v>210</v>
      </c>
      <c r="F183" s="371" t="s">
        <v>146</v>
      </c>
      <c r="G183" s="379"/>
      <c r="H183" s="379">
        <v>260000</v>
      </c>
      <c r="I183" s="379"/>
      <c r="J183" s="349">
        <f>SUBTOTAL(9,G183:I183)</f>
        <v>260000</v>
      </c>
      <c r="K183" s="351">
        <f>IFERROR(J183/$J$18*100,"0.00")</f>
        <v>8.3891585928555223E-2</v>
      </c>
    </row>
    <row r="184" spans="1:11" ht="12.75">
      <c r="A184" s="365">
        <v>2</v>
      </c>
      <c r="B184" s="366">
        <v>3</v>
      </c>
      <c r="C184" s="366">
        <v>2</v>
      </c>
      <c r="D184" s="366">
        <v>3</v>
      </c>
      <c r="E184" s="366"/>
      <c r="F184" s="378" t="s">
        <v>147</v>
      </c>
      <c r="G184" s="380">
        <f>+G185</f>
        <v>0</v>
      </c>
      <c r="H184" s="380">
        <f>+H185</f>
        <v>0</v>
      </c>
      <c r="I184" s="380">
        <f>+I185</f>
        <v>0</v>
      </c>
      <c r="J184" s="380">
        <f>+J185</f>
        <v>0</v>
      </c>
      <c r="K184" s="52">
        <f>+K185</f>
        <v>0</v>
      </c>
    </row>
    <row r="185" spans="1:11" ht="12.75">
      <c r="A185" s="369">
        <v>2</v>
      </c>
      <c r="B185" s="370">
        <v>3</v>
      </c>
      <c r="C185" s="370">
        <v>2</v>
      </c>
      <c r="D185" s="370">
        <v>3</v>
      </c>
      <c r="E185" s="370" t="s">
        <v>210</v>
      </c>
      <c r="F185" s="371" t="s">
        <v>147</v>
      </c>
      <c r="G185" s="379"/>
      <c r="H185" s="27"/>
      <c r="I185" s="27"/>
      <c r="J185" s="349">
        <f>SUBTOTAL(9,G185:I185)</f>
        <v>0</v>
      </c>
      <c r="K185" s="351">
        <f t="shared" si="8"/>
        <v>0</v>
      </c>
    </row>
    <row r="186" spans="1:11" ht="12.75">
      <c r="A186" s="365">
        <v>2</v>
      </c>
      <c r="B186" s="366">
        <v>3</v>
      </c>
      <c r="C186" s="366">
        <v>2</v>
      </c>
      <c r="D186" s="366">
        <v>4</v>
      </c>
      <c r="E186" s="366"/>
      <c r="F186" s="378" t="s">
        <v>37</v>
      </c>
      <c r="G186" s="380">
        <f>+G187</f>
        <v>0</v>
      </c>
      <c r="H186" s="380">
        <f>+H187</f>
        <v>0</v>
      </c>
      <c r="I186" s="380">
        <f>+I187</f>
        <v>0</v>
      </c>
      <c r="J186" s="380">
        <f>+J187</f>
        <v>0</v>
      </c>
      <c r="K186" s="52">
        <f>+K187</f>
        <v>0</v>
      </c>
    </row>
    <row r="187" spans="1:11" ht="12.75">
      <c r="A187" s="369">
        <v>2</v>
      </c>
      <c r="B187" s="370">
        <v>3</v>
      </c>
      <c r="C187" s="370">
        <v>2</v>
      </c>
      <c r="D187" s="370">
        <v>4</v>
      </c>
      <c r="E187" s="370" t="s">
        <v>210</v>
      </c>
      <c r="F187" s="371" t="s">
        <v>37</v>
      </c>
      <c r="G187" s="379"/>
      <c r="H187" s="27"/>
      <c r="I187" s="27"/>
      <c r="J187" s="349">
        <f>SUBTOTAL(9,G187:I187)</f>
        <v>0</v>
      </c>
      <c r="K187" s="351">
        <f t="shared" si="8"/>
        <v>0</v>
      </c>
    </row>
    <row r="188" spans="1:11" ht="12.75">
      <c r="A188" s="361">
        <v>2</v>
      </c>
      <c r="B188" s="362">
        <v>3</v>
      </c>
      <c r="C188" s="362">
        <v>3</v>
      </c>
      <c r="D188" s="362"/>
      <c r="E188" s="362"/>
      <c r="F188" s="363" t="s">
        <v>258</v>
      </c>
      <c r="G188" s="364">
        <f>+G189+G191+G193+G195</f>
        <v>0</v>
      </c>
      <c r="H188" s="364">
        <f>+H189+H191+H193+H195</f>
        <v>0</v>
      </c>
      <c r="I188" s="364">
        <f>+I189+I191+I193+I195</f>
        <v>0</v>
      </c>
      <c r="J188" s="364">
        <f>+J189+J191+J193+J195</f>
        <v>0</v>
      </c>
      <c r="K188" s="364">
        <f>+K189+K191+K193+K195</f>
        <v>0</v>
      </c>
    </row>
    <row r="189" spans="1:11" ht="12.75">
      <c r="A189" s="365">
        <v>2</v>
      </c>
      <c r="B189" s="366">
        <v>3</v>
      </c>
      <c r="C189" s="366">
        <v>3</v>
      </c>
      <c r="D189" s="366">
        <v>1</v>
      </c>
      <c r="E189" s="366"/>
      <c r="F189" s="378" t="s">
        <v>148</v>
      </c>
      <c r="G189" s="368">
        <f>G190</f>
        <v>0</v>
      </c>
      <c r="H189" s="368">
        <f>H190</f>
        <v>0</v>
      </c>
      <c r="I189" s="368">
        <f>I190</f>
        <v>0</v>
      </c>
      <c r="J189" s="368">
        <f>J190</f>
        <v>0</v>
      </c>
      <c r="K189" s="52">
        <f>K190</f>
        <v>0</v>
      </c>
    </row>
    <row r="190" spans="1:11" ht="12.75">
      <c r="A190" s="369">
        <v>2</v>
      </c>
      <c r="B190" s="370">
        <v>3</v>
      </c>
      <c r="C190" s="370">
        <v>3</v>
      </c>
      <c r="D190" s="370">
        <v>1</v>
      </c>
      <c r="E190" s="370" t="s">
        <v>210</v>
      </c>
      <c r="F190" s="371" t="s">
        <v>148</v>
      </c>
      <c r="G190" s="372"/>
      <c r="H190" s="372"/>
      <c r="I190" s="372"/>
      <c r="J190" s="350">
        <f>SUBTOTAL(9,G190:I190)</f>
        <v>0</v>
      </c>
      <c r="K190" s="351">
        <f t="shared" si="8"/>
        <v>0</v>
      </c>
    </row>
    <row r="191" spans="1:11" ht="12.75">
      <c r="A191" s="365">
        <v>2</v>
      </c>
      <c r="B191" s="366">
        <v>3</v>
      </c>
      <c r="C191" s="366">
        <v>3</v>
      </c>
      <c r="D191" s="366">
        <v>2</v>
      </c>
      <c r="E191" s="366"/>
      <c r="F191" s="378" t="s">
        <v>149</v>
      </c>
      <c r="G191" s="380">
        <f>+G192</f>
        <v>0</v>
      </c>
      <c r="H191" s="380">
        <f>+H192</f>
        <v>0</v>
      </c>
      <c r="I191" s="380">
        <f>+I192</f>
        <v>0</v>
      </c>
      <c r="J191" s="380">
        <f>+J192</f>
        <v>0</v>
      </c>
      <c r="K191" s="52">
        <f>+K192</f>
        <v>0</v>
      </c>
    </row>
    <row r="192" spans="1:11" ht="12.75">
      <c r="A192" s="369">
        <v>2</v>
      </c>
      <c r="B192" s="370">
        <v>3</v>
      </c>
      <c r="C192" s="370">
        <v>3</v>
      </c>
      <c r="D192" s="370">
        <v>2</v>
      </c>
      <c r="E192" s="370" t="s">
        <v>210</v>
      </c>
      <c r="F192" s="371" t="s">
        <v>149</v>
      </c>
      <c r="G192" s="372"/>
      <c r="H192" s="372"/>
      <c r="I192" s="372"/>
      <c r="J192" s="350">
        <f>SUBTOTAL(9,G192:I192)</f>
        <v>0</v>
      </c>
      <c r="K192" s="351">
        <f t="shared" si="8"/>
        <v>0</v>
      </c>
    </row>
    <row r="193" spans="1:11" ht="12.75">
      <c r="A193" s="365">
        <v>2</v>
      </c>
      <c r="B193" s="366">
        <v>3</v>
      </c>
      <c r="C193" s="366">
        <v>3</v>
      </c>
      <c r="D193" s="366">
        <v>3</v>
      </c>
      <c r="E193" s="366"/>
      <c r="F193" s="378" t="s">
        <v>150</v>
      </c>
      <c r="G193" s="380">
        <f>+G194</f>
        <v>0</v>
      </c>
      <c r="H193" s="380">
        <f>+H194</f>
        <v>0</v>
      </c>
      <c r="I193" s="380">
        <f>+I194</f>
        <v>0</v>
      </c>
      <c r="J193" s="380">
        <f>+J194</f>
        <v>0</v>
      </c>
      <c r="K193" s="52">
        <f>+K194</f>
        <v>0</v>
      </c>
    </row>
    <row r="194" spans="1:11" ht="12.75">
      <c r="A194" s="369">
        <v>2</v>
      </c>
      <c r="B194" s="370">
        <v>3</v>
      </c>
      <c r="C194" s="370">
        <v>3</v>
      </c>
      <c r="D194" s="370">
        <v>3</v>
      </c>
      <c r="E194" s="370" t="s">
        <v>210</v>
      </c>
      <c r="F194" s="371" t="s">
        <v>150</v>
      </c>
      <c r="G194" s="372"/>
      <c r="H194" s="27"/>
      <c r="I194" s="27"/>
      <c r="J194" s="350">
        <f>SUBTOTAL(9,G194:I194)</f>
        <v>0</v>
      </c>
      <c r="K194" s="351">
        <f>IFERROR(J194/$J$18*100,"0.00")</f>
        <v>0</v>
      </c>
    </row>
    <row r="195" spans="1:11" ht="12.75">
      <c r="A195" s="365">
        <v>2</v>
      </c>
      <c r="B195" s="366">
        <v>3</v>
      </c>
      <c r="C195" s="366">
        <v>3</v>
      </c>
      <c r="D195" s="366">
        <v>4</v>
      </c>
      <c r="E195" s="366"/>
      <c r="F195" s="378" t="s">
        <v>151</v>
      </c>
      <c r="G195" s="380">
        <f>+G196</f>
        <v>0</v>
      </c>
      <c r="H195" s="380">
        <f>+H196</f>
        <v>0</v>
      </c>
      <c r="I195" s="380">
        <f>+I196</f>
        <v>0</v>
      </c>
      <c r="J195" s="380">
        <f>+J196</f>
        <v>0</v>
      </c>
      <c r="K195" s="52">
        <f>+K196</f>
        <v>0</v>
      </c>
    </row>
    <row r="196" spans="1:11" ht="12.75">
      <c r="A196" s="369">
        <v>2</v>
      </c>
      <c r="B196" s="370">
        <v>3</v>
      </c>
      <c r="C196" s="370">
        <v>3</v>
      </c>
      <c r="D196" s="370">
        <v>4</v>
      </c>
      <c r="E196" s="370" t="s">
        <v>210</v>
      </c>
      <c r="F196" s="371" t="s">
        <v>151</v>
      </c>
      <c r="G196" s="379"/>
      <c r="H196" s="379"/>
      <c r="I196" s="379"/>
      <c r="J196" s="350">
        <f>SUBTOTAL(9,G196:I196)</f>
        <v>0</v>
      </c>
      <c r="K196" s="351">
        <f>IFERROR(J196/$J$18*100,"0.00")</f>
        <v>0</v>
      </c>
    </row>
    <row r="197" spans="1:11" ht="12.75">
      <c r="A197" s="361">
        <v>2</v>
      </c>
      <c r="B197" s="362">
        <v>3</v>
      </c>
      <c r="C197" s="362">
        <v>4</v>
      </c>
      <c r="D197" s="362"/>
      <c r="E197" s="362"/>
      <c r="F197" s="363" t="s">
        <v>259</v>
      </c>
      <c r="G197" s="364">
        <f t="shared" ref="G197:K198" si="11">+G198</f>
        <v>4045418.39</v>
      </c>
      <c r="H197" s="364">
        <f t="shared" si="11"/>
        <v>1005154</v>
      </c>
      <c r="I197" s="364">
        <f t="shared" si="11"/>
        <v>0</v>
      </c>
      <c r="J197" s="364">
        <f t="shared" si="11"/>
        <v>5050572.3900000006</v>
      </c>
      <c r="K197" s="385">
        <f t="shared" si="11"/>
        <v>1.6296174140156678</v>
      </c>
    </row>
    <row r="198" spans="1:11" ht="12.75">
      <c r="A198" s="365">
        <v>2</v>
      </c>
      <c r="B198" s="366">
        <v>3</v>
      </c>
      <c r="C198" s="366">
        <v>4</v>
      </c>
      <c r="D198" s="366">
        <v>1</v>
      </c>
      <c r="E198" s="366"/>
      <c r="F198" s="378" t="s">
        <v>152</v>
      </c>
      <c r="G198" s="380">
        <f t="shared" si="11"/>
        <v>4045418.39</v>
      </c>
      <c r="H198" s="380">
        <f t="shared" si="11"/>
        <v>1005154</v>
      </c>
      <c r="I198" s="380">
        <f t="shared" si="11"/>
        <v>0</v>
      </c>
      <c r="J198" s="380">
        <f t="shared" si="11"/>
        <v>5050572.3900000006</v>
      </c>
      <c r="K198" s="52">
        <f t="shared" si="11"/>
        <v>1.6296174140156678</v>
      </c>
    </row>
    <row r="199" spans="1:11" ht="12.75">
      <c r="A199" s="369">
        <v>2</v>
      </c>
      <c r="B199" s="370">
        <v>3</v>
      </c>
      <c r="C199" s="370">
        <v>4</v>
      </c>
      <c r="D199" s="370">
        <v>1</v>
      </c>
      <c r="E199" s="370" t="s">
        <v>210</v>
      </c>
      <c r="F199" s="371" t="s">
        <v>152</v>
      </c>
      <c r="G199" s="372">
        <v>4045418.39</v>
      </c>
      <c r="H199" s="27">
        <v>1005154</v>
      </c>
      <c r="I199" s="27"/>
      <c r="J199" s="350">
        <f>SUBTOTAL(9,G199:I199)</f>
        <v>5050572.3900000006</v>
      </c>
      <c r="K199" s="351">
        <f>IFERROR(J199/$J$18*100,"0.00")</f>
        <v>1.6296174140156678</v>
      </c>
    </row>
    <row r="200" spans="1:11" ht="12.75">
      <c r="A200" s="361">
        <v>2</v>
      </c>
      <c r="B200" s="362">
        <v>3</v>
      </c>
      <c r="C200" s="362">
        <v>5</v>
      </c>
      <c r="D200" s="362"/>
      <c r="E200" s="362"/>
      <c r="F200" s="363" t="s">
        <v>154</v>
      </c>
      <c r="G200" s="364">
        <f>+G201+G203+G205+G207</f>
        <v>0</v>
      </c>
      <c r="H200" s="364">
        <f>+H201+H203+H205+H207</f>
        <v>0</v>
      </c>
      <c r="I200" s="364">
        <f>+I201+I203+I205+I207</f>
        <v>0</v>
      </c>
      <c r="J200" s="364">
        <f>+J201+J203+J205+J207</f>
        <v>0</v>
      </c>
      <c r="K200" s="364">
        <f>+K201+K203+K205+K207</f>
        <v>0</v>
      </c>
    </row>
    <row r="201" spans="1:11" ht="12.75">
      <c r="A201" s="365">
        <v>2</v>
      </c>
      <c r="B201" s="366">
        <v>3</v>
      </c>
      <c r="C201" s="366">
        <v>5</v>
      </c>
      <c r="D201" s="366">
        <v>2</v>
      </c>
      <c r="E201" s="366"/>
      <c r="F201" s="378" t="s">
        <v>1056</v>
      </c>
      <c r="G201" s="380">
        <f>+G202</f>
        <v>0</v>
      </c>
      <c r="H201" s="380">
        <f>+H202</f>
        <v>0</v>
      </c>
      <c r="I201" s="380">
        <f>+I202</f>
        <v>0</v>
      </c>
      <c r="J201" s="380">
        <f>+J202</f>
        <v>0</v>
      </c>
      <c r="K201" s="52">
        <f>+K202</f>
        <v>0</v>
      </c>
    </row>
    <row r="202" spans="1:11" ht="12.75">
      <c r="A202" s="369">
        <v>2</v>
      </c>
      <c r="B202" s="370">
        <v>3</v>
      </c>
      <c r="C202" s="370">
        <v>5</v>
      </c>
      <c r="D202" s="370">
        <v>2</v>
      </c>
      <c r="E202" s="370" t="s">
        <v>210</v>
      </c>
      <c r="F202" s="371" t="s">
        <v>1056</v>
      </c>
      <c r="G202" s="379"/>
      <c r="H202" s="27"/>
      <c r="I202" s="27"/>
      <c r="J202" s="350">
        <f>SUBTOTAL(9,G202:I202)</f>
        <v>0</v>
      </c>
      <c r="K202" s="351">
        <f>IFERROR(J202/$J$18*100,"0.00")</f>
        <v>0</v>
      </c>
    </row>
    <row r="203" spans="1:11" ht="12.75">
      <c r="A203" s="365">
        <v>2</v>
      </c>
      <c r="B203" s="366">
        <v>3</v>
      </c>
      <c r="C203" s="366">
        <v>5</v>
      </c>
      <c r="D203" s="366">
        <v>3</v>
      </c>
      <c r="E203" s="366"/>
      <c r="F203" s="378" t="s">
        <v>153</v>
      </c>
      <c r="G203" s="380">
        <f>+G204</f>
        <v>0</v>
      </c>
      <c r="H203" s="380">
        <f>+H204</f>
        <v>0</v>
      </c>
      <c r="I203" s="380">
        <f>+I204</f>
        <v>0</v>
      </c>
      <c r="J203" s="380">
        <f>+J204</f>
        <v>0</v>
      </c>
      <c r="K203" s="52">
        <f>+K204</f>
        <v>0</v>
      </c>
    </row>
    <row r="204" spans="1:11" ht="12.75">
      <c r="A204" s="369">
        <v>2</v>
      </c>
      <c r="B204" s="370">
        <v>3</v>
      </c>
      <c r="C204" s="370">
        <v>5</v>
      </c>
      <c r="D204" s="370">
        <v>3</v>
      </c>
      <c r="E204" s="370" t="s">
        <v>210</v>
      </c>
      <c r="F204" s="371" t="s">
        <v>153</v>
      </c>
      <c r="G204" s="372"/>
      <c r="H204" s="27"/>
      <c r="I204" s="27"/>
      <c r="J204" s="349">
        <f>SUBTOTAL(9,G204:I204)</f>
        <v>0</v>
      </c>
      <c r="K204" s="351">
        <f>IFERROR(J204/$J$18*100,"0.00")</f>
        <v>0</v>
      </c>
    </row>
    <row r="205" spans="1:11" ht="12.75">
      <c r="A205" s="365">
        <v>2</v>
      </c>
      <c r="B205" s="366">
        <v>3</v>
      </c>
      <c r="C205" s="366">
        <v>5</v>
      </c>
      <c r="D205" s="366">
        <v>4</v>
      </c>
      <c r="E205" s="366"/>
      <c r="F205" s="378" t="s">
        <v>1057</v>
      </c>
      <c r="G205" s="380">
        <f>+G206</f>
        <v>0</v>
      </c>
      <c r="H205" s="380">
        <f>+H206</f>
        <v>0</v>
      </c>
      <c r="I205" s="380">
        <f>+I206</f>
        <v>0</v>
      </c>
      <c r="J205" s="380">
        <f>+J206</f>
        <v>0</v>
      </c>
      <c r="K205" s="52">
        <f>+K206</f>
        <v>0</v>
      </c>
    </row>
    <row r="206" spans="1:11" ht="12.75">
      <c r="A206" s="369">
        <v>2</v>
      </c>
      <c r="B206" s="370">
        <v>3</v>
      </c>
      <c r="C206" s="370">
        <v>5</v>
      </c>
      <c r="D206" s="370">
        <v>4</v>
      </c>
      <c r="E206" s="370" t="s">
        <v>210</v>
      </c>
      <c r="F206" s="371" t="s">
        <v>1057</v>
      </c>
      <c r="G206" s="379"/>
      <c r="H206" s="27"/>
      <c r="I206" s="27"/>
      <c r="J206" s="349">
        <f>SUBTOTAL(9,G206:I206)</f>
        <v>0</v>
      </c>
      <c r="K206" s="351">
        <f>IFERROR(J206/$J$18*100,"0.00")</f>
        <v>0</v>
      </c>
    </row>
    <row r="207" spans="1:11" ht="12.75">
      <c r="A207" s="365">
        <v>2</v>
      </c>
      <c r="B207" s="366">
        <v>3</v>
      </c>
      <c r="C207" s="366">
        <v>5</v>
      </c>
      <c r="D207" s="366">
        <v>5</v>
      </c>
      <c r="E207" s="366"/>
      <c r="F207" s="378" t="s">
        <v>260</v>
      </c>
      <c r="G207" s="380">
        <f>+G208</f>
        <v>0</v>
      </c>
      <c r="H207" s="380">
        <f>+H208</f>
        <v>0</v>
      </c>
      <c r="I207" s="380">
        <f>+I208</f>
        <v>0</v>
      </c>
      <c r="J207" s="380">
        <f>+J208</f>
        <v>0</v>
      </c>
      <c r="K207" s="52">
        <f>+K208</f>
        <v>0</v>
      </c>
    </row>
    <row r="208" spans="1:11" ht="12.75">
      <c r="A208" s="369">
        <v>2</v>
      </c>
      <c r="B208" s="370">
        <v>3</v>
      </c>
      <c r="C208" s="370">
        <v>5</v>
      </c>
      <c r="D208" s="370">
        <v>5</v>
      </c>
      <c r="E208" s="370" t="s">
        <v>210</v>
      </c>
      <c r="F208" s="371" t="s">
        <v>155</v>
      </c>
      <c r="G208" s="372"/>
      <c r="H208" s="30"/>
      <c r="I208" s="30"/>
      <c r="J208" s="349">
        <f>SUM(G208:I208)</f>
        <v>0</v>
      </c>
      <c r="K208" s="351">
        <f>IFERROR(J208/$J$18*100,"0.00")</f>
        <v>0</v>
      </c>
    </row>
    <row r="209" spans="1:11" ht="12.75">
      <c r="A209" s="361">
        <v>2</v>
      </c>
      <c r="B209" s="362">
        <v>3</v>
      </c>
      <c r="C209" s="362">
        <v>6</v>
      </c>
      <c r="D209" s="362"/>
      <c r="E209" s="362"/>
      <c r="F209" s="363" t="s">
        <v>156</v>
      </c>
      <c r="G209" s="364">
        <f>+G210+G214+G218+G222</f>
        <v>0</v>
      </c>
      <c r="H209" s="364">
        <f>+H210+H214+H218+H222</f>
        <v>90200</v>
      </c>
      <c r="I209" s="364">
        <f>+I210+I214+I218+I222</f>
        <v>0</v>
      </c>
      <c r="J209" s="364">
        <f>+J210+J214+J218+J222</f>
        <v>90200</v>
      </c>
      <c r="K209" s="364">
        <f>+K210+K214+K218+K222</f>
        <v>2.910392711829108E-2</v>
      </c>
    </row>
    <row r="210" spans="1:11" ht="12.75">
      <c r="A210" s="365">
        <v>2</v>
      </c>
      <c r="B210" s="366">
        <v>3</v>
      </c>
      <c r="C210" s="366">
        <v>6</v>
      </c>
      <c r="D210" s="366">
        <v>1</v>
      </c>
      <c r="E210" s="366"/>
      <c r="F210" s="378" t="s">
        <v>157</v>
      </c>
      <c r="G210" s="380">
        <f>+G211+G212+G213</f>
        <v>0</v>
      </c>
      <c r="H210" s="380">
        <f>+H211+H212+H213</f>
        <v>35000</v>
      </c>
      <c r="I210" s="380">
        <f>+I211+I212+I213</f>
        <v>0</v>
      </c>
      <c r="J210" s="380">
        <f>+J211+J212+J213</f>
        <v>35000</v>
      </c>
      <c r="K210" s="52">
        <f>+K211+K212+K213</f>
        <v>1.1293098105767051E-2</v>
      </c>
    </row>
    <row r="211" spans="1:11" ht="12.75">
      <c r="A211" s="369">
        <v>2</v>
      </c>
      <c r="B211" s="370">
        <v>3</v>
      </c>
      <c r="C211" s="370">
        <v>6</v>
      </c>
      <c r="D211" s="370">
        <v>1</v>
      </c>
      <c r="E211" s="370" t="s">
        <v>210</v>
      </c>
      <c r="F211" s="371" t="s">
        <v>158</v>
      </c>
      <c r="G211" s="372"/>
      <c r="H211" s="27">
        <v>35000</v>
      </c>
      <c r="I211" s="27"/>
      <c r="J211" s="349">
        <f>SUBTOTAL(9,G211:I211)</f>
        <v>35000</v>
      </c>
      <c r="K211" s="351">
        <f>IFERROR(J211/$J$18*100,"0.00")</f>
        <v>1.1293098105767051E-2</v>
      </c>
    </row>
    <row r="212" spans="1:11" ht="12.75">
      <c r="A212" s="369">
        <v>2</v>
      </c>
      <c r="B212" s="370">
        <v>3</v>
      </c>
      <c r="C212" s="370">
        <v>6</v>
      </c>
      <c r="D212" s="370">
        <v>1</v>
      </c>
      <c r="E212" s="370" t="s">
        <v>211</v>
      </c>
      <c r="F212" s="371" t="s">
        <v>159</v>
      </c>
      <c r="G212" s="372"/>
      <c r="H212" s="372"/>
      <c r="I212" s="372"/>
      <c r="J212" s="349">
        <f>SUBTOTAL(9,G212:I212)</f>
        <v>0</v>
      </c>
      <c r="K212" s="351">
        <f>IFERROR(J212/$J$18*100,"0.00")</f>
        <v>0</v>
      </c>
    </row>
    <row r="213" spans="1:11" ht="12.75">
      <c r="A213" s="369">
        <v>2</v>
      </c>
      <c r="B213" s="370">
        <v>3</v>
      </c>
      <c r="C213" s="370">
        <v>6</v>
      </c>
      <c r="D213" s="370">
        <v>1</v>
      </c>
      <c r="E213" s="370" t="s">
        <v>213</v>
      </c>
      <c r="F213" s="371" t="s">
        <v>160</v>
      </c>
      <c r="G213" s="372"/>
      <c r="H213" s="27"/>
      <c r="I213" s="27"/>
      <c r="J213" s="349">
        <f>SUBTOTAL(9,G213:I213)</f>
        <v>0</v>
      </c>
      <c r="K213" s="351">
        <f>IFERROR(J213/$J$18*100,"0.00")</f>
        <v>0</v>
      </c>
    </row>
    <row r="214" spans="1:11" ht="12.75">
      <c r="A214" s="365">
        <v>2</v>
      </c>
      <c r="B214" s="366">
        <v>3</v>
      </c>
      <c r="C214" s="366">
        <v>6</v>
      </c>
      <c r="D214" s="366">
        <v>2</v>
      </c>
      <c r="E214" s="366"/>
      <c r="F214" s="378" t="s">
        <v>161</v>
      </c>
      <c r="G214" s="380">
        <f>+G215+G216+G217</f>
        <v>0</v>
      </c>
      <c r="H214" s="380">
        <f>+H215+H216+H217</f>
        <v>0</v>
      </c>
      <c r="I214" s="380">
        <f>+I215+I216+I217</f>
        <v>0</v>
      </c>
      <c r="J214" s="380">
        <f>+J215+J216+J217</f>
        <v>0</v>
      </c>
      <c r="K214" s="52">
        <f>+K215+K216+K217</f>
        <v>0</v>
      </c>
    </row>
    <row r="215" spans="1:11" ht="12.75">
      <c r="A215" s="369">
        <v>2</v>
      </c>
      <c r="B215" s="370">
        <v>3</v>
      </c>
      <c r="C215" s="370">
        <v>6</v>
      </c>
      <c r="D215" s="370">
        <v>2</v>
      </c>
      <c r="E215" s="370" t="s">
        <v>210</v>
      </c>
      <c r="F215" s="371" t="s">
        <v>162</v>
      </c>
      <c r="G215" s="372"/>
      <c r="H215" s="27"/>
      <c r="I215" s="27"/>
      <c r="J215" s="349">
        <f>SUBTOTAL(9,G215:I215)</f>
        <v>0</v>
      </c>
      <c r="K215" s="351">
        <f>IFERROR(J215/$J$18*100,"0.00")</f>
        <v>0</v>
      </c>
    </row>
    <row r="216" spans="1:11" ht="12.75">
      <c r="A216" s="369">
        <v>2</v>
      </c>
      <c r="B216" s="370">
        <v>3</v>
      </c>
      <c r="C216" s="370">
        <v>6</v>
      </c>
      <c r="D216" s="370">
        <v>2</v>
      </c>
      <c r="E216" s="370" t="s">
        <v>211</v>
      </c>
      <c r="F216" s="371" t="s">
        <v>163</v>
      </c>
      <c r="G216" s="372"/>
      <c r="H216" s="27"/>
      <c r="I216" s="27"/>
      <c r="J216" s="349">
        <f>SUBTOTAL(9,G216:I216)</f>
        <v>0</v>
      </c>
      <c r="K216" s="351">
        <f>IFERROR(J216/$J$18*100,"0.00")</f>
        <v>0</v>
      </c>
    </row>
    <row r="217" spans="1:11" ht="12.75">
      <c r="A217" s="369">
        <v>2</v>
      </c>
      <c r="B217" s="370">
        <v>3</v>
      </c>
      <c r="C217" s="370">
        <v>6</v>
      </c>
      <c r="D217" s="370">
        <v>2</v>
      </c>
      <c r="E217" s="370" t="s">
        <v>212</v>
      </c>
      <c r="F217" s="371" t="s">
        <v>164</v>
      </c>
      <c r="G217" s="379"/>
      <c r="H217" s="27"/>
      <c r="I217" s="27"/>
      <c r="J217" s="349">
        <f>SUBTOTAL(9,G217:I217)</f>
        <v>0</v>
      </c>
      <c r="K217" s="351">
        <f>IFERROR(J217/$J$18*100,"0.00")</f>
        <v>0</v>
      </c>
    </row>
    <row r="218" spans="1:11" ht="12.75">
      <c r="A218" s="365">
        <v>2</v>
      </c>
      <c r="B218" s="366">
        <v>3</v>
      </c>
      <c r="C218" s="366">
        <v>6</v>
      </c>
      <c r="D218" s="366">
        <v>3</v>
      </c>
      <c r="E218" s="366"/>
      <c r="F218" s="378" t="s">
        <v>165</v>
      </c>
      <c r="G218" s="380">
        <f>+G219+G220+G221</f>
        <v>0</v>
      </c>
      <c r="H218" s="380">
        <f>+H219+H220+H221</f>
        <v>55200</v>
      </c>
      <c r="I218" s="380">
        <f>+I219+I220+I221</f>
        <v>0</v>
      </c>
      <c r="J218" s="380">
        <f>+J219+J220+J221</f>
        <v>55200</v>
      </c>
      <c r="K218" s="52">
        <f>+K219+K220+K221</f>
        <v>1.7810829012524031E-2</v>
      </c>
    </row>
    <row r="219" spans="1:11" ht="12.75">
      <c r="A219" s="369">
        <v>2</v>
      </c>
      <c r="B219" s="370">
        <v>3</v>
      </c>
      <c r="C219" s="370">
        <v>6</v>
      </c>
      <c r="D219" s="370">
        <v>3</v>
      </c>
      <c r="E219" s="370" t="s">
        <v>213</v>
      </c>
      <c r="F219" s="371" t="s">
        <v>166</v>
      </c>
      <c r="G219" s="372"/>
      <c r="H219" s="372">
        <v>30000</v>
      </c>
      <c r="I219" s="372"/>
      <c r="J219" s="349">
        <f>SUBTOTAL(9,G219:I219)</f>
        <v>30000</v>
      </c>
      <c r="K219" s="351">
        <f>IFERROR(J219/$J$18*100,"0.00")</f>
        <v>9.6797983763717566E-3</v>
      </c>
    </row>
    <row r="220" spans="1:11" ht="12.75">
      <c r="A220" s="369">
        <v>2</v>
      </c>
      <c r="B220" s="370">
        <v>3</v>
      </c>
      <c r="C220" s="370">
        <v>6</v>
      </c>
      <c r="D220" s="370">
        <v>3</v>
      </c>
      <c r="E220" s="370" t="s">
        <v>216</v>
      </c>
      <c r="F220" s="371" t="s">
        <v>167</v>
      </c>
      <c r="G220" s="372"/>
      <c r="H220" s="372"/>
      <c r="I220" s="372"/>
      <c r="J220" s="349">
        <f>SUBTOTAL(9,G220:I220)</f>
        <v>0</v>
      </c>
      <c r="K220" s="351">
        <f>IFERROR(J220/$J$18*100,"0.00")</f>
        <v>0</v>
      </c>
    </row>
    <row r="221" spans="1:11" ht="12.75">
      <c r="A221" s="369">
        <v>2</v>
      </c>
      <c r="B221" s="370">
        <v>3</v>
      </c>
      <c r="C221" s="370">
        <v>6</v>
      </c>
      <c r="D221" s="370">
        <v>3</v>
      </c>
      <c r="E221" s="370" t="s">
        <v>242</v>
      </c>
      <c r="F221" s="371" t="s">
        <v>1058</v>
      </c>
      <c r="G221" s="379"/>
      <c r="H221" s="379">
        <v>25200</v>
      </c>
      <c r="I221" s="379"/>
      <c r="J221" s="349">
        <f>SUBTOTAL(9,G221:I221)</f>
        <v>25200</v>
      </c>
      <c r="K221" s="351">
        <f>IFERROR(J221/$J$18*100,"0.00")</f>
        <v>8.1310306361522759E-3</v>
      </c>
    </row>
    <row r="222" spans="1:11" ht="12.75">
      <c r="A222" s="365">
        <v>2</v>
      </c>
      <c r="B222" s="366">
        <v>3</v>
      </c>
      <c r="C222" s="366">
        <v>6</v>
      </c>
      <c r="D222" s="366">
        <v>4</v>
      </c>
      <c r="E222" s="366"/>
      <c r="F222" s="378" t="s">
        <v>38</v>
      </c>
      <c r="G222" s="380">
        <f>+G223</f>
        <v>0</v>
      </c>
      <c r="H222" s="380">
        <f>+H223</f>
        <v>0</v>
      </c>
      <c r="I222" s="380">
        <f>+I223</f>
        <v>0</v>
      </c>
      <c r="J222" s="380">
        <f>+J223</f>
        <v>0</v>
      </c>
      <c r="K222" s="52">
        <f>+K223</f>
        <v>0</v>
      </c>
    </row>
    <row r="223" spans="1:11" ht="12.75">
      <c r="A223" s="369">
        <v>2</v>
      </c>
      <c r="B223" s="370">
        <v>3</v>
      </c>
      <c r="C223" s="370">
        <v>6</v>
      </c>
      <c r="D223" s="370">
        <v>4</v>
      </c>
      <c r="E223" s="370" t="s">
        <v>213</v>
      </c>
      <c r="F223" s="371" t="s">
        <v>168</v>
      </c>
      <c r="G223" s="372"/>
      <c r="H223" s="372"/>
      <c r="I223" s="372"/>
      <c r="J223" s="349">
        <f>SUBTOTAL(9,G223:I223)</f>
        <v>0</v>
      </c>
      <c r="K223" s="351">
        <f>IFERROR(J223/$J$18*100,"0.00")</f>
        <v>0</v>
      </c>
    </row>
    <row r="224" spans="1:11" ht="12.75">
      <c r="A224" s="361">
        <v>2</v>
      </c>
      <c r="B224" s="362">
        <v>3</v>
      </c>
      <c r="C224" s="362">
        <v>7</v>
      </c>
      <c r="D224" s="362"/>
      <c r="E224" s="362"/>
      <c r="F224" s="363" t="s">
        <v>261</v>
      </c>
      <c r="G224" s="364">
        <f>+G225+G232</f>
        <v>1154499.3</v>
      </c>
      <c r="H224" s="364">
        <f>+H225+H232</f>
        <v>4377059.7</v>
      </c>
      <c r="I224" s="364">
        <f>+I225+I232</f>
        <v>0</v>
      </c>
      <c r="J224" s="364">
        <f>+J225+J232</f>
        <v>5531559</v>
      </c>
      <c r="K224" s="364">
        <f>+K225+K232</f>
        <v>1.7848125275668196</v>
      </c>
    </row>
    <row r="225" spans="1:11" ht="12.75">
      <c r="A225" s="365">
        <v>2</v>
      </c>
      <c r="B225" s="366">
        <v>3</v>
      </c>
      <c r="C225" s="366">
        <v>7</v>
      </c>
      <c r="D225" s="366">
        <v>1</v>
      </c>
      <c r="E225" s="366"/>
      <c r="F225" s="378" t="s">
        <v>169</v>
      </c>
      <c r="G225" s="380">
        <f>+G226+G227+G228+G229+G230+G231</f>
        <v>0</v>
      </c>
      <c r="H225" s="380">
        <f>+H226+H227+H228+H229+H230+H231</f>
        <v>1236560</v>
      </c>
      <c r="I225" s="380">
        <f>+I226+I227+I228+I229+I230+I231</f>
        <v>0</v>
      </c>
      <c r="J225" s="380">
        <f>+J226+J227+J228+J229+J230+J231</f>
        <v>1236560</v>
      </c>
      <c r="K225" s="52">
        <f>+K226+K227+K228+K229+K230+K231</f>
        <v>0.39898838267620873</v>
      </c>
    </row>
    <row r="226" spans="1:11" ht="12.75">
      <c r="A226" s="369">
        <v>2</v>
      </c>
      <c r="B226" s="370">
        <v>3</v>
      </c>
      <c r="C226" s="370">
        <v>7</v>
      </c>
      <c r="D226" s="370">
        <v>1</v>
      </c>
      <c r="E226" s="370" t="s">
        <v>210</v>
      </c>
      <c r="F226" s="371" t="s">
        <v>170</v>
      </c>
      <c r="G226" s="372"/>
      <c r="H226" s="372">
        <v>360800</v>
      </c>
      <c r="I226" s="372"/>
      <c r="J226" s="349">
        <f t="shared" ref="J226:J231" si="12">SUBTOTAL(9,G226:I226)</f>
        <v>360800</v>
      </c>
      <c r="K226" s="351">
        <f t="shared" ref="K226:K231" si="13">IFERROR(J226/$J$18*100,"0.00")</f>
        <v>0.11641570847316435</v>
      </c>
    </row>
    <row r="227" spans="1:11" ht="12.75">
      <c r="A227" s="369">
        <v>2</v>
      </c>
      <c r="B227" s="370">
        <v>3</v>
      </c>
      <c r="C227" s="370">
        <v>7</v>
      </c>
      <c r="D227" s="370">
        <v>1</v>
      </c>
      <c r="E227" s="370" t="s">
        <v>211</v>
      </c>
      <c r="F227" s="371" t="s">
        <v>171</v>
      </c>
      <c r="G227" s="372"/>
      <c r="H227" s="372">
        <v>534000</v>
      </c>
      <c r="I227" s="372"/>
      <c r="J227" s="349">
        <f t="shared" si="12"/>
        <v>534000</v>
      </c>
      <c r="K227" s="351">
        <f t="shared" si="13"/>
        <v>0.17230041109941729</v>
      </c>
    </row>
    <row r="228" spans="1:11" ht="12.75">
      <c r="A228" s="369">
        <v>2</v>
      </c>
      <c r="B228" s="370">
        <v>3</v>
      </c>
      <c r="C228" s="370">
        <v>7</v>
      </c>
      <c r="D228" s="370">
        <v>1</v>
      </c>
      <c r="E228" s="370" t="s">
        <v>212</v>
      </c>
      <c r="F228" s="371" t="s">
        <v>172</v>
      </c>
      <c r="G228" s="372"/>
      <c r="H228" s="372"/>
      <c r="I228" s="372"/>
      <c r="J228" s="349">
        <f t="shared" si="12"/>
        <v>0</v>
      </c>
      <c r="K228" s="351">
        <f t="shared" si="13"/>
        <v>0</v>
      </c>
    </row>
    <row r="229" spans="1:11" ht="12.75">
      <c r="A229" s="369">
        <v>2</v>
      </c>
      <c r="B229" s="370">
        <v>3</v>
      </c>
      <c r="C229" s="370">
        <v>7</v>
      </c>
      <c r="D229" s="370">
        <v>1</v>
      </c>
      <c r="E229" s="370" t="s">
        <v>213</v>
      </c>
      <c r="F229" s="371" t="s">
        <v>173</v>
      </c>
      <c r="G229" s="372"/>
      <c r="H229" s="372">
        <v>326760</v>
      </c>
      <c r="I229" s="372"/>
      <c r="J229" s="349">
        <f t="shared" si="12"/>
        <v>326760</v>
      </c>
      <c r="K229" s="351">
        <f t="shared" si="13"/>
        <v>0.1054323639154412</v>
      </c>
    </row>
    <row r="230" spans="1:11" ht="12.75">
      <c r="A230" s="369">
        <v>2</v>
      </c>
      <c r="B230" s="370">
        <v>3</v>
      </c>
      <c r="C230" s="370">
        <v>7</v>
      </c>
      <c r="D230" s="370">
        <v>1</v>
      </c>
      <c r="E230" s="370" t="s">
        <v>216</v>
      </c>
      <c r="F230" s="371" t="s">
        <v>174</v>
      </c>
      <c r="G230" s="372"/>
      <c r="H230" s="372">
        <v>15000</v>
      </c>
      <c r="I230" s="372"/>
      <c r="J230" s="349">
        <f t="shared" si="12"/>
        <v>15000</v>
      </c>
      <c r="K230" s="351">
        <f t="shared" si="13"/>
        <v>4.8398991881858783E-3</v>
      </c>
    </row>
    <row r="231" spans="1:11" ht="12.75">
      <c r="A231" s="369">
        <v>2</v>
      </c>
      <c r="B231" s="370">
        <v>3</v>
      </c>
      <c r="C231" s="370">
        <v>7</v>
      </c>
      <c r="D231" s="370">
        <v>1</v>
      </c>
      <c r="E231" s="370" t="s">
        <v>242</v>
      </c>
      <c r="F231" s="371" t="s">
        <v>175</v>
      </c>
      <c r="G231" s="372"/>
      <c r="H231" s="372"/>
      <c r="I231" s="372"/>
      <c r="J231" s="349">
        <f t="shared" si="12"/>
        <v>0</v>
      </c>
      <c r="K231" s="351">
        <f t="shared" si="13"/>
        <v>0</v>
      </c>
    </row>
    <row r="232" spans="1:11" ht="12.75">
      <c r="A232" s="365">
        <v>2</v>
      </c>
      <c r="B232" s="366">
        <v>3</v>
      </c>
      <c r="C232" s="366">
        <v>7</v>
      </c>
      <c r="D232" s="366">
        <v>2</v>
      </c>
      <c r="E232" s="366"/>
      <c r="F232" s="378" t="s">
        <v>176</v>
      </c>
      <c r="G232" s="380">
        <f>+G233+G234+G235+G236</f>
        <v>1154499.3</v>
      </c>
      <c r="H232" s="380">
        <f>+H233+H234+H235+H236</f>
        <v>3140499.7</v>
      </c>
      <c r="I232" s="380">
        <f>+I233+I234+I235+I236</f>
        <v>0</v>
      </c>
      <c r="J232" s="380">
        <f>+J233+J234+J235+J236</f>
        <v>4294999</v>
      </c>
      <c r="K232" s="52">
        <f>+K233+K234+K235+K236</f>
        <v>1.3858241448906108</v>
      </c>
    </row>
    <row r="233" spans="1:11" ht="12.75">
      <c r="A233" s="369">
        <v>2</v>
      </c>
      <c r="B233" s="370">
        <v>3</v>
      </c>
      <c r="C233" s="370">
        <v>7</v>
      </c>
      <c r="D233" s="370">
        <v>2</v>
      </c>
      <c r="E233" s="370" t="s">
        <v>211</v>
      </c>
      <c r="F233" s="371" t="s">
        <v>177</v>
      </c>
      <c r="G233" s="372"/>
      <c r="H233" s="372"/>
      <c r="I233" s="372"/>
      <c r="J233" s="349">
        <f>SUBTOTAL(9,G233:I233)</f>
        <v>0</v>
      </c>
      <c r="K233" s="351">
        <f>IFERROR(J233/$J$18*100,"0.00")</f>
        <v>0</v>
      </c>
    </row>
    <row r="234" spans="1:11" ht="12.75">
      <c r="A234" s="369">
        <v>2</v>
      </c>
      <c r="B234" s="370">
        <v>3</v>
      </c>
      <c r="C234" s="370">
        <v>7</v>
      </c>
      <c r="D234" s="370">
        <v>2</v>
      </c>
      <c r="E234" s="370" t="s">
        <v>212</v>
      </c>
      <c r="F234" s="371" t="s">
        <v>178</v>
      </c>
      <c r="G234" s="372">
        <v>1154499.3</v>
      </c>
      <c r="H234" s="372">
        <v>3140499.7</v>
      </c>
      <c r="I234" s="372"/>
      <c r="J234" s="349">
        <f>SUBTOTAL(9,G234:I234)</f>
        <v>4294999</v>
      </c>
      <c r="K234" s="351">
        <f>IFERROR(J234/$J$18*100,"0.00")</f>
        <v>1.3858241448906108</v>
      </c>
    </row>
    <row r="235" spans="1:11" ht="12.75">
      <c r="A235" s="369">
        <v>2</v>
      </c>
      <c r="B235" s="370">
        <v>3</v>
      </c>
      <c r="C235" s="370">
        <v>7</v>
      </c>
      <c r="D235" s="370">
        <v>2</v>
      </c>
      <c r="E235" s="370" t="s">
        <v>216</v>
      </c>
      <c r="F235" s="371" t="s">
        <v>179</v>
      </c>
      <c r="G235" s="379"/>
      <c r="H235" s="379"/>
      <c r="I235" s="379"/>
      <c r="J235" s="349">
        <f>SUBTOTAL(9,G235:I235)</f>
        <v>0</v>
      </c>
      <c r="K235" s="351">
        <f>IFERROR(J235/$J$18*100,"0.00")</f>
        <v>0</v>
      </c>
    </row>
    <row r="236" spans="1:11" ht="12.75">
      <c r="A236" s="371">
        <v>2</v>
      </c>
      <c r="B236" s="382">
        <v>3</v>
      </c>
      <c r="C236" s="382">
        <v>7</v>
      </c>
      <c r="D236" s="382">
        <v>2</v>
      </c>
      <c r="E236" s="382" t="s">
        <v>242</v>
      </c>
      <c r="F236" s="373" t="s">
        <v>262</v>
      </c>
      <c r="G236" s="379"/>
      <c r="H236" s="379"/>
      <c r="I236" s="379"/>
      <c r="J236" s="349">
        <f>SUBTOTAL(9,G236:I236)</f>
        <v>0</v>
      </c>
      <c r="K236" s="351">
        <f>IFERROR(J236/$J$18*100,"0.00")</f>
        <v>0</v>
      </c>
    </row>
    <row r="237" spans="1:11" ht="12.75">
      <c r="A237" s="361">
        <v>2</v>
      </c>
      <c r="B237" s="362">
        <v>3</v>
      </c>
      <c r="C237" s="362">
        <v>9</v>
      </c>
      <c r="D237" s="362"/>
      <c r="E237" s="362"/>
      <c r="F237" s="363" t="s">
        <v>39</v>
      </c>
      <c r="G237" s="364">
        <f>+G238+G241+G244+G246+G248+G250+G252</f>
        <v>4898775.0199999996</v>
      </c>
      <c r="H237" s="364">
        <f>+H238+H241+H244+H246+H248+H250+H252</f>
        <v>5110397.7799999993</v>
      </c>
      <c r="I237" s="364">
        <f>+I238+I241+I244+I246+I248+I250+I252</f>
        <v>0</v>
      </c>
      <c r="J237" s="364">
        <f>+J238+J241+J244+J246+J248+J250+J252</f>
        <v>10009172.799999999</v>
      </c>
      <c r="K237" s="364">
        <f>+K238+K241+K244+K246+K248+K250+K252</f>
        <v>3.2295591539421444</v>
      </c>
    </row>
    <row r="238" spans="1:11" ht="12.75">
      <c r="A238" s="365">
        <v>2</v>
      </c>
      <c r="B238" s="366">
        <v>3</v>
      </c>
      <c r="C238" s="366">
        <v>9</v>
      </c>
      <c r="D238" s="366">
        <v>1</v>
      </c>
      <c r="E238" s="366"/>
      <c r="F238" s="378" t="s">
        <v>1059</v>
      </c>
      <c r="G238" s="380">
        <f>+G239+G240</f>
        <v>0</v>
      </c>
      <c r="H238" s="380">
        <f>+H239+H240</f>
        <v>917520</v>
      </c>
      <c r="I238" s="380">
        <f>+I239+I240</f>
        <v>0</v>
      </c>
      <c r="J238" s="380">
        <f>+J239+J240</f>
        <v>917520</v>
      </c>
      <c r="K238" s="52">
        <f>+K239+K240</f>
        <v>0.29604695354295385</v>
      </c>
    </row>
    <row r="239" spans="1:11" ht="12.75">
      <c r="A239" s="369">
        <v>2</v>
      </c>
      <c r="B239" s="370">
        <v>3</v>
      </c>
      <c r="C239" s="370">
        <v>9</v>
      </c>
      <c r="D239" s="370">
        <v>1</v>
      </c>
      <c r="E239" s="370" t="s">
        <v>210</v>
      </c>
      <c r="F239" s="371" t="s">
        <v>180</v>
      </c>
      <c r="G239" s="372"/>
      <c r="H239" s="372">
        <v>917520</v>
      </c>
      <c r="I239" s="372"/>
      <c r="J239" s="349">
        <f>SUBTOTAL(9,G239:I239)</f>
        <v>917520</v>
      </c>
      <c r="K239" s="351">
        <f>IFERROR(J239/$J$18*100,"0.00")</f>
        <v>0.29604695354295385</v>
      </c>
    </row>
    <row r="240" spans="1:11" ht="12.75">
      <c r="A240" s="369">
        <v>2</v>
      </c>
      <c r="B240" s="370">
        <v>3</v>
      </c>
      <c r="C240" s="370">
        <v>9</v>
      </c>
      <c r="D240" s="370">
        <v>1</v>
      </c>
      <c r="E240" s="370" t="s">
        <v>211</v>
      </c>
      <c r="F240" s="371" t="s">
        <v>1060</v>
      </c>
      <c r="G240" s="372"/>
      <c r="H240" s="372"/>
      <c r="I240" s="372"/>
      <c r="J240" s="349">
        <f>SUBTOTAL(9,G240:I240)</f>
        <v>0</v>
      </c>
      <c r="K240" s="351">
        <f>IFERROR(J240/$J$18*100,"0.00")</f>
        <v>0</v>
      </c>
    </row>
    <row r="241" spans="1:11" ht="22.5" customHeight="1">
      <c r="A241" s="365">
        <v>2</v>
      </c>
      <c r="B241" s="366">
        <v>3</v>
      </c>
      <c r="C241" s="366">
        <v>9</v>
      </c>
      <c r="D241" s="366">
        <v>2</v>
      </c>
      <c r="E241" s="366"/>
      <c r="F241" s="378" t="s">
        <v>1061</v>
      </c>
      <c r="G241" s="380">
        <f>+G242+G243</f>
        <v>321930</v>
      </c>
      <c r="H241" s="380">
        <f>+H242+H243</f>
        <v>482895</v>
      </c>
      <c r="I241" s="380">
        <f>+I242+I243</f>
        <v>0</v>
      </c>
      <c r="J241" s="380">
        <f>+J242+J243</f>
        <v>804825</v>
      </c>
      <c r="K241" s="52">
        <f>+K242+K243</f>
        <v>0.25968479094211333</v>
      </c>
    </row>
    <row r="242" spans="1:11" ht="12.75">
      <c r="A242" s="369">
        <v>2</v>
      </c>
      <c r="B242" s="370">
        <v>3</v>
      </c>
      <c r="C242" s="370">
        <v>9</v>
      </c>
      <c r="D242" s="370">
        <v>2</v>
      </c>
      <c r="E242" s="370" t="s">
        <v>210</v>
      </c>
      <c r="F242" s="371" t="s">
        <v>1062</v>
      </c>
      <c r="G242" s="372">
        <v>321930</v>
      </c>
      <c r="H242" s="372">
        <v>482895</v>
      </c>
      <c r="I242" s="372"/>
      <c r="J242" s="349">
        <f>SUBTOTAL(9,G242:I242)</f>
        <v>804825</v>
      </c>
      <c r="K242" s="351">
        <f>IFERROR(J242/$J$18*100,"0.00")</f>
        <v>0.25968479094211333</v>
      </c>
    </row>
    <row r="243" spans="1:11" ht="12.75">
      <c r="A243" s="369">
        <v>2</v>
      </c>
      <c r="B243" s="370">
        <v>3</v>
      </c>
      <c r="C243" s="370">
        <v>9</v>
      </c>
      <c r="D243" s="370">
        <v>2</v>
      </c>
      <c r="E243" s="370" t="s">
        <v>211</v>
      </c>
      <c r="F243" s="371" t="s">
        <v>1063</v>
      </c>
      <c r="G243" s="372"/>
      <c r="H243" s="372"/>
      <c r="I243" s="372"/>
      <c r="J243" s="349">
        <f>SUBTOTAL(9,G243:I243)</f>
        <v>0</v>
      </c>
      <c r="K243" s="351">
        <f>IFERROR(J243/$J$18*100,"0.00")</f>
        <v>0</v>
      </c>
    </row>
    <row r="244" spans="1:11" ht="12.75">
      <c r="A244" s="365">
        <v>2</v>
      </c>
      <c r="B244" s="366">
        <v>3</v>
      </c>
      <c r="C244" s="366">
        <v>9</v>
      </c>
      <c r="D244" s="366">
        <v>3</v>
      </c>
      <c r="E244" s="366"/>
      <c r="F244" s="378" t="s">
        <v>1064</v>
      </c>
      <c r="G244" s="380">
        <f>+G245</f>
        <v>4576845.0199999996</v>
      </c>
      <c r="H244" s="380">
        <f>+H245</f>
        <v>3498982.78</v>
      </c>
      <c r="I244" s="380">
        <f>+I245</f>
        <v>0</v>
      </c>
      <c r="J244" s="380">
        <f>+J245</f>
        <v>8075827.7999999989</v>
      </c>
      <c r="K244" s="52">
        <f>+K245</f>
        <v>2.6057461608765964</v>
      </c>
    </row>
    <row r="245" spans="1:11" ht="12.75">
      <c r="A245" s="369">
        <v>2</v>
      </c>
      <c r="B245" s="370">
        <v>3</v>
      </c>
      <c r="C245" s="370">
        <v>9</v>
      </c>
      <c r="D245" s="370">
        <v>3</v>
      </c>
      <c r="E245" s="370" t="s">
        <v>210</v>
      </c>
      <c r="F245" s="371" t="s">
        <v>1064</v>
      </c>
      <c r="G245" s="372">
        <v>4576845.0199999996</v>
      </c>
      <c r="H245" s="372">
        <v>3498982.78</v>
      </c>
      <c r="I245" s="372"/>
      <c r="J245" s="349">
        <f>SUBTOTAL(9,G245:I245)</f>
        <v>8075827.7999999989</v>
      </c>
      <c r="K245" s="351">
        <f>IFERROR(J245/$J$18*100,"0.00")</f>
        <v>2.6057461608765964</v>
      </c>
    </row>
    <row r="246" spans="1:11" ht="12.75">
      <c r="A246" s="365">
        <v>2</v>
      </c>
      <c r="B246" s="366">
        <v>3</v>
      </c>
      <c r="C246" s="366">
        <v>9</v>
      </c>
      <c r="D246" s="366">
        <v>5</v>
      </c>
      <c r="E246" s="366"/>
      <c r="F246" s="378" t="s">
        <v>181</v>
      </c>
      <c r="G246" s="380">
        <f>+G247</f>
        <v>0</v>
      </c>
      <c r="H246" s="380">
        <f>+H247</f>
        <v>85500</v>
      </c>
      <c r="I246" s="380">
        <f>+I247</f>
        <v>0</v>
      </c>
      <c r="J246" s="380">
        <f>+J247</f>
        <v>85500</v>
      </c>
      <c r="K246" s="52">
        <f>+K247</f>
        <v>2.758742537265951E-2</v>
      </c>
    </row>
    <row r="247" spans="1:11" ht="12.75">
      <c r="A247" s="369">
        <v>2</v>
      </c>
      <c r="B247" s="370">
        <v>3</v>
      </c>
      <c r="C247" s="370">
        <v>9</v>
      </c>
      <c r="D247" s="370">
        <v>5</v>
      </c>
      <c r="E247" s="370" t="s">
        <v>210</v>
      </c>
      <c r="F247" s="371" t="s">
        <v>181</v>
      </c>
      <c r="G247" s="379"/>
      <c r="H247" s="379">
        <v>85500</v>
      </c>
      <c r="I247" s="379"/>
      <c r="J247" s="349">
        <f>SUBTOTAL(9,G247:I247)</f>
        <v>85500</v>
      </c>
      <c r="K247" s="351">
        <f>IFERROR(J247/$J$18*100,"0.00")</f>
        <v>2.758742537265951E-2</v>
      </c>
    </row>
    <row r="248" spans="1:11" ht="12.75">
      <c r="A248" s="365">
        <v>2</v>
      </c>
      <c r="B248" s="366">
        <v>3</v>
      </c>
      <c r="C248" s="366">
        <v>9</v>
      </c>
      <c r="D248" s="366">
        <v>6</v>
      </c>
      <c r="E248" s="366"/>
      <c r="F248" s="378" t="s">
        <v>182</v>
      </c>
      <c r="G248" s="380">
        <f>+G249</f>
        <v>0</v>
      </c>
      <c r="H248" s="380">
        <f>+H249</f>
        <v>40500</v>
      </c>
      <c r="I248" s="380">
        <f>+I249</f>
        <v>0</v>
      </c>
      <c r="J248" s="380">
        <f>+J249</f>
        <v>40500</v>
      </c>
      <c r="K248" s="52">
        <f>+K249</f>
        <v>1.3067727808101873E-2</v>
      </c>
    </row>
    <row r="249" spans="1:11" ht="12.75">
      <c r="A249" s="369">
        <v>2</v>
      </c>
      <c r="B249" s="370">
        <v>3</v>
      </c>
      <c r="C249" s="370">
        <v>9</v>
      </c>
      <c r="D249" s="370">
        <v>6</v>
      </c>
      <c r="E249" s="370" t="s">
        <v>210</v>
      </c>
      <c r="F249" s="371" t="s">
        <v>182</v>
      </c>
      <c r="G249" s="372"/>
      <c r="H249" s="372">
        <v>40500</v>
      </c>
      <c r="I249" s="372"/>
      <c r="J249" s="349">
        <f>SUBTOTAL(9,G249:I249)</f>
        <v>40500</v>
      </c>
      <c r="K249" s="351">
        <f>IFERROR(J249/$J$18*100,"0.00")</f>
        <v>1.3067727808101873E-2</v>
      </c>
    </row>
    <row r="250" spans="1:11" ht="12.75">
      <c r="A250" s="365">
        <v>2</v>
      </c>
      <c r="B250" s="366">
        <v>3</v>
      </c>
      <c r="C250" s="366">
        <v>9</v>
      </c>
      <c r="D250" s="366">
        <v>8</v>
      </c>
      <c r="E250" s="366"/>
      <c r="F250" s="378" t="s">
        <v>1065</v>
      </c>
      <c r="G250" s="380">
        <f>+G251</f>
        <v>0</v>
      </c>
      <c r="H250" s="380">
        <f>+H251</f>
        <v>25000</v>
      </c>
      <c r="I250" s="380">
        <f>+I251</f>
        <v>0</v>
      </c>
      <c r="J250" s="380">
        <f>+J251</f>
        <v>25000</v>
      </c>
      <c r="K250" s="52">
        <f>+K251</f>
        <v>8.0664986469764655E-3</v>
      </c>
    </row>
    <row r="251" spans="1:11" ht="12.75">
      <c r="A251" s="369">
        <v>2</v>
      </c>
      <c r="B251" s="370">
        <v>3</v>
      </c>
      <c r="C251" s="370">
        <v>9</v>
      </c>
      <c r="D251" s="370">
        <v>8</v>
      </c>
      <c r="E251" s="370" t="s">
        <v>210</v>
      </c>
      <c r="F251" s="371" t="s">
        <v>1065</v>
      </c>
      <c r="G251" s="379"/>
      <c r="H251" s="379">
        <v>25000</v>
      </c>
      <c r="I251" s="379"/>
      <c r="J251" s="349">
        <f>SUBTOTAL(9,G251:I251)</f>
        <v>25000</v>
      </c>
      <c r="K251" s="351">
        <f>IFERROR(J251/$J$18*100,"0.00")</f>
        <v>8.0664986469764655E-3</v>
      </c>
    </row>
    <row r="252" spans="1:11" ht="23.25" customHeight="1">
      <c r="A252" s="365">
        <v>2</v>
      </c>
      <c r="B252" s="366">
        <v>3</v>
      </c>
      <c r="C252" s="366">
        <v>9</v>
      </c>
      <c r="D252" s="366">
        <v>9</v>
      </c>
      <c r="E252" s="366"/>
      <c r="F252" s="378" t="s">
        <v>1066</v>
      </c>
      <c r="G252" s="380">
        <f>+G253</f>
        <v>0</v>
      </c>
      <c r="H252" s="380">
        <f>+H253</f>
        <v>60000</v>
      </c>
      <c r="I252" s="380">
        <f>+I253</f>
        <v>0</v>
      </c>
      <c r="J252" s="380">
        <f>+J253</f>
        <v>60000</v>
      </c>
      <c r="K252" s="52">
        <f>+K253</f>
        <v>1.9359596752743513E-2</v>
      </c>
    </row>
    <row r="253" spans="1:11" ht="15.75" customHeight="1">
      <c r="A253" s="369">
        <v>2</v>
      </c>
      <c r="B253" s="370">
        <v>3</v>
      </c>
      <c r="C253" s="370">
        <v>9</v>
      </c>
      <c r="D253" s="370">
        <v>9</v>
      </c>
      <c r="E253" s="370" t="s">
        <v>210</v>
      </c>
      <c r="F253" s="371" t="s">
        <v>1066</v>
      </c>
      <c r="G253" s="372"/>
      <c r="H253" s="372">
        <v>60000</v>
      </c>
      <c r="I253" s="372"/>
      <c r="J253" s="349">
        <f>SUBTOTAL(9,G253:I253)</f>
        <v>60000</v>
      </c>
      <c r="K253" s="351">
        <f>IFERROR(J253/$J$18*100,"0.00")</f>
        <v>1.9359596752743513E-2</v>
      </c>
    </row>
    <row r="254" spans="1:11" ht="12.75">
      <c r="A254" s="357">
        <v>2</v>
      </c>
      <c r="B254" s="358">
        <v>4</v>
      </c>
      <c r="C254" s="358"/>
      <c r="D254" s="358"/>
      <c r="E254" s="358"/>
      <c r="F254" s="359" t="s">
        <v>263</v>
      </c>
      <c r="G254" s="360">
        <f>+G262+G265</f>
        <v>0</v>
      </c>
      <c r="H254" s="360">
        <f>+H262+H265</f>
        <v>0</v>
      </c>
      <c r="I254" s="360">
        <f>+I262+I265</f>
        <v>0</v>
      </c>
      <c r="J254" s="360">
        <f>+J262+J265</f>
        <v>0</v>
      </c>
      <c r="K254" s="360">
        <f>+K262+K265</f>
        <v>0</v>
      </c>
    </row>
    <row r="255" spans="1:11" ht="12.75">
      <c r="A255" s="365">
        <v>2</v>
      </c>
      <c r="B255" s="366">
        <v>4</v>
      </c>
      <c r="C255" s="366">
        <v>1</v>
      </c>
      <c r="D255" s="366">
        <v>2</v>
      </c>
      <c r="E255" s="366"/>
      <c r="F255" s="378" t="s">
        <v>265</v>
      </c>
      <c r="G255" s="380">
        <f>+G256+G257</f>
        <v>0</v>
      </c>
      <c r="H255" s="380">
        <f>+H256+H257</f>
        <v>0</v>
      </c>
      <c r="I255" s="380">
        <f>+I256+I257</f>
        <v>0</v>
      </c>
      <c r="J255" s="380">
        <f>+J256+J257</f>
        <v>0</v>
      </c>
      <c r="K255" s="52">
        <f>+K256+K257</f>
        <v>0</v>
      </c>
    </row>
    <row r="256" spans="1:11" ht="12.75">
      <c r="A256" s="369">
        <v>2</v>
      </c>
      <c r="B256" s="370">
        <v>4</v>
      </c>
      <c r="C256" s="370">
        <v>1</v>
      </c>
      <c r="D256" s="370">
        <v>2</v>
      </c>
      <c r="E256" s="370" t="s">
        <v>210</v>
      </c>
      <c r="F256" s="373" t="s">
        <v>266</v>
      </c>
      <c r="G256" s="372"/>
      <c r="H256" s="372"/>
      <c r="I256" s="372"/>
      <c r="J256" s="349">
        <f>SUBTOTAL(9,G256:I256)</f>
        <v>0</v>
      </c>
      <c r="K256" s="351">
        <f>IFERROR(J256/$J$18*100,"0.00")</f>
        <v>0</v>
      </c>
    </row>
    <row r="257" spans="1:11" ht="12.75">
      <c r="A257" s="369">
        <v>2</v>
      </c>
      <c r="B257" s="370">
        <v>4</v>
      </c>
      <c r="C257" s="370">
        <v>1</v>
      </c>
      <c r="D257" s="370">
        <v>2</v>
      </c>
      <c r="E257" s="370" t="s">
        <v>211</v>
      </c>
      <c r="F257" s="373" t="s">
        <v>267</v>
      </c>
      <c r="G257" s="372"/>
      <c r="H257" s="372"/>
      <c r="I257" s="372"/>
      <c r="J257" s="349">
        <f>SUBTOTAL(9,G257:I257)</f>
        <v>0</v>
      </c>
      <c r="K257" s="351">
        <f>IFERROR(J257/$J$18*100,"0.00")</f>
        <v>0</v>
      </c>
    </row>
    <row r="258" spans="1:11" ht="12.75">
      <c r="A258" s="365">
        <v>2</v>
      </c>
      <c r="B258" s="366">
        <v>4</v>
      </c>
      <c r="C258" s="366">
        <v>1</v>
      </c>
      <c r="D258" s="366">
        <v>5</v>
      </c>
      <c r="E258" s="366"/>
      <c r="F258" s="367" t="s">
        <v>268</v>
      </c>
      <c r="G258" s="368">
        <f>+G259</f>
        <v>0</v>
      </c>
      <c r="H258" s="368">
        <f>+H259</f>
        <v>0</v>
      </c>
      <c r="I258" s="368">
        <f>+I259</f>
        <v>0</v>
      </c>
      <c r="J258" s="368">
        <f>+J259</f>
        <v>0</v>
      </c>
      <c r="K258" s="52">
        <f>+K259</f>
        <v>0</v>
      </c>
    </row>
    <row r="259" spans="1:11" ht="12.75">
      <c r="A259" s="369">
        <v>2</v>
      </c>
      <c r="B259" s="370">
        <v>4</v>
      </c>
      <c r="C259" s="370">
        <v>1</v>
      </c>
      <c r="D259" s="370">
        <v>5</v>
      </c>
      <c r="E259" s="370" t="s">
        <v>210</v>
      </c>
      <c r="F259" s="373" t="s">
        <v>268</v>
      </c>
      <c r="G259" s="379"/>
      <c r="H259" s="379"/>
      <c r="I259" s="379"/>
      <c r="J259" s="349">
        <f>SUBTOTAL(9,G259:I259)</f>
        <v>0</v>
      </c>
      <c r="K259" s="351">
        <f>IFERROR(J259/$J$18*100,"0.00")</f>
        <v>0</v>
      </c>
    </row>
    <row r="260" spans="1:11" ht="23.25" customHeight="1">
      <c r="A260" s="365">
        <v>2</v>
      </c>
      <c r="B260" s="366">
        <v>4</v>
      </c>
      <c r="C260" s="366">
        <v>1</v>
      </c>
      <c r="D260" s="366">
        <v>6</v>
      </c>
      <c r="E260" s="370"/>
      <c r="F260" s="367" t="s">
        <v>269</v>
      </c>
      <c r="G260" s="380">
        <f>+G261</f>
        <v>0</v>
      </c>
      <c r="H260" s="380">
        <f>+H261</f>
        <v>0</v>
      </c>
      <c r="I260" s="380">
        <f>+I261</f>
        <v>0</v>
      </c>
      <c r="J260" s="380">
        <f>+J261</f>
        <v>0</v>
      </c>
      <c r="K260" s="52">
        <f>+K261</f>
        <v>0</v>
      </c>
    </row>
    <row r="261" spans="1:11" ht="12.75">
      <c r="A261" s="369">
        <v>2</v>
      </c>
      <c r="B261" s="370">
        <v>4</v>
      </c>
      <c r="C261" s="370">
        <v>1</v>
      </c>
      <c r="D261" s="370">
        <v>6</v>
      </c>
      <c r="E261" s="370" t="s">
        <v>210</v>
      </c>
      <c r="F261" s="373" t="s">
        <v>270</v>
      </c>
      <c r="G261" s="379"/>
      <c r="H261" s="379"/>
      <c r="I261" s="379"/>
      <c r="J261" s="349">
        <f>SUBTOTAL(9,G261:I261)</f>
        <v>0</v>
      </c>
      <c r="K261" s="351">
        <f>IFERROR(J261/$J$18*100,"0.00")</f>
        <v>0</v>
      </c>
    </row>
    <row r="262" spans="1:11" ht="12.75">
      <c r="A262" s="361">
        <v>2</v>
      </c>
      <c r="B262" s="362">
        <v>4</v>
      </c>
      <c r="C262" s="362">
        <v>4</v>
      </c>
      <c r="D262" s="362"/>
      <c r="E262" s="362"/>
      <c r="F262" s="363" t="s">
        <v>1067</v>
      </c>
      <c r="G262" s="364">
        <f t="shared" ref="G262:K263" si="14">+G263</f>
        <v>0</v>
      </c>
      <c r="H262" s="364">
        <f t="shared" si="14"/>
        <v>0</v>
      </c>
      <c r="I262" s="364">
        <f t="shared" si="14"/>
        <v>0</v>
      </c>
      <c r="J262" s="364">
        <f t="shared" si="14"/>
        <v>0</v>
      </c>
      <c r="K262" s="385">
        <f t="shared" si="14"/>
        <v>0</v>
      </c>
    </row>
    <row r="263" spans="1:11" ht="27" customHeight="1">
      <c r="A263" s="383">
        <v>2</v>
      </c>
      <c r="B263" s="366">
        <v>4</v>
      </c>
      <c r="C263" s="366">
        <v>4</v>
      </c>
      <c r="D263" s="366">
        <v>1</v>
      </c>
      <c r="E263" s="366"/>
      <c r="F263" s="367" t="s">
        <v>1068</v>
      </c>
      <c r="G263" s="380">
        <f t="shared" si="14"/>
        <v>0</v>
      </c>
      <c r="H263" s="380">
        <f t="shared" si="14"/>
        <v>0</v>
      </c>
      <c r="I263" s="380">
        <f t="shared" si="14"/>
        <v>0</v>
      </c>
      <c r="J263" s="380">
        <f t="shared" si="14"/>
        <v>0</v>
      </c>
      <c r="K263" s="52">
        <f t="shared" si="14"/>
        <v>0</v>
      </c>
    </row>
    <row r="264" spans="1:11" ht="22.5">
      <c r="A264" s="384">
        <v>2</v>
      </c>
      <c r="B264" s="370">
        <v>4</v>
      </c>
      <c r="C264" s="370">
        <v>4</v>
      </c>
      <c r="D264" s="370">
        <v>1</v>
      </c>
      <c r="E264" s="370" t="s">
        <v>212</v>
      </c>
      <c r="F264" s="373" t="s">
        <v>1069</v>
      </c>
      <c r="G264" s="372"/>
      <c r="H264" s="27"/>
      <c r="I264" s="27"/>
      <c r="J264" s="349">
        <f>SUBTOTAL(9,G264:I264)</f>
        <v>0</v>
      </c>
      <c r="K264" s="351">
        <f>IFERROR(J264/$J$18*100,"0.00")</f>
        <v>0</v>
      </c>
    </row>
    <row r="265" spans="1:11" ht="12.75">
      <c r="A265" s="361">
        <v>2</v>
      </c>
      <c r="B265" s="362">
        <v>4</v>
      </c>
      <c r="C265" s="362">
        <v>9</v>
      </c>
      <c r="D265" s="362"/>
      <c r="E265" s="362"/>
      <c r="F265" s="363" t="s">
        <v>271</v>
      </c>
      <c r="G265" s="364">
        <f>+G266+G268</f>
        <v>0</v>
      </c>
      <c r="H265" s="364">
        <f>+H266+H268</f>
        <v>0</v>
      </c>
      <c r="I265" s="364">
        <f>+I266+I268</f>
        <v>0</v>
      </c>
      <c r="J265" s="364">
        <f>+J266+J268</f>
        <v>0</v>
      </c>
      <c r="K265" s="364">
        <f>+K266+K268</f>
        <v>0</v>
      </c>
    </row>
    <row r="266" spans="1:11" ht="12.75">
      <c r="A266" s="365">
        <v>2</v>
      </c>
      <c r="B266" s="366">
        <v>4</v>
      </c>
      <c r="C266" s="366">
        <v>9</v>
      </c>
      <c r="D266" s="366">
        <v>1</v>
      </c>
      <c r="E266" s="366"/>
      <c r="F266" s="367" t="s">
        <v>271</v>
      </c>
      <c r="G266" s="380">
        <f>+G267</f>
        <v>0</v>
      </c>
      <c r="H266" s="380">
        <f>+H267</f>
        <v>0</v>
      </c>
      <c r="I266" s="380">
        <f>+I267</f>
        <v>0</v>
      </c>
      <c r="J266" s="380">
        <f>+J267</f>
        <v>0</v>
      </c>
      <c r="K266" s="52">
        <f>+K267</f>
        <v>0</v>
      </c>
    </row>
    <row r="267" spans="1:11" ht="12.75">
      <c r="A267" s="369">
        <v>2</v>
      </c>
      <c r="B267" s="370">
        <v>4</v>
      </c>
      <c r="C267" s="370">
        <v>9</v>
      </c>
      <c r="D267" s="370">
        <v>1</v>
      </c>
      <c r="E267" s="370" t="s">
        <v>210</v>
      </c>
      <c r="F267" s="373" t="s">
        <v>271</v>
      </c>
      <c r="G267" s="379"/>
      <c r="H267" s="379"/>
      <c r="I267" s="379"/>
      <c r="J267" s="349">
        <f>SUM(G267:I267)</f>
        <v>0</v>
      </c>
      <c r="K267" s="351">
        <f>IFERROR(J267/$J$18*100,"0.00")</f>
        <v>0</v>
      </c>
    </row>
    <row r="268" spans="1:11" ht="24.75" customHeight="1">
      <c r="A268" s="365">
        <v>2</v>
      </c>
      <c r="B268" s="366">
        <v>4</v>
      </c>
      <c r="C268" s="366">
        <v>9</v>
      </c>
      <c r="D268" s="366">
        <v>4</v>
      </c>
      <c r="E268" s="366"/>
      <c r="F268" s="367" t="s">
        <v>272</v>
      </c>
      <c r="G268" s="380">
        <f>+G269</f>
        <v>0</v>
      </c>
      <c r="H268" s="380">
        <f>+H269</f>
        <v>0</v>
      </c>
      <c r="I268" s="380">
        <f>+I269</f>
        <v>0</v>
      </c>
      <c r="J268" s="380">
        <f>+J269</f>
        <v>0</v>
      </c>
      <c r="K268" s="52">
        <f>+K269</f>
        <v>0</v>
      </c>
    </row>
    <row r="269" spans="1:11" ht="12.75">
      <c r="A269" s="369">
        <v>2</v>
      </c>
      <c r="B269" s="370">
        <v>4</v>
      </c>
      <c r="C269" s="370">
        <v>9</v>
      </c>
      <c r="D269" s="370">
        <v>4</v>
      </c>
      <c r="E269" s="370" t="s">
        <v>210</v>
      </c>
      <c r="F269" s="373" t="s">
        <v>272</v>
      </c>
      <c r="G269" s="379"/>
      <c r="H269" s="379"/>
      <c r="I269" s="379"/>
      <c r="J269" s="349">
        <f>SUM(G269:I269)</f>
        <v>0</v>
      </c>
      <c r="K269" s="351">
        <f>IFERROR(J269/$J$18*100,"0.00")</f>
        <v>0</v>
      </c>
    </row>
    <row r="270" spans="1:11" ht="12.75">
      <c r="A270" s="357">
        <v>2</v>
      </c>
      <c r="B270" s="358">
        <v>6</v>
      </c>
      <c r="C270" s="358"/>
      <c r="D270" s="358"/>
      <c r="E270" s="358"/>
      <c r="F270" s="359" t="s">
        <v>184</v>
      </c>
      <c r="G270" s="360">
        <f>+G271+G282+G289+G294+G301+G310+G313</f>
        <v>0</v>
      </c>
      <c r="H270" s="360">
        <f>+H271+H282+H289+H294+H301+H310+H313</f>
        <v>2339326</v>
      </c>
      <c r="I270" s="360">
        <f>+I271+I282+I289+I294+I301+I310+I313</f>
        <v>0</v>
      </c>
      <c r="J270" s="360">
        <f>+J271+J282+J289+J294+J301+J310+J313</f>
        <v>2339326</v>
      </c>
      <c r="K270" s="360">
        <f>+K271+K282+K289+K294+K301+K310+K313</f>
        <v>0.7548068005534746</v>
      </c>
    </row>
    <row r="271" spans="1:11" ht="12.75">
      <c r="A271" s="361">
        <v>2</v>
      </c>
      <c r="B271" s="362">
        <v>6</v>
      </c>
      <c r="C271" s="362">
        <v>1</v>
      </c>
      <c r="D271" s="362"/>
      <c r="E271" s="362"/>
      <c r="F271" s="363" t="s">
        <v>185</v>
      </c>
      <c r="G271" s="364">
        <f>+G272+G274+G276+G278+G280</f>
        <v>0</v>
      </c>
      <c r="H271" s="364">
        <f>+H272+H274+H276+H278+H280</f>
        <v>525056</v>
      </c>
      <c r="I271" s="364">
        <f>+I272+I274+I276+I278+I280</f>
        <v>0</v>
      </c>
      <c r="J271" s="364">
        <f>+J272+J274+J276+J278+J280</f>
        <v>525056</v>
      </c>
      <c r="K271" s="364">
        <f>+K272+K274+K276+K278+K280</f>
        <v>0.16941454054347499</v>
      </c>
    </row>
    <row r="272" spans="1:11" ht="12.75">
      <c r="A272" s="365">
        <v>2</v>
      </c>
      <c r="B272" s="366">
        <v>6</v>
      </c>
      <c r="C272" s="366">
        <v>1</v>
      </c>
      <c r="D272" s="366">
        <v>1</v>
      </c>
      <c r="E272" s="366"/>
      <c r="F272" s="378" t="s">
        <v>1070</v>
      </c>
      <c r="G272" s="380">
        <f>+G273</f>
        <v>0</v>
      </c>
      <c r="H272" s="380">
        <f>+H273</f>
        <v>160350</v>
      </c>
      <c r="I272" s="380">
        <f>+I273</f>
        <v>0</v>
      </c>
      <c r="J272" s="380">
        <f>+J273</f>
        <v>160350</v>
      </c>
      <c r="K272" s="52">
        <f>+K273</f>
        <v>5.1738522321707045E-2</v>
      </c>
    </row>
    <row r="273" spans="1:11" ht="12.75">
      <c r="A273" s="369">
        <v>2</v>
      </c>
      <c r="B273" s="370">
        <v>6</v>
      </c>
      <c r="C273" s="370">
        <v>1</v>
      </c>
      <c r="D273" s="370">
        <v>1</v>
      </c>
      <c r="E273" s="370" t="s">
        <v>210</v>
      </c>
      <c r="F273" s="371" t="s">
        <v>1070</v>
      </c>
      <c r="G273" s="379"/>
      <c r="H273" s="27">
        <v>160350</v>
      </c>
      <c r="I273" s="27"/>
      <c r="J273" s="349">
        <f>SUBTOTAL(9,G273:I273)</f>
        <v>160350</v>
      </c>
      <c r="K273" s="351">
        <f>IFERROR(J273/$J$18*100,"0.00")</f>
        <v>5.1738522321707045E-2</v>
      </c>
    </row>
    <row r="274" spans="1:11" ht="12.75">
      <c r="A274" s="365">
        <v>2</v>
      </c>
      <c r="B274" s="366">
        <v>6</v>
      </c>
      <c r="C274" s="366">
        <v>1</v>
      </c>
      <c r="D274" s="366">
        <v>2</v>
      </c>
      <c r="E274" s="366"/>
      <c r="F274" s="378" t="s">
        <v>567</v>
      </c>
      <c r="G274" s="380">
        <f>+G275</f>
        <v>0</v>
      </c>
      <c r="H274" s="380">
        <f>+H275</f>
        <v>0</v>
      </c>
      <c r="I274" s="380">
        <f>+I275</f>
        <v>0</v>
      </c>
      <c r="J274" s="380">
        <f>+J275</f>
        <v>0</v>
      </c>
      <c r="K274" s="52">
        <f>+K275</f>
        <v>0</v>
      </c>
    </row>
    <row r="275" spans="1:11" ht="12.75">
      <c r="A275" s="369">
        <v>2</v>
      </c>
      <c r="B275" s="370">
        <v>6</v>
      </c>
      <c r="C275" s="370">
        <v>1</v>
      </c>
      <c r="D275" s="370">
        <v>2</v>
      </c>
      <c r="E275" s="370" t="s">
        <v>210</v>
      </c>
      <c r="F275" s="373" t="s">
        <v>567</v>
      </c>
      <c r="G275" s="379"/>
      <c r="H275" s="28"/>
      <c r="I275" s="28"/>
      <c r="J275" s="349">
        <f>SUBTOTAL(9,G275:I275)</f>
        <v>0</v>
      </c>
      <c r="K275" s="351">
        <f>IFERROR(J275/$J$18*100,"0.00")</f>
        <v>0</v>
      </c>
    </row>
    <row r="276" spans="1:11" ht="12.75">
      <c r="A276" s="365">
        <v>2</v>
      </c>
      <c r="B276" s="366">
        <v>6</v>
      </c>
      <c r="C276" s="366">
        <v>1</v>
      </c>
      <c r="D276" s="366">
        <v>3</v>
      </c>
      <c r="E276" s="366"/>
      <c r="F276" s="367" t="s">
        <v>1071</v>
      </c>
      <c r="G276" s="380">
        <f>+G277</f>
        <v>0</v>
      </c>
      <c r="H276" s="380">
        <f>+H277</f>
        <v>186706</v>
      </c>
      <c r="I276" s="380">
        <f>+I277</f>
        <v>0</v>
      </c>
      <c r="J276" s="380">
        <f>+J277</f>
        <v>186706</v>
      </c>
      <c r="K276" s="52">
        <f>+K277</f>
        <v>6.0242547855295515E-2</v>
      </c>
    </row>
    <row r="277" spans="1:11" ht="12.75">
      <c r="A277" s="369">
        <v>2</v>
      </c>
      <c r="B277" s="370">
        <v>6</v>
      </c>
      <c r="C277" s="370">
        <v>1</v>
      </c>
      <c r="D277" s="370">
        <v>3</v>
      </c>
      <c r="E277" s="370" t="s">
        <v>210</v>
      </c>
      <c r="F277" s="373" t="s">
        <v>1071</v>
      </c>
      <c r="G277" s="379"/>
      <c r="H277" s="27">
        <v>186706</v>
      </c>
      <c r="I277" s="27"/>
      <c r="J277" s="349">
        <f>SUBTOTAL(9,G277:I277)</f>
        <v>186706</v>
      </c>
      <c r="K277" s="351">
        <f>IFERROR(J277/$J$18*100,"0.00")</f>
        <v>6.0242547855295515E-2</v>
      </c>
    </row>
    <row r="278" spans="1:11" ht="12.75">
      <c r="A278" s="365">
        <v>2</v>
      </c>
      <c r="B278" s="366">
        <v>6</v>
      </c>
      <c r="C278" s="366">
        <v>1</v>
      </c>
      <c r="D278" s="366">
        <v>4</v>
      </c>
      <c r="E278" s="366"/>
      <c r="F278" s="378" t="s">
        <v>273</v>
      </c>
      <c r="G278" s="380">
        <f>+G279</f>
        <v>0</v>
      </c>
      <c r="H278" s="380">
        <f>+H279</f>
        <v>0</v>
      </c>
      <c r="I278" s="380">
        <f>+I279</f>
        <v>0</v>
      </c>
      <c r="J278" s="380">
        <f>+J279</f>
        <v>0</v>
      </c>
      <c r="K278" s="52">
        <f>+K279</f>
        <v>0</v>
      </c>
    </row>
    <row r="279" spans="1:11" ht="12.75">
      <c r="A279" s="369">
        <v>2</v>
      </c>
      <c r="B279" s="370">
        <v>6</v>
      </c>
      <c r="C279" s="370">
        <v>1</v>
      </c>
      <c r="D279" s="370">
        <v>4</v>
      </c>
      <c r="E279" s="370" t="s">
        <v>210</v>
      </c>
      <c r="F279" s="373" t="s">
        <v>273</v>
      </c>
      <c r="G279" s="379"/>
      <c r="H279" s="28"/>
      <c r="I279" s="28"/>
      <c r="J279" s="349">
        <f>SUBTOTAL(9,G279:I279)</f>
        <v>0</v>
      </c>
      <c r="K279" s="351">
        <f>IFERROR(J279/$J$18*100,"0.00")</f>
        <v>0</v>
      </c>
    </row>
    <row r="280" spans="1:11" ht="12.75">
      <c r="A280" s="365">
        <v>2</v>
      </c>
      <c r="B280" s="366">
        <v>6</v>
      </c>
      <c r="C280" s="366">
        <v>1</v>
      </c>
      <c r="D280" s="366">
        <v>9</v>
      </c>
      <c r="E280" s="366"/>
      <c r="F280" s="378" t="s">
        <v>187</v>
      </c>
      <c r="G280" s="380">
        <f>+G281</f>
        <v>0</v>
      </c>
      <c r="H280" s="380">
        <f>+H281</f>
        <v>178000</v>
      </c>
      <c r="I280" s="380">
        <f>+I281</f>
        <v>0</v>
      </c>
      <c r="J280" s="380">
        <f>+J281</f>
        <v>178000</v>
      </c>
      <c r="K280" s="52">
        <f>+K281</f>
        <v>5.7433470366472429E-2</v>
      </c>
    </row>
    <row r="281" spans="1:11" ht="12.75">
      <c r="A281" s="369">
        <v>2</v>
      </c>
      <c r="B281" s="370">
        <v>6</v>
      </c>
      <c r="C281" s="370">
        <v>1</v>
      </c>
      <c r="D281" s="370">
        <v>9</v>
      </c>
      <c r="E281" s="370" t="s">
        <v>210</v>
      </c>
      <c r="F281" s="373" t="s">
        <v>187</v>
      </c>
      <c r="G281" s="379"/>
      <c r="H281" s="28">
        <v>178000</v>
      </c>
      <c r="I281" s="27"/>
      <c r="J281" s="349">
        <f>SUBTOTAL(9,G281:I281)</f>
        <v>178000</v>
      </c>
      <c r="K281" s="351">
        <f>IFERROR(J281/$J$18*100,"0.00")</f>
        <v>5.7433470366472429E-2</v>
      </c>
    </row>
    <row r="282" spans="1:11" ht="12.75">
      <c r="A282" s="361">
        <v>2</v>
      </c>
      <c r="B282" s="362">
        <v>6</v>
      </c>
      <c r="C282" s="362">
        <v>2</v>
      </c>
      <c r="D282" s="362"/>
      <c r="E282" s="362"/>
      <c r="F282" s="363" t="s">
        <v>1072</v>
      </c>
      <c r="G282" s="364">
        <f>+G283+G285+G287</f>
        <v>0</v>
      </c>
      <c r="H282" s="364">
        <f>+H283+H285+H287</f>
        <v>260000</v>
      </c>
      <c r="I282" s="364">
        <f>+I283+I285+I287</f>
        <v>0</v>
      </c>
      <c r="J282" s="364">
        <f>+J283+J285+J287</f>
        <v>260000</v>
      </c>
      <c r="K282" s="364">
        <f>+K283+K285+K287</f>
        <v>8.3891585928555223E-2</v>
      </c>
    </row>
    <row r="283" spans="1:11" ht="12.75">
      <c r="A283" s="365">
        <v>2</v>
      </c>
      <c r="B283" s="366">
        <v>6</v>
      </c>
      <c r="C283" s="366">
        <v>2</v>
      </c>
      <c r="D283" s="366">
        <v>1</v>
      </c>
      <c r="E283" s="366"/>
      <c r="F283" s="378" t="s">
        <v>274</v>
      </c>
      <c r="G283" s="380">
        <f>+G284</f>
        <v>0</v>
      </c>
      <c r="H283" s="380">
        <f>+H284</f>
        <v>0</v>
      </c>
      <c r="I283" s="380">
        <f>+I284</f>
        <v>0</v>
      </c>
      <c r="J283" s="380">
        <f>+J284</f>
        <v>0</v>
      </c>
      <c r="K283" s="52">
        <f>+K284</f>
        <v>0</v>
      </c>
    </row>
    <row r="284" spans="1:11" ht="12.75">
      <c r="A284" s="369">
        <v>2</v>
      </c>
      <c r="B284" s="370">
        <v>6</v>
      </c>
      <c r="C284" s="370">
        <v>2</v>
      </c>
      <c r="D284" s="370">
        <v>1</v>
      </c>
      <c r="E284" s="370" t="s">
        <v>210</v>
      </c>
      <c r="F284" s="373" t="s">
        <v>274</v>
      </c>
      <c r="G284" s="379"/>
      <c r="H284" s="27"/>
      <c r="I284" s="27"/>
      <c r="J284" s="349">
        <f>SUBTOTAL(9,G284:I284)</f>
        <v>0</v>
      </c>
      <c r="K284" s="351">
        <f>IFERROR(J284/$J$18*100,"0.00")</f>
        <v>0</v>
      </c>
    </row>
    <row r="285" spans="1:11" ht="12.75">
      <c r="A285" s="365">
        <v>2</v>
      </c>
      <c r="B285" s="366">
        <v>6</v>
      </c>
      <c r="C285" s="366">
        <v>2</v>
      </c>
      <c r="D285" s="366">
        <v>3</v>
      </c>
      <c r="E285" s="366"/>
      <c r="F285" s="378" t="s">
        <v>188</v>
      </c>
      <c r="G285" s="380">
        <f>+G286</f>
        <v>0</v>
      </c>
      <c r="H285" s="380">
        <f>+H286</f>
        <v>260000</v>
      </c>
      <c r="I285" s="380">
        <f>+I286</f>
        <v>0</v>
      </c>
      <c r="J285" s="380">
        <f>+J286</f>
        <v>260000</v>
      </c>
      <c r="K285" s="52">
        <f>+K286</f>
        <v>8.3891585928555223E-2</v>
      </c>
    </row>
    <row r="286" spans="1:11" ht="12.75">
      <c r="A286" s="369">
        <v>2</v>
      </c>
      <c r="B286" s="370">
        <v>6</v>
      </c>
      <c r="C286" s="370">
        <v>2</v>
      </c>
      <c r="D286" s="370">
        <v>3</v>
      </c>
      <c r="E286" s="370" t="s">
        <v>210</v>
      </c>
      <c r="F286" s="373" t="s">
        <v>188</v>
      </c>
      <c r="G286" s="379"/>
      <c r="H286" s="28">
        <v>260000</v>
      </c>
      <c r="I286" s="28"/>
      <c r="J286" s="349">
        <f>SUBTOTAL(9,G286:I286)</f>
        <v>260000</v>
      </c>
      <c r="K286" s="351">
        <f>IFERROR(J286/$J$18*100,"0.00")</f>
        <v>8.3891585928555223E-2</v>
      </c>
    </row>
    <row r="287" spans="1:11" ht="12.75">
      <c r="A287" s="365">
        <v>2</v>
      </c>
      <c r="B287" s="366">
        <v>6</v>
      </c>
      <c r="C287" s="366">
        <v>2</v>
      </c>
      <c r="D287" s="366">
        <v>4</v>
      </c>
      <c r="E287" s="366"/>
      <c r="F287" s="378" t="s">
        <v>1073</v>
      </c>
      <c r="G287" s="380">
        <f>+G288</f>
        <v>0</v>
      </c>
      <c r="H287" s="380">
        <f>+H288</f>
        <v>0</v>
      </c>
      <c r="I287" s="380">
        <f>+I288</f>
        <v>0</v>
      </c>
      <c r="J287" s="380">
        <f>+J288</f>
        <v>0</v>
      </c>
      <c r="K287" s="52">
        <f>+K288</f>
        <v>0</v>
      </c>
    </row>
    <row r="288" spans="1:11" ht="12.75">
      <c r="A288" s="369">
        <v>2</v>
      </c>
      <c r="B288" s="370">
        <v>6</v>
      </c>
      <c r="C288" s="370">
        <v>2</v>
      </c>
      <c r="D288" s="370">
        <v>4</v>
      </c>
      <c r="E288" s="370" t="s">
        <v>210</v>
      </c>
      <c r="F288" s="371" t="s">
        <v>1073</v>
      </c>
      <c r="G288" s="379"/>
      <c r="H288" s="27"/>
      <c r="I288" s="27"/>
      <c r="J288" s="349">
        <f>SUBTOTAL(9,G288:I288)</f>
        <v>0</v>
      </c>
      <c r="K288" s="351">
        <f>IFERROR(J288/$J$18*100,"0.00")</f>
        <v>0</v>
      </c>
    </row>
    <row r="289" spans="1:11" ht="12.75">
      <c r="A289" s="361">
        <v>2</v>
      </c>
      <c r="B289" s="362">
        <v>6</v>
      </c>
      <c r="C289" s="362">
        <v>3</v>
      </c>
      <c r="D289" s="362"/>
      <c r="E289" s="362"/>
      <c r="F289" s="363" t="s">
        <v>189</v>
      </c>
      <c r="G289" s="364">
        <f>+G290+G292</f>
        <v>0</v>
      </c>
      <c r="H289" s="364">
        <f>+H290+H292</f>
        <v>405600</v>
      </c>
      <c r="I289" s="364">
        <f>+I290+I292</f>
        <v>0</v>
      </c>
      <c r="J289" s="364">
        <f>+J290+J292</f>
        <v>405600</v>
      </c>
      <c r="K289" s="364">
        <f>+K290+K292</f>
        <v>0.13087087404854617</v>
      </c>
    </row>
    <row r="290" spans="1:11" ht="12.75">
      <c r="A290" s="365">
        <v>2</v>
      </c>
      <c r="B290" s="366">
        <v>6</v>
      </c>
      <c r="C290" s="366">
        <v>3</v>
      </c>
      <c r="D290" s="366">
        <v>1</v>
      </c>
      <c r="E290" s="366"/>
      <c r="F290" s="367" t="s">
        <v>190</v>
      </c>
      <c r="G290" s="380">
        <f>+G291</f>
        <v>0</v>
      </c>
      <c r="H290" s="380">
        <f>+H291</f>
        <v>0</v>
      </c>
      <c r="I290" s="380">
        <f>+I291</f>
        <v>0</v>
      </c>
      <c r="J290" s="380">
        <f>+J291</f>
        <v>0</v>
      </c>
      <c r="K290" s="52">
        <f>+K291</f>
        <v>0</v>
      </c>
    </row>
    <row r="291" spans="1:11" ht="12.75">
      <c r="A291" s="369">
        <v>2</v>
      </c>
      <c r="B291" s="370">
        <v>6</v>
      </c>
      <c r="C291" s="370">
        <v>3</v>
      </c>
      <c r="D291" s="370">
        <v>1</v>
      </c>
      <c r="E291" s="370" t="s">
        <v>210</v>
      </c>
      <c r="F291" s="371" t="s">
        <v>190</v>
      </c>
      <c r="G291" s="379"/>
      <c r="H291" s="27"/>
      <c r="I291" s="27"/>
      <c r="J291" s="349">
        <f>SUBTOTAL(9,G291:I291)</f>
        <v>0</v>
      </c>
      <c r="K291" s="351">
        <f>IFERROR(J291/$J$18*100,"0.00")</f>
        <v>0</v>
      </c>
    </row>
    <row r="292" spans="1:11" ht="12.75">
      <c r="A292" s="365">
        <v>2</v>
      </c>
      <c r="B292" s="366">
        <v>6</v>
      </c>
      <c r="C292" s="366">
        <v>3</v>
      </c>
      <c r="D292" s="366">
        <v>2</v>
      </c>
      <c r="E292" s="366"/>
      <c r="F292" s="378" t="s">
        <v>191</v>
      </c>
      <c r="G292" s="380">
        <f>+G293</f>
        <v>0</v>
      </c>
      <c r="H292" s="380">
        <f>+H293</f>
        <v>405600</v>
      </c>
      <c r="I292" s="380">
        <f>+I293</f>
        <v>0</v>
      </c>
      <c r="J292" s="380">
        <f>+J293</f>
        <v>405600</v>
      </c>
      <c r="K292" s="52">
        <f>+K293</f>
        <v>0.13087087404854617</v>
      </c>
    </row>
    <row r="293" spans="1:11" ht="12.75">
      <c r="A293" s="369">
        <v>2</v>
      </c>
      <c r="B293" s="370">
        <v>6</v>
      </c>
      <c r="C293" s="370">
        <v>3</v>
      </c>
      <c r="D293" s="370">
        <v>2</v>
      </c>
      <c r="E293" s="370" t="s">
        <v>210</v>
      </c>
      <c r="F293" s="373" t="s">
        <v>191</v>
      </c>
      <c r="G293" s="379"/>
      <c r="H293" s="27">
        <v>405600</v>
      </c>
      <c r="I293" s="27"/>
      <c r="J293" s="349">
        <f>SUBTOTAL(9,G293:I293)</f>
        <v>405600</v>
      </c>
      <c r="K293" s="351">
        <f>IFERROR(J293/$J$18*100,"0.00")</f>
        <v>0.13087087404854617</v>
      </c>
    </row>
    <row r="294" spans="1:11" ht="12.75">
      <c r="A294" s="361">
        <v>2</v>
      </c>
      <c r="B294" s="362">
        <v>6</v>
      </c>
      <c r="C294" s="362">
        <v>4</v>
      </c>
      <c r="D294" s="362"/>
      <c r="E294" s="362"/>
      <c r="F294" s="363" t="s">
        <v>192</v>
      </c>
      <c r="G294" s="364">
        <f>+G295+G297+G299</f>
        <v>0</v>
      </c>
      <c r="H294" s="364">
        <f>+H295+H297+H299</f>
        <v>80000</v>
      </c>
      <c r="I294" s="364">
        <f>+I295+I297+I299</f>
        <v>0</v>
      </c>
      <c r="J294" s="364">
        <f>+J295+J297+J299</f>
        <v>80000</v>
      </c>
      <c r="K294" s="364">
        <f>+K295+K297+K299</f>
        <v>2.5812795670324688E-2</v>
      </c>
    </row>
    <row r="295" spans="1:11" ht="12.75">
      <c r="A295" s="365">
        <v>2</v>
      </c>
      <c r="B295" s="366">
        <v>6</v>
      </c>
      <c r="C295" s="366">
        <v>4</v>
      </c>
      <c r="D295" s="366">
        <v>1</v>
      </c>
      <c r="E295" s="366"/>
      <c r="F295" s="378" t="s">
        <v>193</v>
      </c>
      <c r="G295" s="380">
        <f>+G296</f>
        <v>0</v>
      </c>
      <c r="H295" s="380">
        <f>+H296</f>
        <v>0</v>
      </c>
      <c r="I295" s="380">
        <f>+I296</f>
        <v>0</v>
      </c>
      <c r="J295" s="380">
        <f>+J296</f>
        <v>0</v>
      </c>
      <c r="K295" s="52">
        <f>+K296</f>
        <v>0</v>
      </c>
    </row>
    <row r="296" spans="1:11" ht="12.75">
      <c r="A296" s="369">
        <v>2</v>
      </c>
      <c r="B296" s="370">
        <v>6</v>
      </c>
      <c r="C296" s="370">
        <v>4</v>
      </c>
      <c r="D296" s="370">
        <v>1</v>
      </c>
      <c r="E296" s="370" t="s">
        <v>210</v>
      </c>
      <c r="F296" s="373" t="s">
        <v>193</v>
      </c>
      <c r="G296" s="379"/>
      <c r="H296" s="28"/>
      <c r="I296" s="28"/>
      <c r="J296" s="349">
        <f>SUBTOTAL(9,G296:I296)</f>
        <v>0</v>
      </c>
      <c r="K296" s="351">
        <f>IFERROR(J296/$J$18*100,"0.00")</f>
        <v>0</v>
      </c>
    </row>
    <row r="297" spans="1:11" ht="12.75">
      <c r="A297" s="365">
        <v>2</v>
      </c>
      <c r="B297" s="366">
        <v>6</v>
      </c>
      <c r="C297" s="366">
        <v>4</v>
      </c>
      <c r="D297" s="366">
        <v>2</v>
      </c>
      <c r="E297" s="366"/>
      <c r="F297" s="378" t="s">
        <v>194</v>
      </c>
      <c r="G297" s="380">
        <f>+G298</f>
        <v>0</v>
      </c>
      <c r="H297" s="380">
        <f>+H298</f>
        <v>0</v>
      </c>
      <c r="I297" s="380">
        <f>+I298</f>
        <v>0</v>
      </c>
      <c r="J297" s="380">
        <f>+J298</f>
        <v>0</v>
      </c>
      <c r="K297" s="52">
        <f>+K298</f>
        <v>0</v>
      </c>
    </row>
    <row r="298" spans="1:11" ht="12.75">
      <c r="A298" s="369">
        <v>2</v>
      </c>
      <c r="B298" s="370">
        <v>6</v>
      </c>
      <c r="C298" s="370">
        <v>4</v>
      </c>
      <c r="D298" s="370">
        <v>2</v>
      </c>
      <c r="E298" s="370" t="s">
        <v>210</v>
      </c>
      <c r="F298" s="373" t="s">
        <v>194</v>
      </c>
      <c r="G298" s="379"/>
      <c r="H298" s="379"/>
      <c r="I298" s="379"/>
      <c r="J298" s="349">
        <f>SUBTOTAL(9,G298:I298)</f>
        <v>0</v>
      </c>
      <c r="K298" s="351">
        <f>IFERROR(J298/$J$18*100,"0.00")</f>
        <v>0</v>
      </c>
    </row>
    <row r="299" spans="1:11" ht="12.75">
      <c r="A299" s="365">
        <v>2</v>
      </c>
      <c r="B299" s="366">
        <v>6</v>
      </c>
      <c r="C299" s="366">
        <v>4</v>
      </c>
      <c r="D299" s="366">
        <v>8</v>
      </c>
      <c r="E299" s="366"/>
      <c r="F299" s="378" t="s">
        <v>195</v>
      </c>
      <c r="G299" s="380">
        <f>+G300</f>
        <v>0</v>
      </c>
      <c r="H299" s="380">
        <f>+H300</f>
        <v>80000</v>
      </c>
      <c r="I299" s="380">
        <f>+I300</f>
        <v>0</v>
      </c>
      <c r="J299" s="380">
        <f>+J300</f>
        <v>80000</v>
      </c>
      <c r="K299" s="52">
        <f>+K300</f>
        <v>2.5812795670324688E-2</v>
      </c>
    </row>
    <row r="300" spans="1:11" ht="12.75">
      <c r="A300" s="369">
        <v>2</v>
      </c>
      <c r="B300" s="370">
        <v>6</v>
      </c>
      <c r="C300" s="370">
        <v>4</v>
      </c>
      <c r="D300" s="370">
        <v>8</v>
      </c>
      <c r="E300" s="370" t="s">
        <v>210</v>
      </c>
      <c r="F300" s="373" t="s">
        <v>195</v>
      </c>
      <c r="G300" s="379"/>
      <c r="H300" s="27">
        <v>80000</v>
      </c>
      <c r="I300" s="27"/>
      <c r="J300" s="349">
        <f>SUBTOTAL(9,G300:I300)</f>
        <v>80000</v>
      </c>
      <c r="K300" s="351">
        <f>IFERROR(J300/$J$18*100,"0.00")</f>
        <v>2.5812795670324688E-2</v>
      </c>
    </row>
    <row r="301" spans="1:11" ht="12.75">
      <c r="A301" s="361">
        <v>2</v>
      </c>
      <c r="B301" s="362">
        <v>6</v>
      </c>
      <c r="C301" s="362">
        <v>5</v>
      </c>
      <c r="D301" s="362"/>
      <c r="E301" s="362"/>
      <c r="F301" s="363" t="s">
        <v>196</v>
      </c>
      <c r="G301" s="364">
        <f>+G302+G304+G306+G308</f>
        <v>0</v>
      </c>
      <c r="H301" s="364">
        <f>+H302+H304+H306+H308</f>
        <v>1006000</v>
      </c>
      <c r="I301" s="364">
        <f>+I302+I304+I306+I308</f>
        <v>0</v>
      </c>
      <c r="J301" s="364">
        <f>+J302+J304+J306+J308</f>
        <v>1006000</v>
      </c>
      <c r="K301" s="364">
        <f>+K302+K304+K306+K308</f>
        <v>0.32459590555433299</v>
      </c>
    </row>
    <row r="302" spans="1:11" ht="12.75">
      <c r="A302" s="365">
        <v>2</v>
      </c>
      <c r="B302" s="366">
        <v>6</v>
      </c>
      <c r="C302" s="366">
        <v>5</v>
      </c>
      <c r="D302" s="366">
        <v>2</v>
      </c>
      <c r="E302" s="366"/>
      <c r="F302" s="378" t="s">
        <v>197</v>
      </c>
      <c r="G302" s="380">
        <f>+G303</f>
        <v>0</v>
      </c>
      <c r="H302" s="380">
        <f>+H303</f>
        <v>0</v>
      </c>
      <c r="I302" s="380">
        <f>+I303</f>
        <v>0</v>
      </c>
      <c r="J302" s="380">
        <f>+J303</f>
        <v>0</v>
      </c>
      <c r="K302" s="52">
        <f>+K303</f>
        <v>0</v>
      </c>
    </row>
    <row r="303" spans="1:11" ht="12.75">
      <c r="A303" s="369">
        <v>2</v>
      </c>
      <c r="B303" s="370">
        <v>6</v>
      </c>
      <c r="C303" s="370">
        <v>5</v>
      </c>
      <c r="D303" s="370">
        <v>2</v>
      </c>
      <c r="E303" s="370" t="s">
        <v>210</v>
      </c>
      <c r="F303" s="373" t="s">
        <v>197</v>
      </c>
      <c r="G303" s="379"/>
      <c r="H303" s="27"/>
      <c r="I303" s="27"/>
      <c r="J303" s="349">
        <f>SUBTOTAL(9,G303:I303)</f>
        <v>0</v>
      </c>
      <c r="K303" s="351">
        <f>IFERROR(J303/$J$18*100,"0.00")</f>
        <v>0</v>
      </c>
    </row>
    <row r="304" spans="1:11" ht="12.75">
      <c r="A304" s="365">
        <v>2</v>
      </c>
      <c r="B304" s="366">
        <v>6</v>
      </c>
      <c r="C304" s="366">
        <v>5</v>
      </c>
      <c r="D304" s="366">
        <v>4</v>
      </c>
      <c r="E304" s="366"/>
      <c r="F304" s="378" t="s">
        <v>1074</v>
      </c>
      <c r="G304" s="380">
        <f>+G305</f>
        <v>0</v>
      </c>
      <c r="H304" s="380">
        <f>+H305</f>
        <v>0</v>
      </c>
      <c r="I304" s="380">
        <f>+I305</f>
        <v>0</v>
      </c>
      <c r="J304" s="380">
        <f>+J305</f>
        <v>0</v>
      </c>
      <c r="K304" s="52">
        <f>+K305</f>
        <v>0</v>
      </c>
    </row>
    <row r="305" spans="1:11" ht="12.75">
      <c r="A305" s="369">
        <v>2</v>
      </c>
      <c r="B305" s="370">
        <v>6</v>
      </c>
      <c r="C305" s="370">
        <v>5</v>
      </c>
      <c r="D305" s="370">
        <v>4</v>
      </c>
      <c r="E305" s="370" t="s">
        <v>210</v>
      </c>
      <c r="F305" s="373" t="s">
        <v>1074</v>
      </c>
      <c r="G305" s="379"/>
      <c r="H305" s="28"/>
      <c r="I305" s="28"/>
      <c r="J305" s="349">
        <f>SUBTOTAL(9,G305:I305)</f>
        <v>0</v>
      </c>
      <c r="K305" s="351">
        <f>IFERROR(J305/$J$18*100,"0.00")</f>
        <v>0</v>
      </c>
    </row>
    <row r="306" spans="1:11" ht="12.75">
      <c r="A306" s="365">
        <v>2</v>
      </c>
      <c r="B306" s="366">
        <v>6</v>
      </c>
      <c r="C306" s="366">
        <v>5</v>
      </c>
      <c r="D306" s="366">
        <v>5</v>
      </c>
      <c r="E306" s="366"/>
      <c r="F306" s="378" t="s">
        <v>198</v>
      </c>
      <c r="G306" s="380">
        <f>+G307</f>
        <v>0</v>
      </c>
      <c r="H306" s="380">
        <f>+H307</f>
        <v>306000</v>
      </c>
      <c r="I306" s="380">
        <f>+I307</f>
        <v>0</v>
      </c>
      <c r="J306" s="380">
        <f>+J307</f>
        <v>306000</v>
      </c>
      <c r="K306" s="52">
        <f>+K307</f>
        <v>9.8733943438991931E-2</v>
      </c>
    </row>
    <row r="307" spans="1:11" ht="12.75">
      <c r="A307" s="369">
        <v>2</v>
      </c>
      <c r="B307" s="370">
        <v>6</v>
      </c>
      <c r="C307" s="370">
        <v>5</v>
      </c>
      <c r="D307" s="370">
        <v>5</v>
      </c>
      <c r="E307" s="370" t="s">
        <v>210</v>
      </c>
      <c r="F307" s="373" t="s">
        <v>198</v>
      </c>
      <c r="G307" s="379"/>
      <c r="H307" s="27">
        <v>306000</v>
      </c>
      <c r="I307" s="27"/>
      <c r="J307" s="349">
        <f>SUBTOTAL(9,G307:I307)</f>
        <v>306000</v>
      </c>
      <c r="K307" s="351">
        <f>IFERROR(J307/$J$18*100,"0.00")</f>
        <v>9.8733943438991931E-2</v>
      </c>
    </row>
    <row r="308" spans="1:11" ht="23.25" customHeight="1">
      <c r="A308" s="365">
        <v>2</v>
      </c>
      <c r="B308" s="366">
        <v>6</v>
      </c>
      <c r="C308" s="366">
        <v>5</v>
      </c>
      <c r="D308" s="366">
        <v>6</v>
      </c>
      <c r="E308" s="366"/>
      <c r="F308" s="378" t="s">
        <v>199</v>
      </c>
      <c r="G308" s="380">
        <f>+G309</f>
        <v>0</v>
      </c>
      <c r="H308" s="380">
        <f>+H309</f>
        <v>700000</v>
      </c>
      <c r="I308" s="380">
        <f>+I309</f>
        <v>0</v>
      </c>
      <c r="J308" s="380">
        <f>+J309</f>
        <v>700000</v>
      </c>
      <c r="K308" s="52">
        <f>+K309</f>
        <v>0.22586196211534104</v>
      </c>
    </row>
    <row r="309" spans="1:11" ht="12.75">
      <c r="A309" s="369">
        <v>2</v>
      </c>
      <c r="B309" s="370">
        <v>6</v>
      </c>
      <c r="C309" s="370">
        <v>5</v>
      </c>
      <c r="D309" s="370">
        <v>6</v>
      </c>
      <c r="E309" s="370" t="s">
        <v>210</v>
      </c>
      <c r="F309" s="373" t="s">
        <v>199</v>
      </c>
      <c r="G309" s="379"/>
      <c r="H309" s="27">
        <v>700000</v>
      </c>
      <c r="I309" s="27"/>
      <c r="J309" s="349">
        <f>SUBTOTAL(9,G309:I309)</f>
        <v>700000</v>
      </c>
      <c r="K309" s="351">
        <f>IFERROR(J309/$J$18*100,"0.00")</f>
        <v>0.22586196211534104</v>
      </c>
    </row>
    <row r="310" spans="1:11" ht="12.75">
      <c r="A310" s="361">
        <v>2</v>
      </c>
      <c r="B310" s="362">
        <v>6</v>
      </c>
      <c r="C310" s="362">
        <v>6</v>
      </c>
      <c r="D310" s="362"/>
      <c r="E310" s="362"/>
      <c r="F310" s="363" t="s">
        <v>275</v>
      </c>
      <c r="G310" s="364">
        <f t="shared" ref="G310:J311" si="15">+G311</f>
        <v>0</v>
      </c>
      <c r="H310" s="364">
        <f t="shared" si="15"/>
        <v>62670</v>
      </c>
      <c r="I310" s="364">
        <f t="shared" si="15"/>
        <v>0</v>
      </c>
      <c r="J310" s="364">
        <f t="shared" si="15"/>
        <v>62670</v>
      </c>
      <c r="K310" s="385">
        <f>+K311</f>
        <v>2.0221098808240603E-2</v>
      </c>
    </row>
    <row r="311" spans="1:11" ht="12.75">
      <c r="A311" s="365">
        <v>2</v>
      </c>
      <c r="B311" s="366">
        <v>6</v>
      </c>
      <c r="C311" s="366">
        <v>6</v>
      </c>
      <c r="D311" s="366">
        <v>2</v>
      </c>
      <c r="E311" s="366"/>
      <c r="F311" s="367" t="s">
        <v>277</v>
      </c>
      <c r="G311" s="380">
        <f t="shared" si="15"/>
        <v>0</v>
      </c>
      <c r="H311" s="380">
        <f t="shared" si="15"/>
        <v>62670</v>
      </c>
      <c r="I311" s="380">
        <f t="shared" si="15"/>
        <v>0</v>
      </c>
      <c r="J311" s="380">
        <f t="shared" si="15"/>
        <v>62670</v>
      </c>
      <c r="K311" s="52">
        <f>+K312</f>
        <v>2.0221098808240603E-2</v>
      </c>
    </row>
    <row r="312" spans="1:11" ht="12.75">
      <c r="A312" s="369">
        <v>2</v>
      </c>
      <c r="B312" s="370">
        <v>6</v>
      </c>
      <c r="C312" s="370">
        <v>6</v>
      </c>
      <c r="D312" s="370">
        <v>2</v>
      </c>
      <c r="E312" s="370" t="s">
        <v>210</v>
      </c>
      <c r="F312" s="373" t="s">
        <v>277</v>
      </c>
      <c r="G312" s="379"/>
      <c r="H312" s="28">
        <v>62670</v>
      </c>
      <c r="I312" s="28"/>
      <c r="J312" s="349">
        <f>SUBTOTAL(9,G312:I312)</f>
        <v>62670</v>
      </c>
      <c r="K312" s="351">
        <f>IFERROR(J312/$J$18*100,"0.00")</f>
        <v>2.0221098808240603E-2</v>
      </c>
    </row>
    <row r="313" spans="1:11" ht="12.75">
      <c r="A313" s="361">
        <v>2</v>
      </c>
      <c r="B313" s="362">
        <v>6</v>
      </c>
      <c r="C313" s="362">
        <v>8</v>
      </c>
      <c r="D313" s="362"/>
      <c r="E313" s="362"/>
      <c r="F313" s="363" t="s">
        <v>201</v>
      </c>
      <c r="G313" s="364">
        <f>+G314+G317+G319+G321</f>
        <v>0</v>
      </c>
      <c r="H313" s="364">
        <f>+H314+H317+H319+H321</f>
        <v>0</v>
      </c>
      <c r="I313" s="364">
        <f>+I314+I317+I319+I321</f>
        <v>0</v>
      </c>
      <c r="J313" s="364">
        <f>+J314+J317+J319+J321</f>
        <v>0</v>
      </c>
      <c r="K313" s="364">
        <f>+K314+K317+K319+K321</f>
        <v>0</v>
      </c>
    </row>
    <row r="314" spans="1:11" ht="12.75">
      <c r="A314" s="365">
        <v>2</v>
      </c>
      <c r="B314" s="366">
        <v>6</v>
      </c>
      <c r="C314" s="366">
        <v>8</v>
      </c>
      <c r="D314" s="366">
        <v>3</v>
      </c>
      <c r="E314" s="366"/>
      <c r="F314" s="378" t="s">
        <v>202</v>
      </c>
      <c r="G314" s="380">
        <f>+G315+G316</f>
        <v>0</v>
      </c>
      <c r="H314" s="380">
        <f>+H315+H316</f>
        <v>0</v>
      </c>
      <c r="I314" s="380">
        <f>+I315+I316</f>
        <v>0</v>
      </c>
      <c r="J314" s="380">
        <f>+J315+J316</f>
        <v>0</v>
      </c>
      <c r="K314" s="52">
        <f>+K315+K316</f>
        <v>0</v>
      </c>
    </row>
    <row r="315" spans="1:11" ht="12.75">
      <c r="A315" s="369">
        <v>2</v>
      </c>
      <c r="B315" s="370">
        <v>6</v>
      </c>
      <c r="C315" s="370">
        <v>8</v>
      </c>
      <c r="D315" s="370">
        <v>3</v>
      </c>
      <c r="E315" s="370" t="s">
        <v>210</v>
      </c>
      <c r="F315" s="373" t="s">
        <v>203</v>
      </c>
      <c r="G315" s="372"/>
      <c r="H315" s="372"/>
      <c r="I315" s="372"/>
      <c r="J315" s="349">
        <f>SUBTOTAL(9,G315:I315)</f>
        <v>0</v>
      </c>
      <c r="K315" s="351">
        <f>IFERROR(J315/$J$18*100,"0.00")</f>
        <v>0</v>
      </c>
    </row>
    <row r="316" spans="1:11" ht="12.75">
      <c r="A316" s="369">
        <v>2</v>
      </c>
      <c r="B316" s="370">
        <v>6</v>
      </c>
      <c r="C316" s="370">
        <v>8</v>
      </c>
      <c r="D316" s="370">
        <v>3</v>
      </c>
      <c r="E316" s="370" t="s">
        <v>211</v>
      </c>
      <c r="F316" s="373" t="s">
        <v>204</v>
      </c>
      <c r="G316" s="379"/>
      <c r="H316" s="379"/>
      <c r="I316" s="379"/>
      <c r="J316" s="349">
        <f>SUBTOTAL(9,G316:I316)</f>
        <v>0</v>
      </c>
      <c r="K316" s="351">
        <f>IFERROR(J316/$J$18*100,"0.00")</f>
        <v>0</v>
      </c>
    </row>
    <row r="317" spans="1:11" ht="12.75">
      <c r="A317" s="365">
        <v>2</v>
      </c>
      <c r="B317" s="366">
        <v>6</v>
      </c>
      <c r="C317" s="366">
        <v>8</v>
      </c>
      <c r="D317" s="366">
        <v>5</v>
      </c>
      <c r="E317" s="366"/>
      <c r="F317" s="378" t="s">
        <v>205</v>
      </c>
      <c r="G317" s="380">
        <f>+G318</f>
        <v>0</v>
      </c>
      <c r="H317" s="380">
        <f>+H318</f>
        <v>0</v>
      </c>
      <c r="I317" s="380">
        <f>+I318</f>
        <v>0</v>
      </c>
      <c r="J317" s="380">
        <f>+J318</f>
        <v>0</v>
      </c>
      <c r="K317" s="52">
        <f>+K318</f>
        <v>0</v>
      </c>
    </row>
    <row r="318" spans="1:11" ht="12.75">
      <c r="A318" s="369">
        <v>2</v>
      </c>
      <c r="B318" s="370">
        <v>6</v>
      </c>
      <c r="C318" s="370">
        <v>8</v>
      </c>
      <c r="D318" s="370">
        <v>5</v>
      </c>
      <c r="E318" s="370" t="s">
        <v>210</v>
      </c>
      <c r="F318" s="373" t="s">
        <v>205</v>
      </c>
      <c r="G318" s="379"/>
      <c r="H318" s="379"/>
      <c r="I318" s="379"/>
      <c r="J318" s="349">
        <f>SUBTOTAL(9,G318:I318)</f>
        <v>0</v>
      </c>
      <c r="K318" s="351">
        <f>IFERROR(J318/$J$18*100,"0.00")</f>
        <v>0</v>
      </c>
    </row>
    <row r="319" spans="1:11" ht="20.25" customHeight="1">
      <c r="A319" s="365">
        <v>2</v>
      </c>
      <c r="B319" s="366">
        <v>6</v>
      </c>
      <c r="C319" s="366">
        <v>8</v>
      </c>
      <c r="D319" s="366">
        <v>8</v>
      </c>
      <c r="E319" s="366"/>
      <c r="F319" s="367" t="s">
        <v>206</v>
      </c>
      <c r="G319" s="380">
        <f>+G320</f>
        <v>0</v>
      </c>
      <c r="H319" s="380">
        <f>+H320</f>
        <v>0</v>
      </c>
      <c r="I319" s="380">
        <f>+I320</f>
        <v>0</v>
      </c>
      <c r="J319" s="380">
        <f>+J320</f>
        <v>0</v>
      </c>
      <c r="K319" s="52">
        <f>+K320</f>
        <v>0</v>
      </c>
    </row>
    <row r="320" spans="1:11" ht="12.75">
      <c r="A320" s="369">
        <v>2</v>
      </c>
      <c r="B320" s="370">
        <v>6</v>
      </c>
      <c r="C320" s="370">
        <v>8</v>
      </c>
      <c r="D320" s="370">
        <v>8</v>
      </c>
      <c r="E320" s="370" t="s">
        <v>210</v>
      </c>
      <c r="F320" s="373" t="s">
        <v>1075</v>
      </c>
      <c r="G320" s="372"/>
      <c r="H320" s="372"/>
      <c r="I320" s="372"/>
      <c r="J320" s="349">
        <f>SUBTOTAL(9,G320:I320)</f>
        <v>0</v>
      </c>
      <c r="K320" s="351">
        <f>IFERROR(J320/$J$18*100,"0.00")</f>
        <v>0</v>
      </c>
    </row>
    <row r="321" spans="1:11" ht="12.75">
      <c r="A321" s="365">
        <v>2</v>
      </c>
      <c r="B321" s="366">
        <v>6</v>
      </c>
      <c r="C321" s="366">
        <v>8</v>
      </c>
      <c r="D321" s="366">
        <v>9</v>
      </c>
      <c r="E321" s="366"/>
      <c r="F321" s="367" t="s">
        <v>207</v>
      </c>
      <c r="G321" s="380">
        <f>+G322</f>
        <v>0</v>
      </c>
      <c r="H321" s="380">
        <f>+H322</f>
        <v>0</v>
      </c>
      <c r="I321" s="380">
        <f>+I322</f>
        <v>0</v>
      </c>
      <c r="J321" s="380">
        <f>+J322</f>
        <v>0</v>
      </c>
      <c r="K321" s="52">
        <f>+K322</f>
        <v>0</v>
      </c>
    </row>
    <row r="322" spans="1:11" ht="12.75">
      <c r="A322" s="369">
        <v>2</v>
      </c>
      <c r="B322" s="370">
        <v>6</v>
      </c>
      <c r="C322" s="370">
        <v>8</v>
      </c>
      <c r="D322" s="370">
        <v>9</v>
      </c>
      <c r="E322" s="370" t="s">
        <v>210</v>
      </c>
      <c r="F322" s="373" t="s">
        <v>207</v>
      </c>
      <c r="G322" s="379"/>
      <c r="H322" s="27"/>
      <c r="I322" s="27"/>
      <c r="J322" s="349">
        <f>SUBTOTAL(9,G322:I322)</f>
        <v>0</v>
      </c>
      <c r="K322" s="351">
        <f>IFERROR(J322/$J$18*100,"0.00")</f>
        <v>0</v>
      </c>
    </row>
    <row r="323" spans="1:11" ht="12.75">
      <c r="A323" s="357">
        <v>2</v>
      </c>
      <c r="B323" s="358">
        <v>7</v>
      </c>
      <c r="C323" s="358"/>
      <c r="D323" s="358"/>
      <c r="E323" s="358"/>
      <c r="F323" s="359" t="s">
        <v>183</v>
      </c>
      <c r="G323" s="360">
        <f t="shared" ref="G323:K325" si="16">+G324</f>
        <v>0</v>
      </c>
      <c r="H323" s="360">
        <f t="shared" si="16"/>
        <v>0</v>
      </c>
      <c r="I323" s="360">
        <f t="shared" si="16"/>
        <v>0</v>
      </c>
      <c r="J323" s="360">
        <f t="shared" si="16"/>
        <v>0</v>
      </c>
      <c r="K323" s="387">
        <f t="shared" si="16"/>
        <v>0</v>
      </c>
    </row>
    <row r="324" spans="1:11" ht="12.75">
      <c r="A324" s="361">
        <v>2</v>
      </c>
      <c r="B324" s="362">
        <v>7</v>
      </c>
      <c r="C324" s="362">
        <v>1</v>
      </c>
      <c r="D324" s="362"/>
      <c r="E324" s="362"/>
      <c r="F324" s="363" t="s">
        <v>208</v>
      </c>
      <c r="G324" s="364">
        <f t="shared" si="16"/>
        <v>0</v>
      </c>
      <c r="H324" s="364">
        <f t="shared" si="16"/>
        <v>0</v>
      </c>
      <c r="I324" s="364">
        <f t="shared" si="16"/>
        <v>0</v>
      </c>
      <c r="J324" s="364">
        <f t="shared" si="16"/>
        <v>0</v>
      </c>
      <c r="K324" s="385">
        <f t="shared" si="16"/>
        <v>0</v>
      </c>
    </row>
    <row r="325" spans="1:11" ht="12.75">
      <c r="A325" s="365">
        <v>2</v>
      </c>
      <c r="B325" s="366">
        <v>7</v>
      </c>
      <c r="C325" s="366">
        <v>1</v>
      </c>
      <c r="D325" s="366">
        <v>2</v>
      </c>
      <c r="E325" s="366"/>
      <c r="F325" s="378" t="s">
        <v>209</v>
      </c>
      <c r="G325" s="380">
        <f t="shared" si="16"/>
        <v>0</v>
      </c>
      <c r="H325" s="380">
        <f t="shared" si="16"/>
        <v>0</v>
      </c>
      <c r="I325" s="380">
        <f t="shared" si="16"/>
        <v>0</v>
      </c>
      <c r="J325" s="380">
        <f t="shared" si="16"/>
        <v>0</v>
      </c>
      <c r="K325" s="52">
        <f t="shared" si="16"/>
        <v>0</v>
      </c>
    </row>
    <row r="326" spans="1:11" ht="12.75">
      <c r="A326" s="47">
        <v>2</v>
      </c>
      <c r="B326" s="48">
        <v>7</v>
      </c>
      <c r="C326" s="48">
        <v>1</v>
      </c>
      <c r="D326" s="48">
        <v>2</v>
      </c>
      <c r="E326" s="48" t="s">
        <v>210</v>
      </c>
      <c r="F326" s="49" t="s">
        <v>209</v>
      </c>
      <c r="G326" s="50"/>
      <c r="H326" s="50"/>
      <c r="I326" s="50"/>
      <c r="J326" s="388">
        <f>SUBTOTAL(9,G326:I326)</f>
        <v>0</v>
      </c>
      <c r="K326" s="389">
        <f>IFERROR(J326/$J$18*100,"0.00")</f>
        <v>0</v>
      </c>
    </row>
    <row r="327" spans="1:11" s="62" customFormat="1">
      <c r="A327" s="63"/>
      <c r="B327" s="63"/>
      <c r="C327" s="63"/>
      <c r="D327" s="63"/>
      <c r="E327" s="63"/>
      <c r="F327" s="63"/>
      <c r="G327" s="63"/>
      <c r="H327" s="63"/>
      <c r="I327" s="63"/>
      <c r="J327" s="63"/>
    </row>
    <row r="328" spans="1:11" s="62" customFormat="1">
      <c r="A328" s="63"/>
      <c r="B328" s="63"/>
      <c r="C328" s="63"/>
      <c r="D328" s="63"/>
      <c r="E328" s="63"/>
      <c r="F328" s="63"/>
      <c r="G328" s="63"/>
      <c r="H328" s="63"/>
      <c r="I328" s="63"/>
      <c r="J328" s="63"/>
    </row>
    <row r="329" spans="1:11" s="62" customFormat="1">
      <c r="A329" s="63"/>
      <c r="B329" s="63"/>
      <c r="C329" s="63"/>
      <c r="D329" s="63"/>
      <c r="E329" s="63"/>
      <c r="F329" s="63"/>
      <c r="G329" s="63"/>
      <c r="H329" s="63"/>
      <c r="I329" s="63"/>
      <c r="J329" s="63"/>
    </row>
    <row r="330" spans="1:11" s="62" customFormat="1">
      <c r="A330" s="63"/>
      <c r="B330" s="63"/>
      <c r="C330" s="63"/>
      <c r="D330" s="63"/>
      <c r="E330" s="63"/>
      <c r="F330" s="63"/>
      <c r="G330" s="63"/>
      <c r="H330" s="63"/>
      <c r="I330" s="63"/>
      <c r="J330" s="63"/>
    </row>
    <row r="331" spans="1:11" s="62" customFormat="1">
      <c r="A331" s="63"/>
      <c r="B331" s="63"/>
      <c r="C331" s="63"/>
      <c r="D331" s="63"/>
      <c r="E331" s="63"/>
      <c r="F331" s="63"/>
      <c r="G331" s="63"/>
      <c r="H331" s="63"/>
      <c r="I331" s="63"/>
      <c r="J331" s="63"/>
    </row>
    <row r="332" spans="1:11" s="62" customFormat="1">
      <c r="A332" s="63"/>
      <c r="B332" s="63"/>
      <c r="C332" s="63"/>
      <c r="D332" s="63"/>
      <c r="E332" s="63"/>
      <c r="F332" s="63"/>
      <c r="G332" s="63"/>
      <c r="H332" s="63"/>
      <c r="I332" s="63"/>
      <c r="J332" s="63"/>
    </row>
    <row r="333" spans="1:11" s="62" customFormat="1">
      <c r="A333" s="63"/>
      <c r="B333" s="63"/>
      <c r="C333" s="63"/>
      <c r="D333" s="63"/>
      <c r="E333" s="63"/>
      <c r="F333" s="63"/>
      <c r="G333" s="63"/>
      <c r="H333" s="63"/>
      <c r="I333" s="63"/>
      <c r="J333" s="63"/>
    </row>
    <row r="334" spans="1:11" s="62" customFormat="1">
      <c r="A334" s="63"/>
      <c r="B334" s="63"/>
      <c r="C334" s="63"/>
      <c r="D334" s="63"/>
      <c r="E334" s="63"/>
      <c r="F334" s="63"/>
      <c r="G334" s="63"/>
      <c r="H334" s="63"/>
      <c r="I334" s="63"/>
      <c r="J334" s="63"/>
    </row>
    <row r="335" spans="1:11" s="62" customFormat="1">
      <c r="A335" s="63"/>
      <c r="B335" s="63"/>
      <c r="C335" s="63"/>
      <c r="D335" s="63"/>
      <c r="E335" s="63"/>
      <c r="F335" s="63"/>
      <c r="G335" s="63"/>
      <c r="H335" s="63"/>
      <c r="I335" s="63"/>
      <c r="J335" s="63"/>
    </row>
    <row r="336" spans="1:11" s="62" customFormat="1">
      <c r="A336" s="63"/>
      <c r="B336" s="63"/>
      <c r="C336" s="63"/>
      <c r="D336" s="63"/>
      <c r="E336" s="63"/>
      <c r="F336" s="63"/>
      <c r="G336" s="63"/>
      <c r="H336" s="63"/>
      <c r="I336" s="63"/>
      <c r="J336" s="63"/>
    </row>
    <row r="337" spans="1:10" s="62" customFormat="1">
      <c r="A337" s="63"/>
      <c r="B337" s="63"/>
      <c r="C337" s="63"/>
      <c r="D337" s="63"/>
      <c r="E337" s="63"/>
      <c r="F337" s="63"/>
      <c r="G337" s="63"/>
      <c r="H337" s="63"/>
      <c r="I337" s="63"/>
      <c r="J337" s="63"/>
    </row>
    <row r="338" spans="1:10" s="62" customFormat="1">
      <c r="A338" s="63"/>
      <c r="B338" s="63"/>
      <c r="C338" s="63"/>
      <c r="D338" s="63"/>
      <c r="E338" s="63"/>
      <c r="F338" s="63"/>
      <c r="G338" s="63"/>
      <c r="H338" s="63"/>
      <c r="I338" s="63"/>
      <c r="J338" s="63"/>
    </row>
    <row r="339" spans="1:10" s="62" customFormat="1">
      <c r="A339" s="63"/>
      <c r="B339" s="63"/>
      <c r="C339" s="63"/>
      <c r="D339" s="63"/>
      <c r="E339" s="63"/>
      <c r="F339" s="63"/>
      <c r="G339" s="63"/>
      <c r="H339" s="63"/>
      <c r="I339" s="63"/>
      <c r="J339" s="63"/>
    </row>
    <row r="340" spans="1:10" s="62" customFormat="1">
      <c r="A340" s="63"/>
      <c r="B340" s="63"/>
      <c r="C340" s="63"/>
      <c r="D340" s="63"/>
      <c r="E340" s="63"/>
      <c r="F340" s="63"/>
      <c r="G340" s="63"/>
      <c r="H340" s="63"/>
      <c r="I340" s="63"/>
      <c r="J340" s="63"/>
    </row>
    <row r="341" spans="1:10" s="62" customFormat="1">
      <c r="A341" s="63"/>
      <c r="B341" s="63"/>
      <c r="C341" s="63"/>
      <c r="D341" s="63"/>
      <c r="E341" s="63"/>
      <c r="F341" s="63"/>
      <c r="G341" s="63"/>
      <c r="H341" s="63"/>
      <c r="I341" s="63"/>
      <c r="J341" s="63"/>
    </row>
    <row r="342" spans="1:10" s="62" customFormat="1">
      <c r="A342" s="63"/>
      <c r="B342" s="63"/>
      <c r="C342" s="63"/>
      <c r="D342" s="63"/>
      <c r="E342" s="63"/>
      <c r="F342" s="63"/>
      <c r="G342" s="63"/>
      <c r="H342" s="63"/>
      <c r="I342" s="63"/>
      <c r="J342" s="63"/>
    </row>
    <row r="343" spans="1:10" s="62" customFormat="1">
      <c r="A343" s="63"/>
      <c r="B343" s="63"/>
      <c r="C343" s="63"/>
      <c r="D343" s="63"/>
      <c r="E343" s="63"/>
      <c r="F343" s="63"/>
      <c r="G343" s="63"/>
      <c r="H343" s="63"/>
      <c r="I343" s="63"/>
      <c r="J343" s="63"/>
    </row>
    <row r="344" spans="1:10" s="62" customFormat="1">
      <c r="A344" s="63"/>
      <c r="B344" s="63"/>
      <c r="C344" s="63"/>
      <c r="D344" s="63"/>
      <c r="E344" s="63"/>
      <c r="F344" s="63"/>
      <c r="G344" s="63"/>
      <c r="H344" s="63"/>
      <c r="I344" s="63"/>
      <c r="J344" s="63"/>
    </row>
    <row r="345" spans="1:10" s="62" customFormat="1">
      <c r="A345" s="63"/>
      <c r="B345" s="63"/>
      <c r="C345" s="63"/>
      <c r="D345" s="63"/>
      <c r="E345" s="63"/>
      <c r="F345" s="63"/>
      <c r="G345" s="63"/>
      <c r="H345" s="63"/>
      <c r="I345" s="63"/>
      <c r="J345" s="63"/>
    </row>
    <row r="346" spans="1:10" s="62" customFormat="1">
      <c r="A346" s="63"/>
      <c r="B346" s="63"/>
      <c r="C346" s="63"/>
      <c r="D346" s="63"/>
      <c r="E346" s="63"/>
      <c r="F346" s="63"/>
      <c r="G346" s="63"/>
      <c r="H346" s="63"/>
      <c r="I346" s="63"/>
      <c r="J346" s="63"/>
    </row>
    <row r="347" spans="1:10" s="62" customFormat="1">
      <c r="A347" s="63"/>
      <c r="B347" s="63"/>
      <c r="C347" s="63"/>
      <c r="D347" s="63"/>
      <c r="E347" s="63"/>
      <c r="F347" s="63"/>
      <c r="G347" s="63"/>
      <c r="H347" s="63"/>
      <c r="I347" s="63"/>
      <c r="J347" s="63"/>
    </row>
    <row r="348" spans="1:10" s="62" customFormat="1">
      <c r="A348" s="63"/>
      <c r="B348" s="63"/>
      <c r="C348" s="63"/>
      <c r="D348" s="63"/>
      <c r="E348" s="63"/>
      <c r="F348" s="63"/>
      <c r="G348" s="63"/>
      <c r="H348" s="63"/>
      <c r="I348" s="63"/>
      <c r="J348" s="63"/>
    </row>
    <row r="349" spans="1:10" s="62" customFormat="1">
      <c r="A349" s="63"/>
      <c r="B349" s="63"/>
      <c r="C349" s="63"/>
      <c r="D349" s="63"/>
      <c r="E349" s="63"/>
      <c r="F349" s="63"/>
      <c r="G349" s="63"/>
      <c r="H349" s="63"/>
      <c r="I349" s="63"/>
      <c r="J349" s="63"/>
    </row>
    <row r="350" spans="1:10" s="62" customFormat="1">
      <c r="A350" s="63"/>
      <c r="B350" s="63"/>
      <c r="C350" s="63"/>
      <c r="D350" s="63"/>
      <c r="E350" s="63"/>
      <c r="F350" s="63"/>
      <c r="G350" s="63"/>
      <c r="H350" s="63"/>
      <c r="I350" s="63"/>
      <c r="J350" s="63"/>
    </row>
    <row r="351" spans="1:10" s="62" customFormat="1">
      <c r="A351" s="63"/>
      <c r="B351" s="63"/>
      <c r="C351" s="63"/>
      <c r="D351" s="63"/>
      <c r="E351" s="63"/>
      <c r="F351" s="63"/>
      <c r="G351" s="63"/>
      <c r="H351" s="63"/>
      <c r="I351" s="63"/>
      <c r="J351" s="63"/>
    </row>
    <row r="352" spans="1:10" s="62" customFormat="1">
      <c r="A352" s="63"/>
      <c r="B352" s="63"/>
      <c r="C352" s="63"/>
      <c r="D352" s="63"/>
      <c r="E352" s="63"/>
      <c r="F352" s="63"/>
      <c r="G352" s="63"/>
      <c r="H352" s="63"/>
      <c r="I352" s="63"/>
      <c r="J352" s="63"/>
    </row>
    <row r="353" spans="1:10" s="62" customFormat="1">
      <c r="A353" s="63"/>
      <c r="B353" s="63"/>
      <c r="C353" s="63"/>
      <c r="D353" s="63"/>
      <c r="E353" s="63"/>
      <c r="F353" s="63"/>
      <c r="G353" s="63"/>
      <c r="H353" s="63"/>
      <c r="I353" s="63"/>
      <c r="J353" s="63"/>
    </row>
    <row r="354" spans="1:10" s="62" customFormat="1">
      <c r="A354" s="63"/>
      <c r="B354" s="63"/>
      <c r="C354" s="63"/>
      <c r="D354" s="63"/>
      <c r="E354" s="63"/>
      <c r="F354" s="63"/>
      <c r="G354" s="63"/>
      <c r="H354" s="63"/>
      <c r="I354" s="63"/>
      <c r="J354" s="63"/>
    </row>
    <row r="355" spans="1:10" s="62" customFormat="1">
      <c r="A355" s="63"/>
      <c r="B355" s="63"/>
      <c r="C355" s="63"/>
      <c r="D355" s="63"/>
      <c r="E355" s="63"/>
      <c r="F355" s="63"/>
      <c r="G355" s="63"/>
      <c r="H355" s="63"/>
      <c r="I355" s="63"/>
      <c r="J355" s="63"/>
    </row>
    <row r="356" spans="1:10" s="62" customFormat="1">
      <c r="A356" s="63"/>
      <c r="B356" s="63"/>
      <c r="C356" s="63"/>
      <c r="D356" s="63"/>
      <c r="E356" s="63"/>
      <c r="F356" s="63"/>
      <c r="G356" s="63"/>
      <c r="H356" s="63"/>
      <c r="I356" s="63"/>
      <c r="J356" s="63"/>
    </row>
    <row r="357" spans="1:10" s="62" customFormat="1">
      <c r="A357" s="63"/>
      <c r="B357" s="63"/>
      <c r="C357" s="63"/>
      <c r="D357" s="63"/>
      <c r="E357" s="63"/>
      <c r="F357" s="63"/>
      <c r="G357" s="63"/>
      <c r="H357" s="63"/>
      <c r="I357" s="63"/>
      <c r="J357" s="63"/>
    </row>
    <row r="358" spans="1:10" s="62" customFormat="1">
      <c r="A358" s="63"/>
      <c r="B358" s="63"/>
      <c r="C358" s="63"/>
      <c r="D358" s="63"/>
      <c r="E358" s="63"/>
      <c r="F358" s="63"/>
      <c r="G358" s="63"/>
      <c r="H358" s="63"/>
      <c r="I358" s="63"/>
      <c r="J358" s="63"/>
    </row>
    <row r="359" spans="1:10" s="62" customFormat="1">
      <c r="A359" s="63"/>
      <c r="B359" s="63"/>
      <c r="C359" s="63"/>
      <c r="D359" s="63"/>
      <c r="E359" s="63"/>
      <c r="F359" s="63"/>
      <c r="G359" s="63"/>
      <c r="H359" s="63"/>
      <c r="I359" s="63"/>
      <c r="J359" s="63"/>
    </row>
    <row r="360" spans="1:10" s="62" customFormat="1">
      <c r="A360" s="63"/>
      <c r="B360" s="63"/>
      <c r="C360" s="63"/>
      <c r="D360" s="63"/>
      <c r="E360" s="63"/>
      <c r="F360" s="63"/>
      <c r="G360" s="63"/>
      <c r="H360" s="63"/>
      <c r="I360" s="63"/>
      <c r="J360" s="63"/>
    </row>
    <row r="361" spans="1:10" s="62" customFormat="1">
      <c r="A361" s="63"/>
      <c r="B361" s="63"/>
      <c r="C361" s="63"/>
      <c r="D361" s="63"/>
      <c r="E361" s="63"/>
      <c r="F361" s="63"/>
      <c r="G361" s="63"/>
      <c r="H361" s="63"/>
      <c r="I361" s="63"/>
      <c r="J361" s="63"/>
    </row>
    <row r="362" spans="1:10" s="62" customFormat="1">
      <c r="A362" s="63"/>
      <c r="B362" s="63"/>
      <c r="C362" s="63"/>
      <c r="D362" s="63"/>
      <c r="E362" s="63"/>
      <c r="F362" s="63"/>
      <c r="G362" s="63"/>
      <c r="H362" s="63"/>
      <c r="I362" s="63"/>
      <c r="J362" s="63"/>
    </row>
    <row r="363" spans="1:10" s="62" customFormat="1">
      <c r="A363" s="63"/>
      <c r="B363" s="63"/>
      <c r="C363" s="63"/>
      <c r="D363" s="63"/>
      <c r="E363" s="63"/>
      <c r="F363" s="63"/>
      <c r="G363" s="63"/>
      <c r="H363" s="63"/>
      <c r="I363" s="63"/>
      <c r="J363" s="63"/>
    </row>
    <row r="364" spans="1:10" s="62" customFormat="1">
      <c r="A364" s="63"/>
      <c r="B364" s="63"/>
      <c r="C364" s="63"/>
      <c r="D364" s="63"/>
      <c r="E364" s="63"/>
      <c r="F364" s="63"/>
      <c r="G364" s="63"/>
      <c r="H364" s="63"/>
      <c r="I364" s="63"/>
      <c r="J364" s="63"/>
    </row>
    <row r="365" spans="1:10" s="62" customFormat="1">
      <c r="A365" s="63"/>
      <c r="B365" s="63"/>
      <c r="C365" s="63"/>
      <c r="D365" s="63"/>
      <c r="E365" s="63"/>
      <c r="F365" s="63"/>
      <c r="G365" s="63"/>
      <c r="H365" s="63"/>
      <c r="I365" s="63"/>
      <c r="J365" s="63"/>
    </row>
    <row r="366" spans="1:10" s="62" customFormat="1">
      <c r="A366" s="63"/>
      <c r="B366" s="63"/>
      <c r="C366" s="63"/>
      <c r="D366" s="63"/>
      <c r="E366" s="63"/>
      <c r="F366" s="63"/>
      <c r="G366" s="63"/>
      <c r="H366" s="63"/>
      <c r="I366" s="63"/>
      <c r="J366" s="63"/>
    </row>
    <row r="367" spans="1:10" s="62" customFormat="1">
      <c r="A367" s="63"/>
      <c r="B367" s="63"/>
      <c r="C367" s="63"/>
      <c r="D367" s="63"/>
      <c r="E367" s="63"/>
      <c r="F367" s="63"/>
      <c r="G367" s="63"/>
      <c r="H367" s="63"/>
      <c r="I367" s="63"/>
      <c r="J367" s="63"/>
    </row>
    <row r="368" spans="1:10" s="62" customFormat="1">
      <c r="A368" s="63"/>
      <c r="B368" s="63"/>
      <c r="C368" s="63"/>
      <c r="D368" s="63"/>
      <c r="E368" s="63"/>
      <c r="F368" s="63"/>
      <c r="G368" s="63"/>
      <c r="H368" s="63"/>
      <c r="I368" s="63"/>
      <c r="J368" s="63"/>
    </row>
    <row r="369" spans="1:10" s="62" customFormat="1">
      <c r="A369" s="63"/>
      <c r="B369" s="63"/>
      <c r="C369" s="63"/>
      <c r="D369" s="63"/>
      <c r="E369" s="63"/>
      <c r="F369" s="63"/>
      <c r="G369" s="63"/>
      <c r="H369" s="63"/>
      <c r="I369" s="63"/>
      <c r="J369" s="63"/>
    </row>
    <row r="370" spans="1:10" s="62" customFormat="1">
      <c r="A370" s="63"/>
      <c r="B370" s="63"/>
      <c r="C370" s="63"/>
      <c r="D370" s="63"/>
      <c r="E370" s="63"/>
      <c r="F370" s="63"/>
      <c r="G370" s="63"/>
      <c r="H370" s="63"/>
      <c r="I370" s="63"/>
      <c r="J370" s="63"/>
    </row>
    <row r="371" spans="1:10" s="62" customFormat="1">
      <c r="A371" s="63"/>
      <c r="B371" s="63"/>
      <c r="C371" s="63"/>
      <c r="D371" s="63"/>
      <c r="E371" s="63"/>
      <c r="F371" s="63"/>
      <c r="G371" s="63"/>
      <c r="H371" s="63"/>
      <c r="I371" s="63"/>
      <c r="J371" s="63"/>
    </row>
    <row r="372" spans="1:10" s="62" customFormat="1">
      <c r="A372" s="63"/>
      <c r="B372" s="63"/>
      <c r="C372" s="63"/>
      <c r="D372" s="63"/>
      <c r="E372" s="63"/>
      <c r="F372" s="63"/>
      <c r="G372" s="63"/>
      <c r="H372" s="63"/>
      <c r="I372" s="63"/>
      <c r="J372" s="63"/>
    </row>
    <row r="373" spans="1:10" s="62" customFormat="1">
      <c r="A373" s="63"/>
      <c r="B373" s="63"/>
      <c r="C373" s="63"/>
      <c r="D373" s="63"/>
      <c r="E373" s="63"/>
      <c r="F373" s="63"/>
      <c r="G373" s="63"/>
      <c r="H373" s="63"/>
      <c r="I373" s="63"/>
      <c r="J373" s="63"/>
    </row>
    <row r="374" spans="1:10" s="62" customFormat="1">
      <c r="A374" s="63"/>
      <c r="B374" s="63"/>
      <c r="C374" s="63"/>
      <c r="D374" s="63"/>
      <c r="E374" s="63"/>
      <c r="F374" s="63"/>
      <c r="G374" s="63"/>
      <c r="H374" s="63"/>
      <c r="I374" s="63"/>
      <c r="J374" s="63"/>
    </row>
    <row r="375" spans="1:10" s="62" customFormat="1">
      <c r="A375" s="63"/>
      <c r="B375" s="63"/>
      <c r="C375" s="63"/>
      <c r="D375" s="63"/>
      <c r="E375" s="63"/>
      <c r="F375" s="63"/>
      <c r="G375" s="63"/>
      <c r="H375" s="63"/>
      <c r="I375" s="63"/>
      <c r="J375" s="63"/>
    </row>
    <row r="376" spans="1:10" s="62" customFormat="1">
      <c r="A376" s="63"/>
      <c r="B376" s="63"/>
      <c r="C376" s="63"/>
      <c r="D376" s="63"/>
      <c r="E376" s="63"/>
      <c r="F376" s="63"/>
      <c r="G376" s="63"/>
      <c r="H376" s="63"/>
      <c r="I376" s="63"/>
      <c r="J376" s="63"/>
    </row>
    <row r="377" spans="1:10" s="62" customFormat="1">
      <c r="A377" s="63"/>
      <c r="B377" s="63"/>
      <c r="C377" s="63"/>
      <c r="D377" s="63"/>
      <c r="E377" s="63"/>
      <c r="F377" s="63"/>
      <c r="G377" s="63"/>
      <c r="H377" s="63"/>
      <c r="I377" s="63"/>
      <c r="J377" s="63"/>
    </row>
    <row r="378" spans="1:10" s="62" customFormat="1">
      <c r="A378" s="63"/>
      <c r="B378" s="63"/>
      <c r="C378" s="63"/>
      <c r="D378" s="63"/>
      <c r="E378" s="63"/>
      <c r="F378" s="63"/>
      <c r="G378" s="63"/>
      <c r="H378" s="63"/>
      <c r="I378" s="63"/>
      <c r="J378" s="63"/>
    </row>
    <row r="379" spans="1:10" s="62" customFormat="1">
      <c r="A379" s="63"/>
      <c r="B379" s="63"/>
      <c r="C379" s="63"/>
      <c r="D379" s="63"/>
      <c r="E379" s="63"/>
      <c r="F379" s="63"/>
      <c r="G379" s="63"/>
      <c r="H379" s="63"/>
      <c r="I379" s="63"/>
      <c r="J379" s="63"/>
    </row>
    <row r="380" spans="1:10" s="62" customFormat="1">
      <c r="A380" s="63"/>
      <c r="B380" s="63"/>
      <c r="C380" s="63"/>
      <c r="D380" s="63"/>
      <c r="E380" s="63"/>
      <c r="F380" s="63"/>
      <c r="G380" s="63"/>
      <c r="H380" s="63"/>
      <c r="I380" s="63"/>
      <c r="J380" s="63"/>
    </row>
    <row r="381" spans="1:10" s="62" customFormat="1">
      <c r="A381" s="63"/>
      <c r="B381" s="63"/>
      <c r="C381" s="63"/>
      <c r="D381" s="63"/>
      <c r="E381" s="63"/>
      <c r="F381" s="63"/>
      <c r="G381" s="63"/>
      <c r="H381" s="63"/>
      <c r="I381" s="63"/>
      <c r="J381" s="63"/>
    </row>
    <row r="382" spans="1:10" s="62" customFormat="1">
      <c r="A382" s="63"/>
      <c r="B382" s="63"/>
      <c r="C382" s="63"/>
      <c r="D382" s="63"/>
      <c r="E382" s="63"/>
      <c r="F382" s="63"/>
      <c r="G382" s="63"/>
      <c r="H382" s="63"/>
      <c r="I382" s="63"/>
      <c r="J382" s="63"/>
    </row>
    <row r="383" spans="1:10" s="62" customFormat="1">
      <c r="A383" s="63"/>
      <c r="B383" s="63"/>
      <c r="C383" s="63"/>
      <c r="D383" s="63"/>
      <c r="E383" s="63"/>
      <c r="F383" s="63"/>
      <c r="G383" s="63"/>
      <c r="H383" s="63"/>
      <c r="I383" s="63"/>
      <c r="J383" s="63"/>
    </row>
    <row r="384" spans="1:10" s="62" customFormat="1">
      <c r="A384" s="63"/>
      <c r="B384" s="63"/>
      <c r="C384" s="63"/>
      <c r="D384" s="63"/>
      <c r="E384" s="63"/>
      <c r="F384" s="63"/>
      <c r="G384" s="63"/>
      <c r="H384" s="63"/>
      <c r="I384" s="63"/>
      <c r="J384" s="63"/>
    </row>
    <row r="385" spans="1:10" s="62" customFormat="1">
      <c r="A385" s="63"/>
      <c r="B385" s="63"/>
      <c r="C385" s="63"/>
      <c r="D385" s="63"/>
      <c r="E385" s="63"/>
      <c r="F385" s="63"/>
      <c r="G385" s="63"/>
      <c r="H385" s="63"/>
      <c r="I385" s="63"/>
      <c r="J385" s="63"/>
    </row>
    <row r="386" spans="1:10" s="62" customFormat="1">
      <c r="A386" s="63"/>
      <c r="B386" s="63"/>
      <c r="C386" s="63"/>
      <c r="D386" s="63"/>
      <c r="E386" s="63"/>
      <c r="F386" s="63"/>
      <c r="G386" s="63"/>
      <c r="H386" s="63"/>
      <c r="I386" s="63"/>
      <c r="J386" s="63"/>
    </row>
    <row r="387" spans="1:10" s="62" customFormat="1">
      <c r="A387" s="63"/>
      <c r="B387" s="63"/>
      <c r="C387" s="63"/>
      <c r="D387" s="63"/>
      <c r="E387" s="63"/>
      <c r="F387" s="63"/>
      <c r="G387" s="63"/>
      <c r="H387" s="63"/>
      <c r="I387" s="63"/>
      <c r="J387" s="63"/>
    </row>
    <row r="388" spans="1:10" s="62" customFormat="1">
      <c r="A388" s="63"/>
      <c r="B388" s="63"/>
      <c r="C388" s="63"/>
      <c r="D388" s="63"/>
      <c r="E388" s="63"/>
      <c r="F388" s="63"/>
      <c r="G388" s="63"/>
      <c r="H388" s="63"/>
      <c r="I388" s="63"/>
      <c r="J388" s="63"/>
    </row>
    <row r="389" spans="1:10" s="62" customFormat="1">
      <c r="A389" s="63"/>
      <c r="B389" s="63"/>
      <c r="C389" s="63"/>
      <c r="D389" s="63"/>
      <c r="E389" s="63"/>
      <c r="F389" s="63"/>
      <c r="G389" s="63"/>
      <c r="H389" s="63"/>
      <c r="I389" s="63"/>
      <c r="J389" s="63"/>
    </row>
    <row r="390" spans="1:10" s="62" customFormat="1">
      <c r="A390" s="63"/>
      <c r="B390" s="63"/>
      <c r="C390" s="63"/>
      <c r="D390" s="63"/>
      <c r="E390" s="63"/>
      <c r="F390" s="63"/>
      <c r="G390" s="63"/>
      <c r="H390" s="63"/>
      <c r="I390" s="63"/>
      <c r="J390" s="63"/>
    </row>
    <row r="391" spans="1:10" s="62" customFormat="1">
      <c r="A391" s="63"/>
      <c r="B391" s="63"/>
      <c r="C391" s="63"/>
      <c r="D391" s="63"/>
      <c r="E391" s="63"/>
      <c r="F391" s="63"/>
      <c r="G391" s="63"/>
      <c r="H391" s="63"/>
      <c r="I391" s="63"/>
      <c r="J391" s="63"/>
    </row>
    <row r="392" spans="1:10" s="62" customFormat="1">
      <c r="A392" s="63"/>
      <c r="B392" s="63"/>
      <c r="C392" s="63"/>
      <c r="D392" s="63"/>
      <c r="E392" s="63"/>
      <c r="F392" s="63"/>
      <c r="G392" s="63"/>
      <c r="H392" s="63"/>
      <c r="I392" s="63"/>
      <c r="J392" s="63"/>
    </row>
    <row r="393" spans="1:10" s="62" customFormat="1">
      <c r="A393" s="63"/>
      <c r="B393" s="63"/>
      <c r="C393" s="63"/>
      <c r="D393" s="63"/>
      <c r="E393" s="63"/>
      <c r="F393" s="63"/>
      <c r="G393" s="63"/>
      <c r="H393" s="63"/>
      <c r="I393" s="63"/>
      <c r="J393" s="63"/>
    </row>
    <row r="394" spans="1:10" s="62" customFormat="1">
      <c r="A394" s="63"/>
      <c r="B394" s="63"/>
      <c r="C394" s="63"/>
      <c r="D394" s="63"/>
      <c r="E394" s="63"/>
      <c r="F394" s="63"/>
      <c r="G394" s="63"/>
      <c r="H394" s="63"/>
      <c r="I394" s="63"/>
      <c r="J394" s="63"/>
    </row>
    <row r="395" spans="1:10" s="62" customFormat="1">
      <c r="A395" s="63"/>
      <c r="B395" s="63"/>
      <c r="C395" s="63"/>
      <c r="D395" s="63"/>
      <c r="E395" s="63"/>
      <c r="F395" s="63"/>
      <c r="G395" s="63"/>
      <c r="H395" s="63"/>
      <c r="I395" s="63"/>
      <c r="J395" s="63"/>
    </row>
    <row r="396" spans="1:10" s="62" customFormat="1">
      <c r="A396" s="63"/>
      <c r="B396" s="63"/>
      <c r="C396" s="63"/>
      <c r="D396" s="63"/>
      <c r="E396" s="63"/>
      <c r="F396" s="63"/>
      <c r="G396" s="63"/>
      <c r="H396" s="63"/>
      <c r="I396" s="63"/>
      <c r="J396" s="63"/>
    </row>
    <row r="397" spans="1:10" s="62" customFormat="1">
      <c r="A397" s="63"/>
      <c r="B397" s="63"/>
      <c r="C397" s="63"/>
      <c r="D397" s="63"/>
      <c r="E397" s="63"/>
      <c r="F397" s="63"/>
      <c r="G397" s="63"/>
      <c r="H397" s="63"/>
      <c r="I397" s="63"/>
      <c r="J397" s="63"/>
    </row>
    <row r="398" spans="1:10" s="62" customFormat="1">
      <c r="A398" s="63"/>
      <c r="B398" s="63"/>
      <c r="C398" s="63"/>
      <c r="D398" s="63"/>
      <c r="E398" s="63"/>
      <c r="F398" s="63"/>
      <c r="G398" s="63"/>
      <c r="H398" s="63"/>
      <c r="I398" s="63"/>
      <c r="J398" s="63"/>
    </row>
    <row r="399" spans="1:10" s="62" customFormat="1">
      <c r="A399" s="63"/>
      <c r="B399" s="63"/>
      <c r="C399" s="63"/>
      <c r="D399" s="63"/>
      <c r="E399" s="63"/>
      <c r="F399" s="63"/>
      <c r="G399" s="63"/>
      <c r="H399" s="63"/>
      <c r="I399" s="63"/>
      <c r="J399" s="63"/>
    </row>
    <row r="400" spans="1:10" s="62" customFormat="1">
      <c r="A400" s="63"/>
      <c r="B400" s="63"/>
      <c r="C400" s="63"/>
      <c r="D400" s="63"/>
      <c r="E400" s="63"/>
      <c r="F400" s="63"/>
      <c r="G400" s="63"/>
      <c r="H400" s="63"/>
      <c r="I400" s="63"/>
      <c r="J400" s="63"/>
    </row>
    <row r="401" spans="1:10" s="62" customFormat="1">
      <c r="A401" s="63"/>
      <c r="B401" s="63"/>
      <c r="C401" s="63"/>
      <c r="D401" s="63"/>
      <c r="E401" s="63"/>
      <c r="F401" s="63"/>
      <c r="G401" s="63"/>
      <c r="H401" s="63"/>
      <c r="I401" s="63"/>
      <c r="J401" s="63"/>
    </row>
    <row r="402" spans="1:10" s="62" customFormat="1">
      <c r="A402" s="63"/>
      <c r="B402" s="63"/>
      <c r="C402" s="63"/>
      <c r="D402" s="63"/>
      <c r="E402" s="63"/>
      <c r="F402" s="63"/>
      <c r="G402" s="63"/>
      <c r="H402" s="63"/>
      <c r="I402" s="63"/>
      <c r="J402" s="63"/>
    </row>
    <row r="403" spans="1:10" s="62" customFormat="1">
      <c r="A403" s="63"/>
      <c r="B403" s="63"/>
      <c r="C403" s="63"/>
      <c r="D403" s="63"/>
      <c r="E403" s="63"/>
      <c r="F403" s="63"/>
      <c r="G403" s="63"/>
      <c r="H403" s="63"/>
      <c r="I403" s="63"/>
      <c r="J403" s="63"/>
    </row>
    <row r="404" spans="1:10" s="62" customFormat="1">
      <c r="A404" s="63"/>
      <c r="B404" s="63"/>
      <c r="C404" s="63"/>
      <c r="D404" s="63"/>
      <c r="E404" s="63"/>
      <c r="F404" s="63"/>
      <c r="G404" s="63"/>
      <c r="H404" s="63"/>
      <c r="I404" s="63"/>
      <c r="J404" s="63"/>
    </row>
    <row r="405" spans="1:10" s="62" customFormat="1">
      <c r="A405" s="63"/>
      <c r="B405" s="63"/>
      <c r="C405" s="63"/>
      <c r="D405" s="63"/>
      <c r="E405" s="63"/>
      <c r="F405" s="63"/>
      <c r="G405" s="63"/>
      <c r="H405" s="63"/>
      <c r="I405" s="63"/>
      <c r="J405" s="63"/>
    </row>
    <row r="406" spans="1:10" s="62" customFormat="1">
      <c r="A406" s="63"/>
      <c r="B406" s="63"/>
      <c r="C406" s="63"/>
      <c r="D406" s="63"/>
      <c r="E406" s="63"/>
      <c r="F406" s="63"/>
      <c r="G406" s="63"/>
      <c r="H406" s="63"/>
      <c r="I406" s="63"/>
      <c r="J406" s="63"/>
    </row>
    <row r="407" spans="1:10" s="62" customFormat="1">
      <c r="A407" s="63"/>
      <c r="B407" s="63"/>
      <c r="C407" s="63"/>
      <c r="D407" s="63"/>
      <c r="E407" s="63"/>
      <c r="F407" s="63"/>
      <c r="G407" s="63"/>
      <c r="H407" s="63"/>
      <c r="I407" s="63"/>
      <c r="J407" s="63"/>
    </row>
    <row r="408" spans="1:10" s="62" customFormat="1">
      <c r="A408" s="63"/>
      <c r="B408" s="63"/>
      <c r="C408" s="63"/>
      <c r="D408" s="63"/>
      <c r="E408" s="63"/>
      <c r="F408" s="63"/>
      <c r="G408" s="63"/>
      <c r="H408" s="63"/>
      <c r="I408" s="63"/>
      <c r="J408" s="63"/>
    </row>
    <row r="409" spans="1:10" s="62" customFormat="1">
      <c r="A409" s="63"/>
      <c r="B409" s="63"/>
      <c r="C409" s="63"/>
      <c r="D409" s="63"/>
      <c r="E409" s="63"/>
      <c r="F409" s="63"/>
      <c r="G409" s="63"/>
      <c r="H409" s="63"/>
      <c r="I409" s="63"/>
      <c r="J409" s="63"/>
    </row>
    <row r="410" spans="1:10" s="62" customFormat="1">
      <c r="A410" s="63"/>
      <c r="B410" s="63"/>
      <c r="C410" s="63"/>
      <c r="D410" s="63"/>
      <c r="E410" s="63"/>
      <c r="F410" s="63"/>
      <c r="G410" s="63"/>
      <c r="H410" s="63"/>
      <c r="I410" s="63"/>
      <c r="J410" s="63"/>
    </row>
    <row r="411" spans="1:10" s="62" customFormat="1">
      <c r="A411" s="63"/>
      <c r="B411" s="63"/>
      <c r="C411" s="63"/>
      <c r="D411" s="63"/>
      <c r="E411" s="63"/>
      <c r="F411" s="63"/>
      <c r="G411" s="63"/>
      <c r="H411" s="63"/>
      <c r="I411" s="63"/>
      <c r="J411" s="63"/>
    </row>
    <row r="412" spans="1:10" s="62" customFormat="1">
      <c r="A412" s="63"/>
      <c r="B412" s="63"/>
      <c r="C412" s="63"/>
      <c r="D412" s="63"/>
      <c r="E412" s="63"/>
      <c r="F412" s="63"/>
      <c r="G412" s="63"/>
      <c r="H412" s="63"/>
      <c r="I412" s="63"/>
      <c r="J412" s="63"/>
    </row>
    <row r="413" spans="1:10" s="62" customFormat="1">
      <c r="A413" s="63"/>
      <c r="B413" s="63"/>
      <c r="C413" s="63"/>
      <c r="D413" s="63"/>
      <c r="E413" s="63"/>
      <c r="F413" s="63"/>
      <c r="G413" s="63"/>
      <c r="H413" s="63"/>
      <c r="I413" s="63"/>
      <c r="J413" s="63"/>
    </row>
    <row r="414" spans="1:10" s="62" customFormat="1">
      <c r="A414" s="63"/>
      <c r="B414" s="63"/>
      <c r="C414" s="63"/>
      <c r="D414" s="63"/>
      <c r="E414" s="63"/>
      <c r="F414" s="63"/>
      <c r="G414" s="63"/>
      <c r="H414" s="63"/>
      <c r="I414" s="63"/>
      <c r="J414" s="63"/>
    </row>
    <row r="415" spans="1:10" s="62" customFormat="1">
      <c r="A415" s="63"/>
      <c r="B415" s="63"/>
      <c r="C415" s="63"/>
      <c r="D415" s="63"/>
      <c r="E415" s="63"/>
      <c r="F415" s="63"/>
      <c r="G415" s="63"/>
      <c r="H415" s="63"/>
      <c r="I415" s="63"/>
      <c r="J415" s="63"/>
    </row>
    <row r="416" spans="1:10" s="62" customFormat="1">
      <c r="A416" s="63"/>
      <c r="B416" s="63"/>
      <c r="C416" s="63"/>
      <c r="D416" s="63"/>
      <c r="E416" s="63"/>
      <c r="F416" s="63"/>
      <c r="G416" s="63"/>
      <c r="H416" s="63"/>
      <c r="I416" s="63"/>
      <c r="J416" s="63"/>
    </row>
    <row r="417" spans="1:10" s="62" customFormat="1">
      <c r="A417" s="63"/>
      <c r="B417" s="63"/>
      <c r="C417" s="63"/>
      <c r="D417" s="63"/>
      <c r="E417" s="63"/>
      <c r="F417" s="63"/>
      <c r="G417" s="63"/>
      <c r="H417" s="63"/>
      <c r="I417" s="63"/>
      <c r="J417" s="63"/>
    </row>
    <row r="418" spans="1:10" s="62" customFormat="1">
      <c r="A418" s="63"/>
      <c r="B418" s="63"/>
      <c r="C418" s="63"/>
      <c r="D418" s="63"/>
      <c r="E418" s="63"/>
      <c r="F418" s="63"/>
      <c r="G418" s="63"/>
      <c r="H418" s="63"/>
      <c r="I418" s="63"/>
      <c r="J418" s="63"/>
    </row>
    <row r="419" spans="1:10" s="62" customFormat="1">
      <c r="A419" s="63"/>
      <c r="B419" s="63"/>
      <c r="C419" s="63"/>
      <c r="D419" s="63"/>
      <c r="E419" s="63"/>
      <c r="F419" s="63"/>
      <c r="G419" s="63"/>
      <c r="H419" s="63"/>
      <c r="I419" s="63"/>
      <c r="J419" s="63"/>
    </row>
    <row r="420" spans="1:10" s="62" customFormat="1">
      <c r="A420" s="63"/>
      <c r="B420" s="63"/>
      <c r="C420" s="63"/>
      <c r="D420" s="63"/>
      <c r="E420" s="63"/>
      <c r="F420" s="63"/>
      <c r="G420" s="63"/>
      <c r="H420" s="63"/>
      <c r="I420" s="63"/>
      <c r="J420" s="63"/>
    </row>
    <row r="421" spans="1:10" s="62" customFormat="1">
      <c r="A421" s="63"/>
      <c r="B421" s="63"/>
      <c r="C421" s="63"/>
      <c r="D421" s="63"/>
      <c r="E421" s="63"/>
      <c r="F421" s="63"/>
      <c r="G421" s="63"/>
      <c r="H421" s="63"/>
      <c r="I421" s="63"/>
      <c r="J421" s="63"/>
    </row>
    <row r="422" spans="1:10" s="62" customFormat="1">
      <c r="A422" s="63"/>
      <c r="B422" s="63"/>
      <c r="C422" s="63"/>
      <c r="D422" s="63"/>
      <c r="E422" s="63"/>
      <c r="F422" s="63"/>
      <c r="G422" s="63"/>
      <c r="H422" s="63"/>
      <c r="I422" s="63"/>
      <c r="J422" s="63"/>
    </row>
    <row r="423" spans="1:10" s="62" customFormat="1">
      <c r="A423" s="63"/>
      <c r="B423" s="63"/>
      <c r="C423" s="63"/>
      <c r="D423" s="63"/>
      <c r="E423" s="63"/>
      <c r="F423" s="63"/>
      <c r="G423" s="63"/>
      <c r="H423" s="63"/>
      <c r="I423" s="63"/>
      <c r="J423" s="63"/>
    </row>
    <row r="424" spans="1:10" s="62" customFormat="1">
      <c r="A424" s="63"/>
      <c r="B424" s="63"/>
      <c r="C424" s="63"/>
      <c r="D424" s="63"/>
      <c r="E424" s="63"/>
      <c r="F424" s="63"/>
      <c r="G424" s="63"/>
      <c r="H424" s="63"/>
      <c r="I424" s="63"/>
      <c r="J424" s="63"/>
    </row>
    <row r="425" spans="1:10" s="62" customFormat="1">
      <c r="A425" s="63"/>
      <c r="B425" s="63"/>
      <c r="C425" s="63"/>
      <c r="D425" s="63"/>
      <c r="E425" s="63"/>
      <c r="F425" s="63"/>
      <c r="G425" s="63"/>
      <c r="H425" s="63"/>
      <c r="I425" s="63"/>
      <c r="J425" s="63"/>
    </row>
    <row r="426" spans="1:10" s="62" customFormat="1">
      <c r="A426" s="63"/>
      <c r="B426" s="63"/>
      <c r="C426" s="63"/>
      <c r="D426" s="63"/>
      <c r="E426" s="63"/>
      <c r="F426" s="63"/>
      <c r="G426" s="63"/>
      <c r="H426" s="63"/>
      <c r="I426" s="63"/>
      <c r="J426" s="63"/>
    </row>
    <row r="427" spans="1:10" s="62" customFormat="1">
      <c r="A427" s="63"/>
      <c r="B427" s="63"/>
      <c r="C427" s="63"/>
      <c r="D427" s="63"/>
      <c r="E427" s="63"/>
      <c r="F427" s="63"/>
      <c r="G427" s="63"/>
      <c r="H427" s="63"/>
      <c r="I427" s="63"/>
      <c r="J427" s="63"/>
    </row>
    <row r="428" spans="1:10" s="62" customFormat="1">
      <c r="A428" s="63"/>
      <c r="B428" s="63"/>
      <c r="C428" s="63"/>
      <c r="D428" s="63"/>
      <c r="E428" s="63"/>
      <c r="F428" s="63"/>
      <c r="G428" s="63"/>
      <c r="H428" s="63"/>
      <c r="I428" s="63"/>
      <c r="J428" s="63"/>
    </row>
    <row r="429" spans="1:10" s="62" customFormat="1">
      <c r="A429" s="63"/>
      <c r="B429" s="63"/>
      <c r="C429" s="63"/>
      <c r="D429" s="63"/>
      <c r="E429" s="63"/>
      <c r="F429" s="63"/>
      <c r="G429" s="63"/>
      <c r="H429" s="63"/>
      <c r="I429" s="63"/>
      <c r="J429" s="63"/>
    </row>
    <row r="430" spans="1:10" s="62" customFormat="1">
      <c r="A430" s="63"/>
      <c r="B430" s="63"/>
      <c r="C430" s="63"/>
      <c r="D430" s="63"/>
      <c r="E430" s="63"/>
      <c r="F430" s="63"/>
      <c r="G430" s="63"/>
      <c r="H430" s="63"/>
      <c r="I430" s="63"/>
      <c r="J430" s="63"/>
    </row>
    <row r="431" spans="1:10" s="62" customFormat="1">
      <c r="A431" s="63"/>
      <c r="B431" s="63"/>
      <c r="C431" s="63"/>
      <c r="D431" s="63"/>
      <c r="E431" s="63"/>
      <c r="F431" s="63"/>
      <c r="G431" s="63"/>
      <c r="H431" s="63"/>
      <c r="I431" s="63"/>
      <c r="J431" s="63"/>
    </row>
    <row r="432" spans="1:10" s="62" customFormat="1">
      <c r="A432" s="63"/>
      <c r="B432" s="63"/>
      <c r="C432" s="63"/>
      <c r="D432" s="63"/>
      <c r="E432" s="63"/>
      <c r="F432" s="63"/>
      <c r="G432" s="63"/>
      <c r="H432" s="63"/>
      <c r="I432" s="63"/>
      <c r="J432" s="63"/>
    </row>
    <row r="433" spans="1:10" s="62" customFormat="1">
      <c r="A433" s="63"/>
      <c r="B433" s="63"/>
      <c r="C433" s="63"/>
      <c r="D433" s="63"/>
      <c r="E433" s="63"/>
      <c r="F433" s="63"/>
      <c r="G433" s="63"/>
      <c r="H433" s="63"/>
      <c r="I433" s="63"/>
      <c r="J433" s="63"/>
    </row>
    <row r="434" spans="1:10" s="62" customFormat="1">
      <c r="A434" s="63"/>
      <c r="B434" s="63"/>
      <c r="C434" s="63"/>
      <c r="D434" s="63"/>
      <c r="E434" s="63"/>
      <c r="F434" s="63"/>
      <c r="G434" s="63"/>
      <c r="H434" s="63"/>
      <c r="I434" s="63"/>
      <c r="J434" s="63"/>
    </row>
    <row r="435" spans="1:10" s="62" customFormat="1">
      <c r="A435" s="63"/>
      <c r="B435" s="63"/>
      <c r="C435" s="63"/>
      <c r="D435" s="63"/>
      <c r="E435" s="63"/>
      <c r="F435" s="63"/>
      <c r="G435" s="63"/>
      <c r="H435" s="63"/>
      <c r="I435" s="63"/>
      <c r="J435" s="63"/>
    </row>
    <row r="436" spans="1:10" s="62" customFormat="1">
      <c r="A436" s="63"/>
      <c r="B436" s="63"/>
      <c r="C436" s="63"/>
      <c r="D436" s="63"/>
      <c r="E436" s="63"/>
      <c r="F436" s="63"/>
      <c r="G436" s="63"/>
      <c r="H436" s="63"/>
      <c r="I436" s="63"/>
      <c r="J436" s="63"/>
    </row>
    <row r="437" spans="1:10" s="62" customFormat="1">
      <c r="A437" s="63"/>
      <c r="B437" s="63"/>
      <c r="C437" s="63"/>
      <c r="D437" s="63"/>
      <c r="E437" s="63"/>
      <c r="F437" s="63"/>
      <c r="G437" s="63"/>
      <c r="H437" s="63"/>
      <c r="I437" s="63"/>
      <c r="J437" s="63"/>
    </row>
    <row r="438" spans="1:10" s="62" customFormat="1">
      <c r="A438" s="63"/>
      <c r="B438" s="63"/>
      <c r="C438" s="63"/>
      <c r="D438" s="63"/>
      <c r="E438" s="63"/>
      <c r="F438" s="63"/>
      <c r="G438" s="63"/>
      <c r="H438" s="63"/>
      <c r="I438" s="63"/>
      <c r="J438" s="63"/>
    </row>
    <row r="439" spans="1:10" s="62" customFormat="1">
      <c r="A439" s="63"/>
      <c r="B439" s="63"/>
      <c r="C439" s="63"/>
      <c r="D439" s="63"/>
      <c r="E439" s="63"/>
      <c r="F439" s="63"/>
      <c r="G439" s="63"/>
      <c r="H439" s="63"/>
      <c r="I439" s="63"/>
      <c r="J439" s="63"/>
    </row>
    <row r="440" spans="1:10" s="62" customFormat="1">
      <c r="A440" s="63"/>
      <c r="B440" s="63"/>
      <c r="C440" s="63"/>
      <c r="D440" s="63"/>
      <c r="E440" s="63"/>
      <c r="F440" s="63"/>
      <c r="G440" s="63"/>
      <c r="H440" s="63"/>
      <c r="I440" s="63"/>
      <c r="J440" s="63"/>
    </row>
    <row r="441" spans="1:10" s="62" customFormat="1">
      <c r="A441" s="63"/>
      <c r="B441" s="63"/>
      <c r="C441" s="63"/>
      <c r="D441" s="63"/>
      <c r="E441" s="63"/>
      <c r="F441" s="63"/>
      <c r="G441" s="63"/>
      <c r="H441" s="63"/>
      <c r="I441" s="63"/>
      <c r="J441" s="63"/>
    </row>
    <row r="442" spans="1:10" s="62" customFormat="1">
      <c r="A442" s="63"/>
      <c r="B442" s="63"/>
      <c r="C442" s="63"/>
      <c r="D442" s="63"/>
      <c r="E442" s="63"/>
      <c r="F442" s="63"/>
      <c r="G442" s="63"/>
      <c r="H442" s="63"/>
      <c r="I442" s="63"/>
      <c r="J442" s="63"/>
    </row>
    <row r="443" spans="1:10" s="62" customFormat="1">
      <c r="A443" s="63"/>
      <c r="B443" s="63"/>
      <c r="C443" s="63"/>
      <c r="D443" s="63"/>
      <c r="E443" s="63"/>
      <c r="F443" s="63"/>
      <c r="G443" s="63"/>
      <c r="H443" s="63"/>
      <c r="I443" s="63"/>
      <c r="J443" s="63"/>
    </row>
    <row r="444" spans="1:10" s="62" customFormat="1">
      <c r="A444" s="63"/>
      <c r="B444" s="63"/>
      <c r="C444" s="63"/>
      <c r="D444" s="63"/>
      <c r="E444" s="63"/>
      <c r="F444" s="63"/>
      <c r="G444" s="63"/>
      <c r="H444" s="63"/>
      <c r="I444" s="63"/>
      <c r="J444" s="63"/>
    </row>
    <row r="445" spans="1:10" s="62" customFormat="1">
      <c r="A445" s="63"/>
      <c r="B445" s="63"/>
      <c r="C445" s="63"/>
      <c r="D445" s="63"/>
      <c r="E445" s="63"/>
      <c r="F445" s="63"/>
      <c r="G445" s="63"/>
      <c r="H445" s="63"/>
      <c r="I445" s="63"/>
      <c r="J445" s="63"/>
    </row>
    <row r="446" spans="1:10" s="62" customFormat="1">
      <c r="A446" s="63"/>
      <c r="B446" s="63"/>
      <c r="C446" s="63"/>
      <c r="D446" s="63"/>
      <c r="E446" s="63"/>
      <c r="F446" s="63"/>
      <c r="G446" s="63"/>
      <c r="H446" s="63"/>
      <c r="I446" s="63"/>
      <c r="J446" s="63"/>
    </row>
    <row r="447" spans="1:10" s="62" customFormat="1">
      <c r="A447" s="63"/>
      <c r="B447" s="63"/>
      <c r="C447" s="63"/>
      <c r="D447" s="63"/>
      <c r="E447" s="63"/>
      <c r="F447" s="63"/>
      <c r="G447" s="63"/>
      <c r="H447" s="63"/>
      <c r="I447" s="63"/>
      <c r="J447" s="63"/>
    </row>
    <row r="448" spans="1:10" s="62" customFormat="1">
      <c r="A448" s="63"/>
      <c r="B448" s="63"/>
      <c r="C448" s="63"/>
      <c r="D448" s="63"/>
      <c r="E448" s="63"/>
      <c r="F448" s="63"/>
      <c r="G448" s="63"/>
      <c r="H448" s="63"/>
      <c r="I448" s="63"/>
      <c r="J448" s="63"/>
    </row>
    <row r="449" spans="1:10" s="62" customFormat="1">
      <c r="A449" s="63"/>
      <c r="B449" s="63"/>
      <c r="C449" s="63"/>
      <c r="D449" s="63"/>
      <c r="E449" s="63"/>
      <c r="F449" s="63"/>
      <c r="G449" s="63"/>
      <c r="H449" s="63"/>
      <c r="I449" s="63"/>
      <c r="J449" s="63"/>
    </row>
    <row r="450" spans="1:10" s="62" customFormat="1">
      <c r="A450" s="63"/>
      <c r="B450" s="63"/>
      <c r="C450" s="63"/>
      <c r="D450" s="63"/>
      <c r="E450" s="63"/>
      <c r="F450" s="63"/>
      <c r="G450" s="63"/>
      <c r="H450" s="63"/>
      <c r="I450" s="63"/>
      <c r="J450" s="63"/>
    </row>
    <row r="451" spans="1:10" s="62" customFormat="1">
      <c r="A451" s="63"/>
      <c r="B451" s="63"/>
      <c r="C451" s="63"/>
      <c r="D451" s="63"/>
      <c r="E451" s="63"/>
      <c r="F451" s="63"/>
      <c r="G451" s="63"/>
      <c r="H451" s="63"/>
      <c r="I451" s="63"/>
      <c r="J451" s="63"/>
    </row>
    <row r="452" spans="1:10" s="62" customFormat="1">
      <c r="A452" s="63"/>
      <c r="B452" s="63"/>
      <c r="C452" s="63"/>
      <c r="D452" s="63"/>
      <c r="E452" s="63"/>
      <c r="F452" s="63"/>
      <c r="G452" s="63"/>
      <c r="H452" s="63"/>
      <c r="I452" s="63"/>
      <c r="J452" s="63"/>
    </row>
    <row r="453" spans="1:10" s="62" customFormat="1">
      <c r="A453" s="63"/>
      <c r="B453" s="63"/>
      <c r="C453" s="63"/>
      <c r="D453" s="63"/>
      <c r="E453" s="63"/>
      <c r="F453" s="63"/>
      <c r="G453" s="63"/>
      <c r="H453" s="63"/>
      <c r="I453" s="63"/>
      <c r="J453" s="63"/>
    </row>
    <row r="454" spans="1:10" s="62" customFormat="1">
      <c r="A454" s="63"/>
      <c r="B454" s="63"/>
      <c r="C454" s="63"/>
      <c r="D454" s="63"/>
      <c r="E454" s="63"/>
      <c r="F454" s="63"/>
      <c r="G454" s="63"/>
      <c r="H454" s="63"/>
      <c r="I454" s="63"/>
      <c r="J454" s="63"/>
    </row>
    <row r="455" spans="1:10" s="62" customFormat="1">
      <c r="A455" s="63"/>
      <c r="B455" s="63"/>
      <c r="C455" s="63"/>
      <c r="D455" s="63"/>
      <c r="E455" s="63"/>
      <c r="F455" s="63"/>
      <c r="G455" s="63"/>
      <c r="H455" s="63"/>
      <c r="I455" s="63"/>
      <c r="J455" s="63"/>
    </row>
    <row r="456" spans="1:10" s="62" customFormat="1">
      <c r="A456" s="63"/>
      <c r="B456" s="63"/>
      <c r="C456" s="63"/>
      <c r="D456" s="63"/>
      <c r="E456" s="63"/>
      <c r="F456" s="63"/>
      <c r="G456" s="63"/>
      <c r="H456" s="63"/>
      <c r="I456" s="63"/>
      <c r="J456" s="63"/>
    </row>
    <row r="457" spans="1:10" s="62" customFormat="1">
      <c r="A457" s="63"/>
      <c r="B457" s="63"/>
      <c r="C457" s="63"/>
      <c r="D457" s="63"/>
      <c r="E457" s="63"/>
      <c r="F457" s="63"/>
      <c r="G457" s="63"/>
      <c r="H457" s="63"/>
      <c r="I457" s="63"/>
      <c r="J457" s="63"/>
    </row>
    <row r="458" spans="1:10" s="62" customFormat="1">
      <c r="A458" s="63"/>
      <c r="B458" s="63"/>
      <c r="C458" s="63"/>
      <c r="D458" s="63"/>
      <c r="E458" s="63"/>
      <c r="F458" s="63"/>
      <c r="G458" s="63"/>
      <c r="H458" s="63"/>
      <c r="I458" s="63"/>
      <c r="J458" s="63"/>
    </row>
    <row r="459" spans="1:10" s="62" customFormat="1">
      <c r="A459" s="63"/>
      <c r="B459" s="63"/>
      <c r="C459" s="63"/>
      <c r="D459" s="63"/>
      <c r="E459" s="63"/>
      <c r="F459" s="63"/>
      <c r="G459" s="63"/>
      <c r="H459" s="63"/>
      <c r="I459" s="63"/>
      <c r="J459" s="63"/>
    </row>
    <row r="460" spans="1:10" s="62" customFormat="1">
      <c r="A460" s="63"/>
      <c r="B460" s="63"/>
      <c r="C460" s="63"/>
      <c r="D460" s="63"/>
      <c r="E460" s="63"/>
      <c r="F460" s="63"/>
      <c r="G460" s="63"/>
      <c r="H460" s="63"/>
      <c r="I460" s="63"/>
      <c r="J460" s="63"/>
    </row>
    <row r="461" spans="1:10" s="62" customFormat="1">
      <c r="A461" s="63"/>
      <c r="B461" s="63"/>
      <c r="C461" s="63"/>
      <c r="D461" s="63"/>
      <c r="E461" s="63"/>
      <c r="F461" s="63"/>
      <c r="G461" s="63"/>
      <c r="H461" s="63"/>
      <c r="I461" s="63"/>
      <c r="J461" s="63"/>
    </row>
    <row r="462" spans="1:10" s="62" customFormat="1">
      <c r="A462" s="63"/>
      <c r="B462" s="63"/>
      <c r="C462" s="63"/>
      <c r="D462" s="63"/>
      <c r="E462" s="63"/>
      <c r="F462" s="63"/>
      <c r="G462" s="63"/>
      <c r="H462" s="63"/>
      <c r="I462" s="63"/>
      <c r="J462" s="63"/>
    </row>
    <row r="463" spans="1:10" s="62" customFormat="1">
      <c r="A463" s="63"/>
      <c r="B463" s="63"/>
      <c r="C463" s="63"/>
      <c r="D463" s="63"/>
      <c r="E463" s="63"/>
      <c r="F463" s="63"/>
      <c r="G463" s="63"/>
      <c r="H463" s="63"/>
      <c r="I463" s="63"/>
      <c r="J463" s="63"/>
    </row>
    <row r="464" spans="1:10" s="62" customFormat="1">
      <c r="A464" s="63"/>
      <c r="B464" s="63"/>
      <c r="C464" s="63"/>
      <c r="D464" s="63"/>
      <c r="E464" s="63"/>
      <c r="F464" s="63"/>
      <c r="G464" s="63"/>
      <c r="H464" s="63"/>
      <c r="I464" s="63"/>
      <c r="J464" s="63"/>
    </row>
    <row r="465" spans="1:10" s="62" customFormat="1">
      <c r="A465" s="63"/>
      <c r="B465" s="63"/>
      <c r="C465" s="63"/>
      <c r="D465" s="63"/>
      <c r="E465" s="63"/>
      <c r="F465" s="63"/>
      <c r="G465" s="63"/>
      <c r="H465" s="63"/>
      <c r="I465" s="63"/>
      <c r="J465" s="63"/>
    </row>
    <row r="466" spans="1:10" s="62" customFormat="1">
      <c r="A466" s="63"/>
      <c r="B466" s="63"/>
      <c r="C466" s="63"/>
      <c r="D466" s="63"/>
      <c r="E466" s="63"/>
      <c r="F466" s="63"/>
      <c r="G466" s="63"/>
      <c r="H466" s="63"/>
      <c r="I466" s="63"/>
      <c r="J466" s="63"/>
    </row>
    <row r="467" spans="1:10" s="62" customFormat="1">
      <c r="A467" s="63"/>
      <c r="B467" s="63"/>
      <c r="C467" s="63"/>
      <c r="D467" s="63"/>
      <c r="E467" s="63"/>
      <c r="F467" s="63"/>
      <c r="G467" s="63"/>
      <c r="H467" s="63"/>
      <c r="I467" s="63"/>
      <c r="J467" s="63"/>
    </row>
    <row r="468" spans="1:10" s="62" customFormat="1">
      <c r="A468" s="63"/>
      <c r="B468" s="63"/>
      <c r="C468" s="63"/>
      <c r="D468" s="63"/>
      <c r="E468" s="63"/>
      <c r="F468" s="63"/>
      <c r="G468" s="63"/>
      <c r="H468" s="63"/>
      <c r="I468" s="63"/>
      <c r="J468" s="63"/>
    </row>
    <row r="469" spans="1:10" s="62" customFormat="1">
      <c r="A469" s="63"/>
      <c r="B469" s="63"/>
      <c r="C469" s="63"/>
      <c r="D469" s="63"/>
      <c r="E469" s="63"/>
      <c r="F469" s="63"/>
      <c r="G469" s="63"/>
      <c r="H469" s="63"/>
      <c r="I469" s="63"/>
      <c r="J469" s="63"/>
    </row>
    <row r="470" spans="1:10" s="62" customFormat="1">
      <c r="A470" s="63"/>
      <c r="B470" s="63"/>
      <c r="C470" s="63"/>
      <c r="D470" s="63"/>
      <c r="E470" s="63"/>
      <c r="F470" s="63"/>
      <c r="G470" s="63"/>
      <c r="H470" s="63"/>
      <c r="I470" s="63"/>
      <c r="J470" s="63"/>
    </row>
    <row r="471" spans="1:10" s="62" customFormat="1">
      <c r="A471" s="63"/>
      <c r="B471" s="63"/>
      <c r="C471" s="63"/>
      <c r="D471" s="63"/>
      <c r="E471" s="63"/>
      <c r="F471" s="63"/>
      <c r="G471" s="63"/>
      <c r="H471" s="63"/>
      <c r="I471" s="63"/>
      <c r="J471" s="63"/>
    </row>
    <row r="472" spans="1:10" s="62" customFormat="1">
      <c r="A472" s="63"/>
      <c r="B472" s="63"/>
      <c r="C472" s="63"/>
      <c r="D472" s="63"/>
      <c r="E472" s="63"/>
      <c r="F472" s="63"/>
      <c r="G472" s="63"/>
      <c r="H472" s="63"/>
      <c r="I472" s="63"/>
      <c r="J472" s="63"/>
    </row>
    <row r="473" spans="1:10" s="62" customFormat="1">
      <c r="A473" s="63"/>
      <c r="B473" s="63"/>
      <c r="C473" s="63"/>
      <c r="D473" s="63"/>
      <c r="E473" s="63"/>
      <c r="F473" s="63"/>
      <c r="G473" s="63"/>
      <c r="H473" s="63"/>
      <c r="I473" s="63"/>
      <c r="J473" s="63"/>
    </row>
    <row r="474" spans="1:10" s="62" customFormat="1">
      <c r="A474" s="63"/>
      <c r="B474" s="63"/>
      <c r="C474" s="63"/>
      <c r="D474" s="63"/>
      <c r="E474" s="63"/>
      <c r="F474" s="63"/>
      <c r="G474" s="63"/>
      <c r="H474" s="63"/>
      <c r="I474" s="63"/>
      <c r="J474" s="63"/>
    </row>
    <row r="475" spans="1:10" s="62" customFormat="1">
      <c r="A475" s="63"/>
      <c r="B475" s="63"/>
      <c r="C475" s="63"/>
      <c r="D475" s="63"/>
      <c r="E475" s="63"/>
      <c r="F475" s="63"/>
      <c r="G475" s="63"/>
      <c r="H475" s="63"/>
      <c r="I475" s="63"/>
      <c r="J475" s="63"/>
    </row>
    <row r="476" spans="1:10" s="62" customFormat="1">
      <c r="A476" s="63"/>
      <c r="B476" s="63"/>
      <c r="C476" s="63"/>
      <c r="D476" s="63"/>
      <c r="E476" s="63"/>
      <c r="F476" s="63"/>
      <c r="G476" s="63"/>
      <c r="H476" s="63"/>
      <c r="I476" s="63"/>
      <c r="J476" s="63"/>
    </row>
    <row r="477" spans="1:10" s="62" customFormat="1">
      <c r="A477" s="63"/>
      <c r="B477" s="63"/>
      <c r="C477" s="63"/>
      <c r="D477" s="63"/>
      <c r="E477" s="63"/>
      <c r="F477" s="63"/>
      <c r="G477" s="63"/>
      <c r="H477" s="63"/>
      <c r="I477" s="63"/>
      <c r="J477" s="63"/>
    </row>
    <row r="478" spans="1:10" s="62" customFormat="1">
      <c r="A478" s="63"/>
      <c r="B478" s="63"/>
      <c r="C478" s="63"/>
      <c r="D478" s="63"/>
      <c r="E478" s="63"/>
      <c r="F478" s="63"/>
      <c r="G478" s="63"/>
      <c r="H478" s="63"/>
      <c r="I478" s="63"/>
      <c r="J478" s="63"/>
    </row>
    <row r="479" spans="1:10" s="62" customFormat="1">
      <c r="A479" s="63"/>
      <c r="B479" s="63"/>
      <c r="C479" s="63"/>
      <c r="D479" s="63"/>
      <c r="E479" s="63"/>
      <c r="F479" s="63"/>
      <c r="G479" s="63"/>
      <c r="H479" s="63"/>
      <c r="I479" s="63"/>
      <c r="J479" s="63"/>
    </row>
    <row r="480" spans="1:10" s="62" customFormat="1">
      <c r="A480" s="63"/>
      <c r="B480" s="63"/>
      <c r="C480" s="63"/>
      <c r="D480" s="63"/>
      <c r="E480" s="63"/>
      <c r="F480" s="63"/>
      <c r="G480" s="63"/>
      <c r="H480" s="63"/>
      <c r="I480" s="63"/>
      <c r="J480" s="63"/>
    </row>
    <row r="481" spans="1:10" s="62" customFormat="1">
      <c r="A481" s="63"/>
      <c r="B481" s="63"/>
      <c r="C481" s="63"/>
      <c r="D481" s="63"/>
      <c r="E481" s="63"/>
      <c r="F481" s="63"/>
      <c r="G481" s="63"/>
      <c r="H481" s="63"/>
      <c r="I481" s="63"/>
      <c r="J481" s="63"/>
    </row>
    <row r="482" spans="1:10" s="62" customFormat="1">
      <c r="A482" s="63"/>
      <c r="B482" s="63"/>
      <c r="C482" s="63"/>
      <c r="D482" s="63"/>
      <c r="E482" s="63"/>
      <c r="F482" s="63"/>
      <c r="G482" s="63"/>
      <c r="H482" s="63"/>
      <c r="I482" s="63"/>
      <c r="J482" s="63"/>
    </row>
    <row r="483" spans="1:10" s="62" customFormat="1">
      <c r="A483" s="63"/>
      <c r="B483" s="63"/>
      <c r="C483" s="63"/>
      <c r="D483" s="63"/>
      <c r="E483" s="63"/>
      <c r="F483" s="63"/>
      <c r="G483" s="63"/>
      <c r="H483" s="63"/>
      <c r="I483" s="63"/>
      <c r="J483" s="63"/>
    </row>
    <row r="484" spans="1:10" s="62" customFormat="1">
      <c r="A484" s="63"/>
      <c r="B484" s="63"/>
      <c r="C484" s="63"/>
      <c r="D484" s="63"/>
      <c r="E484" s="63"/>
      <c r="F484" s="63"/>
      <c r="G484" s="63"/>
      <c r="H484" s="63"/>
      <c r="I484" s="63"/>
      <c r="J484" s="63"/>
    </row>
    <row r="485" spans="1:10" s="62" customFormat="1">
      <c r="A485" s="63"/>
      <c r="B485" s="63"/>
      <c r="C485" s="63"/>
      <c r="D485" s="63"/>
      <c r="E485" s="63"/>
      <c r="F485" s="63"/>
      <c r="G485" s="63"/>
      <c r="H485" s="63"/>
      <c r="I485" s="63"/>
      <c r="J485" s="63"/>
    </row>
    <row r="486" spans="1:10" s="62" customFormat="1">
      <c r="A486" s="63"/>
      <c r="B486" s="63"/>
      <c r="C486" s="63"/>
      <c r="D486" s="63"/>
      <c r="E486" s="63"/>
      <c r="F486" s="63"/>
      <c r="G486" s="63"/>
      <c r="H486" s="63"/>
      <c r="I486" s="63"/>
      <c r="J486" s="63"/>
    </row>
    <row r="487" spans="1:10" s="62" customFormat="1">
      <c r="A487" s="63"/>
      <c r="B487" s="63"/>
      <c r="C487" s="63"/>
      <c r="D487" s="63"/>
      <c r="E487" s="63"/>
      <c r="F487" s="63"/>
      <c r="G487" s="63"/>
      <c r="H487" s="63"/>
      <c r="I487" s="63"/>
      <c r="J487" s="63"/>
    </row>
    <row r="488" spans="1:10" s="62" customFormat="1">
      <c r="A488" s="63"/>
      <c r="B488" s="63"/>
      <c r="C488" s="63"/>
      <c r="D488" s="63"/>
      <c r="E488" s="63"/>
      <c r="F488" s="63"/>
      <c r="G488" s="63"/>
      <c r="H488" s="63"/>
      <c r="I488" s="63"/>
      <c r="J488" s="63"/>
    </row>
    <row r="489" spans="1:10" s="62" customFormat="1">
      <c r="A489" s="63"/>
      <c r="B489" s="63"/>
      <c r="C489" s="63"/>
      <c r="D489" s="63"/>
      <c r="E489" s="63"/>
      <c r="F489" s="63"/>
      <c r="G489" s="63"/>
      <c r="H489" s="63"/>
      <c r="I489" s="63"/>
      <c r="J489" s="63"/>
    </row>
    <row r="490" spans="1:10" s="62" customFormat="1">
      <c r="A490" s="63"/>
      <c r="B490" s="63"/>
      <c r="C490" s="63"/>
      <c r="D490" s="63"/>
      <c r="E490" s="63"/>
      <c r="F490" s="63"/>
      <c r="G490" s="63"/>
      <c r="H490" s="63"/>
      <c r="I490" s="63"/>
      <c r="J490" s="63"/>
    </row>
    <row r="491" spans="1:10" s="62" customFormat="1">
      <c r="A491" s="63"/>
      <c r="B491" s="63"/>
      <c r="C491" s="63"/>
      <c r="D491" s="63"/>
      <c r="E491" s="63"/>
      <c r="F491" s="63"/>
      <c r="G491" s="63"/>
      <c r="H491" s="63"/>
      <c r="I491" s="63"/>
      <c r="J491" s="63"/>
    </row>
    <row r="492" spans="1:10" s="62" customFormat="1">
      <c r="A492" s="63"/>
      <c r="B492" s="63"/>
      <c r="C492" s="63"/>
      <c r="D492" s="63"/>
      <c r="E492" s="63"/>
      <c r="F492" s="63"/>
      <c r="G492" s="63"/>
      <c r="H492" s="63"/>
      <c r="I492" s="63"/>
      <c r="J492" s="63"/>
    </row>
    <row r="493" spans="1:10" s="62" customFormat="1">
      <c r="A493" s="63"/>
      <c r="B493" s="63"/>
      <c r="C493" s="63"/>
      <c r="D493" s="63"/>
      <c r="E493" s="63"/>
      <c r="F493" s="63"/>
      <c r="G493" s="63"/>
      <c r="H493" s="63"/>
      <c r="I493" s="63"/>
      <c r="J493" s="63"/>
    </row>
    <row r="494" spans="1:10" s="62" customFormat="1">
      <c r="A494" s="63"/>
      <c r="B494" s="63"/>
      <c r="C494" s="63"/>
      <c r="D494" s="63"/>
      <c r="E494" s="63"/>
      <c r="F494" s="63"/>
      <c r="G494" s="63"/>
      <c r="H494" s="63"/>
      <c r="I494" s="63"/>
      <c r="J494" s="63"/>
    </row>
    <row r="495" spans="1:10" s="62" customFormat="1">
      <c r="A495" s="63"/>
      <c r="B495" s="63"/>
      <c r="C495" s="63"/>
      <c r="D495" s="63"/>
      <c r="E495" s="63"/>
      <c r="F495" s="63"/>
      <c r="G495" s="63"/>
      <c r="H495" s="63"/>
      <c r="I495" s="63"/>
      <c r="J495" s="63"/>
    </row>
    <row r="496" spans="1:10" s="62" customFormat="1">
      <c r="A496" s="63"/>
      <c r="B496" s="63"/>
      <c r="C496" s="63"/>
      <c r="D496" s="63"/>
      <c r="E496" s="63"/>
      <c r="F496" s="63"/>
      <c r="G496" s="63"/>
      <c r="H496" s="63"/>
      <c r="I496" s="63"/>
      <c r="J496" s="63"/>
    </row>
    <row r="497" spans="1:10" s="62" customFormat="1">
      <c r="A497" s="63"/>
      <c r="B497" s="63"/>
      <c r="C497" s="63"/>
      <c r="D497" s="63"/>
      <c r="E497" s="63"/>
      <c r="F497" s="63"/>
      <c r="G497" s="63"/>
      <c r="H497" s="63"/>
      <c r="I497" s="63"/>
      <c r="J497" s="63"/>
    </row>
    <row r="498" spans="1:10" s="62" customFormat="1">
      <c r="A498" s="63"/>
      <c r="B498" s="63"/>
      <c r="C498" s="63"/>
      <c r="D498" s="63"/>
      <c r="E498" s="63"/>
      <c r="F498" s="63"/>
      <c r="G498" s="63"/>
      <c r="H498" s="63"/>
      <c r="I498" s="63"/>
      <c r="J498" s="63"/>
    </row>
    <row r="499" spans="1:10" s="62" customFormat="1">
      <c r="A499" s="63"/>
      <c r="B499" s="63"/>
      <c r="C499" s="63"/>
      <c r="D499" s="63"/>
      <c r="E499" s="63"/>
      <c r="F499" s="63"/>
      <c r="G499" s="63"/>
      <c r="H499" s="63"/>
      <c r="I499" s="63"/>
      <c r="J499" s="63"/>
    </row>
    <row r="500" spans="1:10" s="62" customFormat="1">
      <c r="A500" s="63"/>
      <c r="B500" s="63"/>
      <c r="C500" s="63"/>
      <c r="D500" s="63"/>
      <c r="E500" s="63"/>
      <c r="F500" s="63"/>
      <c r="G500" s="63"/>
      <c r="H500" s="63"/>
      <c r="I500" s="63"/>
      <c r="J500" s="63"/>
    </row>
    <row r="501" spans="1:10" s="62" customFormat="1">
      <c r="A501" s="63"/>
      <c r="B501" s="63"/>
      <c r="C501" s="63"/>
      <c r="D501" s="63"/>
      <c r="E501" s="63"/>
      <c r="F501" s="63"/>
      <c r="G501" s="63"/>
      <c r="H501" s="63"/>
      <c r="I501" s="63"/>
      <c r="J501" s="63"/>
    </row>
    <row r="502" spans="1:10" s="62" customFormat="1">
      <c r="A502" s="63"/>
      <c r="B502" s="63"/>
      <c r="C502" s="63"/>
      <c r="D502" s="63"/>
      <c r="E502" s="63"/>
      <c r="F502" s="63"/>
      <c r="G502" s="63"/>
      <c r="H502" s="63"/>
      <c r="I502" s="63"/>
      <c r="J502" s="63"/>
    </row>
    <row r="503" spans="1:10" s="62" customFormat="1">
      <c r="A503" s="63"/>
      <c r="B503" s="63"/>
      <c r="C503" s="63"/>
      <c r="D503" s="63"/>
      <c r="E503" s="63"/>
      <c r="F503" s="63"/>
      <c r="G503" s="63"/>
      <c r="H503" s="63"/>
      <c r="I503" s="63"/>
      <c r="J503" s="63"/>
    </row>
    <row r="504" spans="1:10" s="62" customFormat="1">
      <c r="A504" s="63"/>
      <c r="B504" s="63"/>
      <c r="C504" s="63"/>
      <c r="D504" s="63"/>
      <c r="E504" s="63"/>
      <c r="F504" s="63"/>
      <c r="G504" s="63"/>
      <c r="H504" s="63"/>
      <c r="I504" s="63"/>
      <c r="J504" s="63"/>
    </row>
    <row r="505" spans="1:10" s="62" customFormat="1">
      <c r="A505" s="63"/>
      <c r="B505" s="63"/>
      <c r="C505" s="63"/>
      <c r="D505" s="63"/>
      <c r="E505" s="63"/>
      <c r="F505" s="63"/>
      <c r="G505" s="63"/>
      <c r="H505" s="63"/>
      <c r="I505" s="63"/>
      <c r="J505" s="63"/>
    </row>
    <row r="506" spans="1:10" s="62" customFormat="1">
      <c r="A506" s="63"/>
      <c r="B506" s="63"/>
      <c r="C506" s="63"/>
      <c r="D506" s="63"/>
      <c r="E506" s="63"/>
      <c r="F506" s="63"/>
      <c r="G506" s="63"/>
      <c r="H506" s="63"/>
      <c r="I506" s="63"/>
      <c r="J506" s="63"/>
    </row>
    <row r="507" spans="1:10" s="62" customFormat="1">
      <c r="A507" s="63"/>
      <c r="B507" s="63"/>
      <c r="C507" s="63"/>
      <c r="D507" s="63"/>
      <c r="E507" s="63"/>
      <c r="F507" s="63"/>
      <c r="G507" s="63"/>
      <c r="H507" s="63"/>
      <c r="I507" s="63"/>
      <c r="J507" s="63"/>
    </row>
    <row r="508" spans="1:10" s="62" customFormat="1">
      <c r="A508" s="63"/>
      <c r="B508" s="63"/>
      <c r="C508" s="63"/>
      <c r="D508" s="63"/>
      <c r="E508" s="63"/>
      <c r="F508" s="63"/>
      <c r="G508" s="63"/>
      <c r="H508" s="63"/>
      <c r="I508" s="63"/>
      <c r="J508" s="63"/>
    </row>
    <row r="509" spans="1:10" s="62" customFormat="1">
      <c r="A509" s="63"/>
      <c r="B509" s="63"/>
      <c r="C509" s="63"/>
      <c r="D509" s="63"/>
      <c r="E509" s="63"/>
      <c r="F509" s="63"/>
      <c r="G509" s="63"/>
      <c r="H509" s="63"/>
      <c r="I509" s="63"/>
      <c r="J509" s="63"/>
    </row>
    <row r="510" spans="1:10" s="62" customFormat="1">
      <c r="A510" s="63"/>
      <c r="B510" s="63"/>
      <c r="C510" s="63"/>
      <c r="D510" s="63"/>
      <c r="E510" s="63"/>
      <c r="F510" s="63"/>
      <c r="G510" s="63"/>
      <c r="H510" s="63"/>
      <c r="I510" s="63"/>
      <c r="J510" s="63"/>
    </row>
    <row r="511" spans="1:10" s="62" customFormat="1">
      <c r="A511" s="63"/>
      <c r="B511" s="63"/>
      <c r="C511" s="63"/>
      <c r="D511" s="63"/>
      <c r="E511" s="63"/>
      <c r="F511" s="63"/>
      <c r="G511" s="63"/>
      <c r="H511" s="63"/>
      <c r="I511" s="63"/>
      <c r="J511" s="63"/>
    </row>
    <row r="512" spans="1:10" s="62" customFormat="1">
      <c r="A512" s="63"/>
      <c r="B512" s="63"/>
      <c r="C512" s="63"/>
      <c r="D512" s="63"/>
      <c r="E512" s="63"/>
      <c r="F512" s="63"/>
      <c r="G512" s="63"/>
      <c r="H512" s="63"/>
      <c r="I512" s="63"/>
      <c r="J512" s="63"/>
    </row>
    <row r="513" spans="1:10" s="62" customFormat="1">
      <c r="A513" s="63"/>
      <c r="B513" s="63"/>
      <c r="C513" s="63"/>
      <c r="D513" s="63"/>
      <c r="E513" s="63"/>
      <c r="F513" s="63"/>
      <c r="G513" s="63"/>
      <c r="H513" s="63"/>
      <c r="I513" s="63"/>
      <c r="J513" s="63"/>
    </row>
    <row r="514" spans="1:10" s="62" customFormat="1">
      <c r="A514" s="63"/>
      <c r="B514" s="63"/>
      <c r="C514" s="63"/>
      <c r="D514" s="63"/>
      <c r="E514" s="63"/>
      <c r="F514" s="63"/>
      <c r="G514" s="63"/>
      <c r="H514" s="63"/>
      <c r="I514" s="63"/>
      <c r="J514" s="63"/>
    </row>
    <row r="515" spans="1:10" s="62" customFormat="1">
      <c r="A515" s="63"/>
      <c r="B515" s="63"/>
      <c r="C515" s="63"/>
      <c r="D515" s="63"/>
      <c r="E515" s="63"/>
      <c r="F515" s="63"/>
      <c r="G515" s="63"/>
      <c r="H515" s="63"/>
      <c r="I515" s="63"/>
      <c r="J515" s="63"/>
    </row>
    <row r="516" spans="1:10" s="62" customFormat="1">
      <c r="A516" s="63"/>
      <c r="B516" s="63"/>
      <c r="C516" s="63"/>
      <c r="D516" s="63"/>
      <c r="E516" s="63"/>
      <c r="F516" s="63"/>
      <c r="G516" s="63"/>
      <c r="H516" s="63"/>
      <c r="I516" s="63"/>
      <c r="J516" s="63"/>
    </row>
    <row r="517" spans="1:10" s="62" customFormat="1">
      <c r="A517" s="63"/>
      <c r="B517" s="63"/>
      <c r="C517" s="63"/>
      <c r="D517" s="63"/>
      <c r="E517" s="63"/>
      <c r="F517" s="63"/>
      <c r="G517" s="63"/>
      <c r="H517" s="63"/>
      <c r="I517" s="63"/>
      <c r="J517" s="63"/>
    </row>
    <row r="518" spans="1:10" s="62" customFormat="1">
      <c r="A518" s="63"/>
      <c r="B518" s="63"/>
      <c r="C518" s="63"/>
      <c r="D518" s="63"/>
      <c r="E518" s="63"/>
      <c r="F518" s="63"/>
      <c r="G518" s="63"/>
      <c r="H518" s="63"/>
      <c r="I518" s="63"/>
      <c r="J518" s="63"/>
    </row>
    <row r="519" spans="1:10" s="62" customFormat="1">
      <c r="A519" s="63"/>
      <c r="B519" s="63"/>
      <c r="C519" s="63"/>
      <c r="D519" s="63"/>
      <c r="E519" s="63"/>
      <c r="F519" s="63"/>
      <c r="G519" s="63"/>
      <c r="H519" s="63"/>
      <c r="I519" s="63"/>
      <c r="J519" s="63"/>
    </row>
    <row r="520" spans="1:10" s="62" customFormat="1">
      <c r="A520" s="63"/>
      <c r="B520" s="63"/>
      <c r="C520" s="63"/>
      <c r="D520" s="63"/>
      <c r="E520" s="63"/>
      <c r="F520" s="63"/>
      <c r="G520" s="63"/>
      <c r="H520" s="63"/>
      <c r="I520" s="63"/>
      <c r="J520" s="63"/>
    </row>
    <row r="521" spans="1:10" s="62" customFormat="1">
      <c r="A521" s="63"/>
      <c r="B521" s="63"/>
      <c r="C521" s="63"/>
      <c r="D521" s="63"/>
      <c r="E521" s="63"/>
      <c r="F521" s="63"/>
      <c r="G521" s="63"/>
      <c r="H521" s="63"/>
      <c r="I521" s="63"/>
      <c r="J521" s="63"/>
    </row>
    <row r="522" spans="1:10" s="62" customFormat="1">
      <c r="A522" s="63"/>
      <c r="B522" s="63"/>
      <c r="C522" s="63"/>
      <c r="D522" s="63"/>
      <c r="E522" s="63"/>
      <c r="F522" s="63"/>
      <c r="G522" s="63"/>
      <c r="H522" s="63"/>
      <c r="I522" s="63"/>
      <c r="J522" s="63"/>
    </row>
    <row r="523" spans="1:10" s="62" customFormat="1">
      <c r="A523" s="63"/>
      <c r="B523" s="63"/>
      <c r="C523" s="63"/>
      <c r="D523" s="63"/>
      <c r="E523" s="63"/>
      <c r="F523" s="63"/>
      <c r="G523" s="63"/>
      <c r="H523" s="63"/>
      <c r="I523" s="63"/>
      <c r="J523" s="63"/>
    </row>
    <row r="524" spans="1:10" s="62" customFormat="1">
      <c r="A524" s="63"/>
      <c r="B524" s="63"/>
      <c r="C524" s="63"/>
      <c r="D524" s="63"/>
      <c r="E524" s="63"/>
      <c r="F524" s="63"/>
      <c r="G524" s="63"/>
      <c r="H524" s="63"/>
      <c r="I524" s="63"/>
      <c r="J524" s="63"/>
    </row>
    <row r="525" spans="1:10" s="62" customFormat="1">
      <c r="A525" s="63"/>
      <c r="B525" s="63"/>
      <c r="C525" s="63"/>
      <c r="D525" s="63"/>
      <c r="E525" s="63"/>
      <c r="F525" s="63"/>
      <c r="G525" s="63"/>
      <c r="H525" s="63"/>
      <c r="I525" s="63"/>
      <c r="J525" s="63"/>
    </row>
    <row r="526" spans="1:10" s="62" customFormat="1">
      <c r="A526" s="63"/>
      <c r="B526" s="63"/>
      <c r="C526" s="63"/>
      <c r="D526" s="63"/>
      <c r="E526" s="63"/>
      <c r="F526" s="63"/>
      <c r="G526" s="63"/>
      <c r="H526" s="63"/>
      <c r="I526" s="63"/>
      <c r="J526" s="63"/>
    </row>
    <row r="527" spans="1:10" s="62" customFormat="1">
      <c r="A527" s="63"/>
      <c r="B527" s="63"/>
      <c r="C527" s="63"/>
      <c r="D527" s="63"/>
      <c r="E527" s="63"/>
      <c r="F527" s="63"/>
      <c r="G527" s="63"/>
      <c r="H527" s="63"/>
      <c r="I527" s="63"/>
      <c r="J527" s="63"/>
    </row>
    <row r="528" spans="1:10" s="62" customFormat="1">
      <c r="A528" s="63"/>
      <c r="B528" s="63"/>
      <c r="C528" s="63"/>
      <c r="D528" s="63"/>
      <c r="E528" s="63"/>
      <c r="F528" s="63"/>
      <c r="G528" s="63"/>
      <c r="H528" s="63"/>
      <c r="I528" s="63"/>
      <c r="J528" s="63"/>
    </row>
    <row r="529" spans="1:10" s="62" customFormat="1">
      <c r="A529" s="63"/>
      <c r="B529" s="63"/>
      <c r="C529" s="63"/>
      <c r="D529" s="63"/>
      <c r="E529" s="63"/>
      <c r="F529" s="63"/>
      <c r="G529" s="63"/>
      <c r="H529" s="63"/>
      <c r="I529" s="63"/>
      <c r="J529" s="63"/>
    </row>
    <row r="530" spans="1:10" s="62" customFormat="1">
      <c r="A530" s="63"/>
      <c r="B530" s="63"/>
      <c r="C530" s="63"/>
      <c r="D530" s="63"/>
      <c r="E530" s="63"/>
      <c r="F530" s="63"/>
      <c r="G530" s="63"/>
      <c r="H530" s="63"/>
      <c r="I530" s="63"/>
      <c r="J530" s="63"/>
    </row>
    <row r="531" spans="1:10" s="62" customFormat="1">
      <c r="A531" s="63"/>
      <c r="B531" s="63"/>
      <c r="C531" s="63"/>
      <c r="D531" s="63"/>
      <c r="E531" s="63"/>
      <c r="F531" s="63"/>
      <c r="G531" s="63"/>
      <c r="H531" s="63"/>
      <c r="I531" s="63"/>
      <c r="J531" s="63"/>
    </row>
    <row r="532" spans="1:10" s="62" customFormat="1">
      <c r="A532" s="63"/>
      <c r="B532" s="63"/>
      <c r="C532" s="63"/>
      <c r="D532" s="63"/>
      <c r="E532" s="63"/>
      <c r="F532" s="63"/>
      <c r="G532" s="63"/>
      <c r="H532" s="63"/>
      <c r="I532" s="63"/>
      <c r="J532" s="63"/>
    </row>
    <row r="533" spans="1:10" s="62" customFormat="1">
      <c r="A533" s="63"/>
      <c r="B533" s="63"/>
      <c r="C533" s="63"/>
      <c r="D533" s="63"/>
      <c r="E533" s="63"/>
      <c r="F533" s="63"/>
      <c r="G533" s="63"/>
      <c r="H533" s="63"/>
      <c r="I533" s="63"/>
      <c r="J533" s="63"/>
    </row>
    <row r="534" spans="1:10" s="62" customFormat="1">
      <c r="A534" s="63"/>
      <c r="B534" s="63"/>
      <c r="C534" s="63"/>
      <c r="D534" s="63"/>
      <c r="E534" s="63"/>
      <c r="F534" s="63"/>
      <c r="G534" s="63"/>
      <c r="H534" s="63"/>
      <c r="I534" s="63"/>
      <c r="J534" s="63"/>
    </row>
    <row r="535" spans="1:10" s="62" customFormat="1">
      <c r="A535" s="63"/>
      <c r="B535" s="63"/>
      <c r="C535" s="63"/>
      <c r="D535" s="63"/>
      <c r="E535" s="63"/>
      <c r="F535" s="63"/>
      <c r="G535" s="63"/>
      <c r="H535" s="63"/>
      <c r="I535" s="63"/>
      <c r="J535" s="63"/>
    </row>
    <row r="536" spans="1:10" s="62" customFormat="1">
      <c r="A536" s="63"/>
      <c r="B536" s="63"/>
      <c r="C536" s="63"/>
      <c r="D536" s="63"/>
      <c r="E536" s="63"/>
      <c r="F536" s="63"/>
      <c r="G536" s="63"/>
      <c r="H536" s="63"/>
      <c r="I536" s="63"/>
      <c r="J536" s="63"/>
    </row>
    <row r="537" spans="1:10" s="62" customFormat="1">
      <c r="A537" s="63"/>
      <c r="B537" s="63"/>
      <c r="C537" s="63"/>
      <c r="D537" s="63"/>
      <c r="E537" s="63"/>
      <c r="F537" s="63"/>
      <c r="G537" s="63"/>
      <c r="H537" s="63"/>
      <c r="I537" s="63"/>
      <c r="J537" s="63"/>
    </row>
    <row r="538" spans="1:10" s="62" customFormat="1">
      <c r="A538" s="63"/>
      <c r="B538" s="63"/>
      <c r="C538" s="63"/>
      <c r="D538" s="63"/>
      <c r="E538" s="63"/>
      <c r="F538" s="63"/>
      <c r="G538" s="63"/>
      <c r="H538" s="63"/>
      <c r="I538" s="63"/>
      <c r="J538" s="63"/>
    </row>
    <row r="539" spans="1:10" s="62" customFormat="1">
      <c r="A539" s="63"/>
      <c r="B539" s="63"/>
      <c r="C539" s="63"/>
      <c r="D539" s="63"/>
      <c r="E539" s="63"/>
      <c r="F539" s="63"/>
      <c r="G539" s="63"/>
      <c r="H539" s="63"/>
      <c r="I539" s="63"/>
      <c r="J539" s="63"/>
    </row>
    <row r="540" spans="1:10" s="62" customFormat="1">
      <c r="A540" s="63"/>
      <c r="B540" s="63"/>
      <c r="C540" s="63"/>
      <c r="D540" s="63"/>
      <c r="E540" s="63"/>
      <c r="F540" s="63"/>
      <c r="G540" s="63"/>
      <c r="H540" s="63"/>
      <c r="I540" s="63"/>
      <c r="J540" s="63"/>
    </row>
    <row r="541" spans="1:10" s="62" customFormat="1">
      <c r="A541" s="63"/>
      <c r="B541" s="63"/>
      <c r="C541" s="63"/>
      <c r="D541" s="63"/>
      <c r="E541" s="63"/>
      <c r="F541" s="63"/>
      <c r="G541" s="63"/>
      <c r="H541" s="63"/>
      <c r="I541" s="63"/>
      <c r="J541" s="63"/>
    </row>
    <row r="542" spans="1:10" s="62" customFormat="1">
      <c r="A542" s="63"/>
      <c r="B542" s="63"/>
      <c r="C542" s="63"/>
      <c r="D542" s="63"/>
      <c r="E542" s="63"/>
      <c r="F542" s="63"/>
      <c r="G542" s="63"/>
      <c r="H542" s="63"/>
      <c r="I542" s="63"/>
      <c r="J542" s="63"/>
    </row>
    <row r="543" spans="1:10" s="62" customFormat="1">
      <c r="A543" s="63"/>
      <c r="B543" s="63"/>
      <c r="C543" s="63"/>
      <c r="D543" s="63"/>
      <c r="E543" s="63"/>
      <c r="F543" s="63"/>
      <c r="G543" s="63"/>
      <c r="H543" s="63"/>
      <c r="I543" s="63"/>
      <c r="J543" s="63"/>
    </row>
    <row r="544" spans="1:10" s="62" customFormat="1">
      <c r="A544" s="63"/>
      <c r="B544" s="63"/>
      <c r="C544" s="63"/>
      <c r="D544" s="63"/>
      <c r="E544" s="63"/>
      <c r="F544" s="63"/>
      <c r="G544" s="63"/>
      <c r="H544" s="63"/>
      <c r="I544" s="63"/>
      <c r="J544" s="63"/>
    </row>
    <row r="545" spans="1:10" s="62" customFormat="1">
      <c r="A545" s="63"/>
      <c r="B545" s="63"/>
      <c r="C545" s="63"/>
      <c r="D545" s="63"/>
      <c r="E545" s="63"/>
      <c r="F545" s="63"/>
      <c r="G545" s="63"/>
      <c r="H545" s="63"/>
      <c r="I545" s="63"/>
      <c r="J545" s="63"/>
    </row>
    <row r="546" spans="1:10" s="62" customFormat="1">
      <c r="A546" s="63"/>
      <c r="B546" s="63"/>
      <c r="C546" s="63"/>
      <c r="D546" s="63"/>
      <c r="E546" s="63"/>
      <c r="F546" s="63"/>
      <c r="G546" s="63"/>
      <c r="H546" s="63"/>
      <c r="I546" s="63"/>
      <c r="J546" s="63"/>
    </row>
    <row r="547" spans="1:10" s="62" customFormat="1">
      <c r="A547" s="63"/>
      <c r="B547" s="63"/>
      <c r="C547" s="63"/>
      <c r="D547" s="63"/>
      <c r="E547" s="63"/>
      <c r="F547" s="63"/>
      <c r="G547" s="63"/>
      <c r="H547" s="63"/>
      <c r="I547" s="63"/>
      <c r="J547" s="63"/>
    </row>
    <row r="548" spans="1:10" s="62" customFormat="1">
      <c r="A548" s="63"/>
      <c r="B548" s="63"/>
      <c r="C548" s="63"/>
      <c r="D548" s="63"/>
      <c r="E548" s="63"/>
      <c r="F548" s="63"/>
      <c r="G548" s="63"/>
      <c r="H548" s="63"/>
      <c r="I548" s="63"/>
      <c r="J548" s="63"/>
    </row>
    <row r="549" spans="1:10" s="62" customFormat="1">
      <c r="A549" s="63"/>
      <c r="B549" s="63"/>
      <c r="C549" s="63"/>
      <c r="D549" s="63"/>
      <c r="E549" s="63"/>
      <c r="F549" s="63"/>
      <c r="G549" s="63"/>
      <c r="H549" s="63"/>
      <c r="I549" s="63"/>
      <c r="J549" s="63"/>
    </row>
    <row r="550" spans="1:10" s="62" customFormat="1">
      <c r="A550" s="63"/>
      <c r="B550" s="63"/>
      <c r="C550" s="63"/>
      <c r="D550" s="63"/>
      <c r="E550" s="63"/>
      <c r="F550" s="63"/>
      <c r="G550" s="63"/>
      <c r="H550" s="63"/>
      <c r="I550" s="63"/>
      <c r="J550" s="63"/>
    </row>
    <row r="551" spans="1:10" s="62" customFormat="1">
      <c r="A551" s="63"/>
      <c r="B551" s="63"/>
      <c r="C551" s="63"/>
      <c r="D551" s="63"/>
      <c r="E551" s="63"/>
      <c r="F551" s="63"/>
      <c r="G551" s="63"/>
      <c r="H551" s="63"/>
      <c r="I551" s="63"/>
      <c r="J551" s="63"/>
    </row>
    <row r="552" spans="1:10" s="62" customFormat="1">
      <c r="A552" s="63"/>
      <c r="B552" s="63"/>
      <c r="C552" s="63"/>
      <c r="D552" s="63"/>
      <c r="E552" s="63"/>
      <c r="F552" s="63"/>
      <c r="G552" s="63"/>
      <c r="H552" s="63"/>
      <c r="I552" s="63"/>
      <c r="J552" s="63"/>
    </row>
    <row r="553" spans="1:10" s="62" customFormat="1">
      <c r="A553" s="63"/>
      <c r="B553" s="63"/>
      <c r="C553" s="63"/>
      <c r="D553" s="63"/>
      <c r="E553" s="63"/>
      <c r="F553" s="63"/>
      <c r="G553" s="63"/>
      <c r="H553" s="63"/>
      <c r="I553" s="63"/>
      <c r="J553" s="63"/>
    </row>
    <row r="554" spans="1:10" s="62" customFormat="1">
      <c r="A554" s="63"/>
      <c r="B554" s="63"/>
      <c r="C554" s="63"/>
      <c r="D554" s="63"/>
      <c r="E554" s="63"/>
      <c r="F554" s="63"/>
      <c r="G554" s="63"/>
      <c r="H554" s="63"/>
      <c r="I554" s="63"/>
      <c r="J554" s="63"/>
    </row>
    <row r="555" spans="1:10" s="62" customFormat="1">
      <c r="A555" s="63"/>
      <c r="B555" s="63"/>
      <c r="C555" s="63"/>
      <c r="D555" s="63"/>
      <c r="E555" s="63"/>
      <c r="F555" s="63"/>
      <c r="G555" s="63"/>
      <c r="H555" s="63"/>
      <c r="I555" s="63"/>
      <c r="J555" s="63"/>
    </row>
    <row r="556" spans="1:10" s="62" customFormat="1">
      <c r="A556" s="63"/>
      <c r="B556" s="63"/>
      <c r="C556" s="63"/>
      <c r="D556" s="63"/>
      <c r="E556" s="63"/>
      <c r="F556" s="63"/>
      <c r="G556" s="63"/>
      <c r="H556" s="63"/>
      <c r="I556" s="63"/>
      <c r="J556" s="63"/>
    </row>
    <row r="557" spans="1:10" s="62" customFormat="1">
      <c r="A557" s="63"/>
      <c r="B557" s="63"/>
      <c r="C557" s="63"/>
      <c r="D557" s="63"/>
      <c r="E557" s="63"/>
      <c r="F557" s="63"/>
      <c r="G557" s="63"/>
      <c r="H557" s="63"/>
      <c r="I557" s="63"/>
      <c r="J557" s="63"/>
    </row>
    <row r="558" spans="1:10" s="62" customFormat="1">
      <c r="A558" s="63"/>
      <c r="B558" s="63"/>
      <c r="C558" s="63"/>
      <c r="D558" s="63"/>
      <c r="E558" s="63"/>
      <c r="F558" s="63"/>
      <c r="G558" s="63"/>
      <c r="H558" s="63"/>
      <c r="I558" s="63"/>
      <c r="J558" s="63"/>
    </row>
    <row r="559" spans="1:10" s="62" customFormat="1">
      <c r="A559" s="63"/>
      <c r="B559" s="63"/>
      <c r="C559" s="63"/>
      <c r="D559" s="63"/>
      <c r="E559" s="63"/>
      <c r="F559" s="63"/>
      <c r="G559" s="63"/>
      <c r="H559" s="63"/>
      <c r="I559" s="63"/>
      <c r="J559" s="63"/>
    </row>
    <row r="560" spans="1:10" s="62" customFormat="1">
      <c r="A560" s="63"/>
      <c r="B560" s="63"/>
      <c r="C560" s="63"/>
      <c r="D560" s="63"/>
      <c r="E560" s="63"/>
      <c r="F560" s="63"/>
      <c r="G560" s="63"/>
      <c r="H560" s="63"/>
      <c r="I560" s="63"/>
      <c r="J560" s="63"/>
    </row>
    <row r="561" spans="1:10" s="62" customFormat="1">
      <c r="A561" s="63"/>
      <c r="B561" s="63"/>
      <c r="C561" s="63"/>
      <c r="D561" s="63"/>
      <c r="E561" s="63"/>
      <c r="F561" s="63"/>
      <c r="G561" s="63"/>
      <c r="H561" s="63"/>
      <c r="I561" s="63"/>
      <c r="J561" s="63"/>
    </row>
    <row r="562" spans="1:10" s="62" customFormat="1">
      <c r="A562" s="63"/>
      <c r="B562" s="63"/>
      <c r="C562" s="63"/>
      <c r="D562" s="63"/>
      <c r="E562" s="63"/>
      <c r="F562" s="63"/>
      <c r="G562" s="63"/>
      <c r="H562" s="63"/>
      <c r="I562" s="63"/>
      <c r="J562" s="63"/>
    </row>
    <row r="563" spans="1:10" s="62" customFormat="1">
      <c r="A563" s="63"/>
      <c r="B563" s="63"/>
      <c r="C563" s="63"/>
      <c r="D563" s="63"/>
      <c r="E563" s="63"/>
      <c r="F563" s="63"/>
      <c r="G563" s="63"/>
      <c r="H563" s="63"/>
      <c r="I563" s="63"/>
      <c r="J563" s="63"/>
    </row>
    <row r="564" spans="1:10" s="62" customFormat="1">
      <c r="A564" s="63"/>
      <c r="B564" s="63"/>
      <c r="C564" s="63"/>
      <c r="D564" s="63"/>
      <c r="E564" s="63"/>
      <c r="F564" s="63"/>
      <c r="G564" s="63"/>
      <c r="H564" s="63"/>
      <c r="I564" s="63"/>
      <c r="J564" s="63"/>
    </row>
    <row r="565" spans="1:10" s="62" customFormat="1">
      <c r="A565" s="63"/>
      <c r="B565" s="63"/>
      <c r="C565" s="63"/>
      <c r="D565" s="63"/>
      <c r="E565" s="63"/>
      <c r="F565" s="63"/>
      <c r="G565" s="63"/>
      <c r="H565" s="63"/>
      <c r="I565" s="63"/>
      <c r="J565" s="63"/>
    </row>
    <row r="566" spans="1:10" s="62" customFormat="1">
      <c r="A566" s="63"/>
      <c r="B566" s="63"/>
      <c r="C566" s="63"/>
      <c r="D566" s="63"/>
      <c r="E566" s="63"/>
      <c r="F566" s="63"/>
      <c r="G566" s="63"/>
      <c r="H566" s="63"/>
      <c r="I566" s="63"/>
      <c r="J566" s="63"/>
    </row>
    <row r="567" spans="1:10" s="62" customFormat="1">
      <c r="A567" s="63"/>
      <c r="B567" s="63"/>
      <c r="C567" s="63"/>
      <c r="D567" s="63"/>
      <c r="E567" s="63"/>
      <c r="F567" s="63"/>
      <c r="G567" s="63"/>
      <c r="H567" s="63"/>
      <c r="I567" s="63"/>
      <c r="J567" s="63"/>
    </row>
    <row r="568" spans="1:10" s="62" customFormat="1">
      <c r="A568" s="63"/>
      <c r="B568" s="63"/>
      <c r="C568" s="63"/>
      <c r="D568" s="63"/>
      <c r="E568" s="63"/>
      <c r="F568" s="63"/>
      <c r="G568" s="63"/>
      <c r="H568" s="63"/>
      <c r="I568" s="63"/>
      <c r="J568" s="63"/>
    </row>
    <row r="569" spans="1:10" s="62" customFormat="1">
      <c r="A569" s="63"/>
      <c r="B569" s="63"/>
      <c r="C569" s="63"/>
      <c r="D569" s="63"/>
      <c r="E569" s="63"/>
      <c r="F569" s="63"/>
      <c r="G569" s="63"/>
      <c r="H569" s="63"/>
      <c r="I569" s="63"/>
      <c r="J569" s="63"/>
    </row>
    <row r="570" spans="1:10" s="62" customFormat="1">
      <c r="A570" s="63"/>
      <c r="B570" s="63"/>
      <c r="C570" s="63"/>
      <c r="D570" s="63"/>
      <c r="E570" s="63"/>
      <c r="F570" s="63"/>
      <c r="G570" s="63"/>
      <c r="H570" s="63"/>
      <c r="I570" s="63"/>
      <c r="J570" s="63"/>
    </row>
    <row r="571" spans="1:10" s="62" customFormat="1">
      <c r="A571" s="63"/>
      <c r="B571" s="63"/>
      <c r="C571" s="63"/>
      <c r="D571" s="63"/>
      <c r="E571" s="63"/>
      <c r="F571" s="63"/>
      <c r="G571" s="63"/>
      <c r="H571" s="63"/>
      <c r="I571" s="63"/>
      <c r="J571" s="63"/>
    </row>
    <row r="572" spans="1:10" s="62" customFormat="1">
      <c r="A572" s="63"/>
      <c r="B572" s="63"/>
      <c r="C572" s="63"/>
      <c r="D572" s="63"/>
      <c r="E572" s="63"/>
      <c r="F572" s="63"/>
      <c r="G572" s="63"/>
      <c r="H572" s="63"/>
      <c r="I572" s="63"/>
      <c r="J572" s="63"/>
    </row>
    <row r="573" spans="1:10" s="62" customFormat="1">
      <c r="A573" s="63"/>
      <c r="B573" s="63"/>
      <c r="C573" s="63"/>
      <c r="D573" s="63"/>
      <c r="E573" s="63"/>
      <c r="F573" s="63"/>
      <c r="G573" s="63"/>
      <c r="H573" s="63"/>
      <c r="I573" s="63"/>
      <c r="J573" s="63"/>
    </row>
    <row r="574" spans="1:10" s="62" customFormat="1">
      <c r="A574" s="63"/>
      <c r="B574" s="63"/>
      <c r="C574" s="63"/>
      <c r="D574" s="63"/>
      <c r="E574" s="63"/>
      <c r="F574" s="63"/>
      <c r="G574" s="63"/>
      <c r="H574" s="63"/>
      <c r="I574" s="63"/>
      <c r="J574" s="63"/>
    </row>
    <row r="575" spans="1:10" s="62" customFormat="1">
      <c r="A575" s="63"/>
      <c r="B575" s="63"/>
      <c r="C575" s="63"/>
      <c r="D575" s="63"/>
      <c r="E575" s="63"/>
      <c r="F575" s="63"/>
      <c r="G575" s="63"/>
      <c r="H575" s="63"/>
      <c r="I575" s="63"/>
      <c r="J575" s="63"/>
    </row>
    <row r="576" spans="1:10" s="62" customFormat="1">
      <c r="A576" s="63"/>
      <c r="B576" s="63"/>
      <c r="C576" s="63"/>
      <c r="D576" s="63"/>
      <c r="E576" s="63"/>
      <c r="F576" s="63"/>
      <c r="G576" s="63"/>
      <c r="H576" s="63"/>
      <c r="I576" s="63"/>
      <c r="J576" s="63"/>
    </row>
    <row r="577" spans="1:10" s="62" customFormat="1">
      <c r="A577" s="63"/>
      <c r="B577" s="63"/>
      <c r="C577" s="63"/>
      <c r="D577" s="63"/>
      <c r="E577" s="63"/>
      <c r="F577" s="63"/>
      <c r="G577" s="63"/>
      <c r="H577" s="63"/>
      <c r="I577" s="63"/>
      <c r="J577" s="63"/>
    </row>
    <row r="578" spans="1:10" s="62" customFormat="1">
      <c r="A578" s="63"/>
      <c r="B578" s="63"/>
      <c r="C578" s="63"/>
      <c r="D578" s="63"/>
      <c r="E578" s="63"/>
      <c r="F578" s="63"/>
      <c r="G578" s="63"/>
      <c r="H578" s="63"/>
      <c r="I578" s="63"/>
      <c r="J578" s="63"/>
    </row>
    <row r="579" spans="1:10" s="62" customFormat="1">
      <c r="A579" s="63"/>
      <c r="B579" s="63"/>
      <c r="C579" s="63"/>
      <c r="D579" s="63"/>
      <c r="E579" s="63"/>
      <c r="F579" s="63"/>
      <c r="G579" s="63"/>
      <c r="H579" s="63"/>
      <c r="I579" s="63"/>
      <c r="J579" s="63"/>
    </row>
    <row r="580" spans="1:10" s="62" customFormat="1">
      <c r="A580" s="63"/>
      <c r="B580" s="63"/>
      <c r="C580" s="63"/>
      <c r="D580" s="63"/>
      <c r="E580" s="63"/>
      <c r="F580" s="63"/>
      <c r="G580" s="63"/>
      <c r="H580" s="63"/>
      <c r="I580" s="63"/>
      <c r="J580" s="63"/>
    </row>
    <row r="581" spans="1:10" s="62" customFormat="1">
      <c r="A581" s="63"/>
      <c r="B581" s="63"/>
      <c r="C581" s="63"/>
      <c r="D581" s="63"/>
      <c r="E581" s="63"/>
      <c r="F581" s="63"/>
      <c r="G581" s="63"/>
      <c r="H581" s="63"/>
      <c r="I581" s="63"/>
      <c r="J581" s="63"/>
    </row>
    <row r="582" spans="1:10" s="62" customFormat="1">
      <c r="A582" s="63"/>
      <c r="B582" s="63"/>
      <c r="C582" s="63"/>
      <c r="D582" s="63"/>
      <c r="E582" s="63"/>
      <c r="F582" s="63"/>
      <c r="G582" s="63"/>
      <c r="H582" s="63"/>
      <c r="I582" s="63"/>
      <c r="J582" s="63"/>
    </row>
    <row r="583" spans="1:10" s="62" customFormat="1">
      <c r="A583" s="63"/>
      <c r="B583" s="63"/>
      <c r="C583" s="63"/>
      <c r="D583" s="63"/>
      <c r="E583" s="63"/>
      <c r="F583" s="63"/>
      <c r="G583" s="63"/>
      <c r="H583" s="63"/>
      <c r="I583" s="63"/>
      <c r="J583" s="63"/>
    </row>
    <row r="584" spans="1:10" s="62" customFormat="1">
      <c r="A584" s="63"/>
      <c r="B584" s="63"/>
      <c r="C584" s="63"/>
      <c r="D584" s="63"/>
      <c r="E584" s="63"/>
      <c r="F584" s="63"/>
      <c r="G584" s="63"/>
      <c r="H584" s="63"/>
      <c r="I584" s="63"/>
      <c r="J584" s="63"/>
    </row>
    <row r="585" spans="1:10" s="62" customFormat="1">
      <c r="A585" s="63"/>
      <c r="B585" s="63"/>
      <c r="C585" s="63"/>
      <c r="D585" s="63"/>
      <c r="E585" s="63"/>
      <c r="F585" s="63"/>
      <c r="G585" s="63"/>
      <c r="H585" s="63"/>
      <c r="I585" s="63"/>
      <c r="J585" s="63"/>
    </row>
    <row r="586" spans="1:10" s="62" customFormat="1">
      <c r="A586" s="63"/>
      <c r="B586" s="63"/>
      <c r="C586" s="63"/>
      <c r="D586" s="63"/>
      <c r="E586" s="63"/>
      <c r="F586" s="63"/>
      <c r="G586" s="63"/>
      <c r="H586" s="63"/>
      <c r="I586" s="63"/>
      <c r="J586" s="63"/>
    </row>
    <row r="587" spans="1:10" s="62" customFormat="1">
      <c r="A587" s="63"/>
      <c r="B587" s="63"/>
      <c r="C587" s="63"/>
      <c r="D587" s="63"/>
      <c r="E587" s="63"/>
      <c r="F587" s="63"/>
      <c r="G587" s="63"/>
      <c r="H587" s="63"/>
      <c r="I587" s="63"/>
      <c r="J587" s="63"/>
    </row>
    <row r="588" spans="1:10" s="62" customFormat="1">
      <c r="A588" s="63"/>
      <c r="B588" s="63"/>
      <c r="C588" s="63"/>
      <c r="D588" s="63"/>
      <c r="E588" s="63"/>
      <c r="F588" s="63"/>
      <c r="G588" s="63"/>
      <c r="H588" s="63"/>
      <c r="I588" s="63"/>
      <c r="J588" s="63"/>
    </row>
    <row r="589" spans="1:10" s="62" customFormat="1">
      <c r="A589" s="63"/>
      <c r="B589" s="63"/>
      <c r="C589" s="63"/>
      <c r="D589" s="63"/>
      <c r="E589" s="63"/>
      <c r="F589" s="63"/>
      <c r="G589" s="63"/>
      <c r="H589" s="63"/>
      <c r="I589" s="63"/>
      <c r="J589" s="63"/>
    </row>
    <row r="590" spans="1:10" s="62" customFormat="1">
      <c r="A590" s="63"/>
      <c r="B590" s="63"/>
      <c r="C590" s="63"/>
      <c r="D590" s="63"/>
      <c r="E590" s="63"/>
      <c r="F590" s="63"/>
      <c r="G590" s="63"/>
      <c r="H590" s="63"/>
      <c r="I590" s="63"/>
      <c r="J590" s="63"/>
    </row>
    <row r="591" spans="1:10" s="62" customFormat="1">
      <c r="A591" s="63"/>
      <c r="B591" s="63"/>
      <c r="C591" s="63"/>
      <c r="D591" s="63"/>
      <c r="E591" s="63"/>
      <c r="F591" s="63"/>
      <c r="G591" s="63"/>
      <c r="H591" s="63"/>
      <c r="I591" s="63"/>
      <c r="J591" s="63"/>
    </row>
    <row r="592" spans="1:10" s="62" customFormat="1">
      <c r="A592" s="63"/>
      <c r="B592" s="63"/>
      <c r="C592" s="63"/>
      <c r="D592" s="63"/>
      <c r="E592" s="63"/>
      <c r="F592" s="63"/>
      <c r="G592" s="63"/>
      <c r="H592" s="63"/>
      <c r="I592" s="63"/>
      <c r="J592" s="63"/>
    </row>
    <row r="593" spans="1:10" s="62" customFormat="1">
      <c r="A593" s="63"/>
      <c r="B593" s="63"/>
      <c r="C593" s="63"/>
      <c r="D593" s="63"/>
      <c r="E593" s="63"/>
      <c r="F593" s="63"/>
      <c r="G593" s="63"/>
      <c r="H593" s="63"/>
      <c r="I593" s="63"/>
      <c r="J593" s="63"/>
    </row>
    <row r="594" spans="1:10" s="62" customFormat="1">
      <c r="A594" s="63"/>
      <c r="B594" s="63"/>
      <c r="C594" s="63"/>
      <c r="D594" s="63"/>
      <c r="E594" s="63"/>
      <c r="F594" s="63"/>
      <c r="G594" s="63"/>
      <c r="H594" s="63"/>
      <c r="I594" s="63"/>
      <c r="J594" s="63"/>
    </row>
    <row r="595" spans="1:10" s="62" customFormat="1">
      <c r="A595" s="63"/>
      <c r="B595" s="63"/>
      <c r="C595" s="63"/>
      <c r="D595" s="63"/>
      <c r="E595" s="63"/>
      <c r="F595" s="63"/>
      <c r="G595" s="63"/>
      <c r="H595" s="63"/>
      <c r="I595" s="63"/>
      <c r="J595" s="63"/>
    </row>
    <row r="596" spans="1:10" s="62" customFormat="1">
      <c r="A596" s="63"/>
      <c r="B596" s="63"/>
      <c r="C596" s="63"/>
      <c r="D596" s="63"/>
      <c r="E596" s="63"/>
      <c r="F596" s="63"/>
      <c r="G596" s="63"/>
      <c r="H596" s="63"/>
      <c r="I596" s="63"/>
      <c r="J596" s="63"/>
    </row>
    <row r="597" spans="1:10" s="62" customFormat="1">
      <c r="A597" s="63"/>
      <c r="B597" s="63"/>
      <c r="C597" s="63"/>
      <c r="D597" s="63"/>
      <c r="E597" s="63"/>
      <c r="F597" s="63"/>
      <c r="G597" s="63"/>
      <c r="H597" s="63"/>
      <c r="I597" s="63"/>
      <c r="J597" s="63"/>
    </row>
    <row r="598" spans="1:10" s="62" customFormat="1">
      <c r="A598" s="63"/>
      <c r="B598" s="63"/>
      <c r="C598" s="63"/>
      <c r="D598" s="63"/>
      <c r="E598" s="63"/>
      <c r="F598" s="63"/>
      <c r="G598" s="63"/>
      <c r="H598" s="63"/>
      <c r="I598" s="63"/>
      <c r="J598" s="63"/>
    </row>
    <row r="599" spans="1:10" s="62" customFormat="1">
      <c r="A599" s="63"/>
      <c r="B599" s="63"/>
      <c r="C599" s="63"/>
      <c r="D599" s="63"/>
      <c r="E599" s="63"/>
      <c r="F599" s="63"/>
      <c r="G599" s="63"/>
      <c r="H599" s="63"/>
      <c r="I599" s="63"/>
      <c r="J599" s="63"/>
    </row>
    <row r="600" spans="1:10" s="62" customFormat="1">
      <c r="A600" s="63"/>
      <c r="B600" s="63"/>
      <c r="C600" s="63"/>
      <c r="D600" s="63"/>
      <c r="E600" s="63"/>
      <c r="F600" s="63"/>
      <c r="G600" s="63"/>
      <c r="H600" s="63"/>
      <c r="I600" s="63"/>
      <c r="J600" s="63"/>
    </row>
    <row r="601" spans="1:10" s="62" customFormat="1">
      <c r="A601" s="63"/>
      <c r="B601" s="63"/>
      <c r="C601" s="63"/>
      <c r="D601" s="63"/>
      <c r="E601" s="63"/>
      <c r="F601" s="63"/>
      <c r="G601" s="63"/>
      <c r="H601" s="63"/>
      <c r="I601" s="63"/>
      <c r="J601" s="63"/>
    </row>
    <row r="602" spans="1:10" s="62" customFormat="1">
      <c r="A602" s="63"/>
      <c r="B602" s="63"/>
      <c r="C602" s="63"/>
      <c r="D602" s="63"/>
      <c r="E602" s="63"/>
      <c r="F602" s="63"/>
      <c r="G602" s="63"/>
      <c r="H602" s="63"/>
      <c r="I602" s="63"/>
      <c r="J602" s="63"/>
    </row>
    <row r="603" spans="1:10" s="62" customFormat="1">
      <c r="A603" s="63"/>
      <c r="B603" s="63"/>
      <c r="C603" s="63"/>
      <c r="D603" s="63"/>
      <c r="E603" s="63"/>
      <c r="F603" s="63"/>
      <c r="G603" s="63"/>
      <c r="H603" s="63"/>
      <c r="I603" s="63"/>
      <c r="J603" s="63"/>
    </row>
    <row r="604" spans="1:10" s="62" customFormat="1">
      <c r="A604" s="63"/>
      <c r="B604" s="63"/>
      <c r="C604" s="63"/>
      <c r="D604" s="63"/>
      <c r="E604" s="63"/>
      <c r="F604" s="63"/>
      <c r="G604" s="63"/>
      <c r="H604" s="63"/>
      <c r="I604" s="63"/>
      <c r="J604" s="63"/>
    </row>
    <row r="605" spans="1:10" s="62" customFormat="1">
      <c r="A605" s="63"/>
      <c r="B605" s="63"/>
      <c r="C605" s="63"/>
      <c r="D605" s="63"/>
      <c r="E605" s="63"/>
      <c r="F605" s="63"/>
      <c r="G605" s="63"/>
      <c r="H605" s="63"/>
      <c r="I605" s="63"/>
      <c r="J605" s="63"/>
    </row>
    <row r="606" spans="1:10" s="62" customFormat="1">
      <c r="A606" s="63"/>
      <c r="B606" s="63"/>
      <c r="C606" s="63"/>
      <c r="D606" s="63"/>
      <c r="E606" s="63"/>
      <c r="F606" s="63"/>
      <c r="G606" s="63"/>
      <c r="H606" s="63"/>
      <c r="I606" s="63"/>
      <c r="J606" s="63"/>
    </row>
    <row r="607" spans="1:10" s="62" customFormat="1">
      <c r="A607" s="63"/>
      <c r="B607" s="63"/>
      <c r="C607" s="63"/>
      <c r="D607" s="63"/>
      <c r="E607" s="63"/>
      <c r="F607" s="63"/>
      <c r="G607" s="63"/>
      <c r="H607" s="63"/>
      <c r="I607" s="63"/>
      <c r="J607" s="63"/>
    </row>
    <row r="608" spans="1:10" s="62" customFormat="1">
      <c r="A608" s="63"/>
      <c r="B608" s="63"/>
      <c r="C608" s="63"/>
      <c r="D608" s="63"/>
      <c r="E608" s="63"/>
      <c r="F608" s="63"/>
      <c r="G608" s="63"/>
      <c r="H608" s="63"/>
      <c r="I608" s="63"/>
      <c r="J608" s="63"/>
    </row>
    <row r="609" spans="1:10" s="62" customFormat="1">
      <c r="A609" s="63"/>
      <c r="B609" s="63"/>
      <c r="C609" s="63"/>
      <c r="D609" s="63"/>
      <c r="E609" s="63"/>
      <c r="F609" s="63"/>
      <c r="G609" s="63"/>
      <c r="H609" s="63"/>
      <c r="I609" s="63"/>
      <c r="J609" s="63"/>
    </row>
    <row r="610" spans="1:10" s="62" customFormat="1">
      <c r="A610" s="63"/>
      <c r="B610" s="63"/>
      <c r="C610" s="63"/>
      <c r="D610" s="63"/>
      <c r="E610" s="63"/>
      <c r="F610" s="63"/>
      <c r="G610" s="63"/>
      <c r="H610" s="63"/>
      <c r="I610" s="63"/>
      <c r="J610" s="63"/>
    </row>
    <row r="611" spans="1:10" s="62" customFormat="1">
      <c r="A611" s="63"/>
      <c r="B611" s="63"/>
      <c r="C611" s="63"/>
      <c r="D611" s="63"/>
      <c r="E611" s="63"/>
      <c r="F611" s="63"/>
      <c r="G611" s="63"/>
      <c r="H611" s="63"/>
      <c r="I611" s="63"/>
      <c r="J611" s="63"/>
    </row>
    <row r="612" spans="1:10" s="62" customFormat="1">
      <c r="A612" s="63"/>
      <c r="B612" s="63"/>
      <c r="C612" s="63"/>
      <c r="D612" s="63"/>
      <c r="E612" s="63"/>
      <c r="F612" s="63"/>
      <c r="G612" s="63"/>
      <c r="H612" s="63"/>
      <c r="I612" s="63"/>
      <c r="J612" s="63"/>
    </row>
    <row r="613" spans="1:10" s="62" customFormat="1">
      <c r="A613" s="63"/>
      <c r="B613" s="63"/>
      <c r="C613" s="63"/>
      <c r="D613" s="63"/>
      <c r="E613" s="63"/>
      <c r="F613" s="63"/>
      <c r="G613" s="63"/>
      <c r="H613" s="63"/>
      <c r="I613" s="63"/>
      <c r="J613" s="63"/>
    </row>
    <row r="614" spans="1:10" s="62" customFormat="1">
      <c r="A614" s="63"/>
      <c r="B614" s="63"/>
      <c r="C614" s="63"/>
      <c r="D614" s="63"/>
      <c r="E614" s="63"/>
      <c r="F614" s="63"/>
      <c r="G614" s="63"/>
      <c r="H614" s="63"/>
      <c r="I614" s="63"/>
      <c r="J614" s="63"/>
    </row>
    <row r="615" spans="1:10" s="62" customFormat="1">
      <c r="A615" s="63"/>
      <c r="B615" s="63"/>
      <c r="C615" s="63"/>
      <c r="D615" s="63"/>
      <c r="E615" s="63"/>
      <c r="F615" s="63"/>
      <c r="G615" s="63"/>
      <c r="H615" s="63"/>
      <c r="I615" s="63"/>
      <c r="J615" s="63"/>
    </row>
    <row r="616" spans="1:10" s="62" customFormat="1">
      <c r="A616" s="63"/>
      <c r="B616" s="63"/>
      <c r="C616" s="63"/>
      <c r="D616" s="63"/>
      <c r="E616" s="63"/>
      <c r="F616" s="63"/>
      <c r="G616" s="63"/>
      <c r="H616" s="63"/>
      <c r="I616" s="63"/>
      <c r="J616" s="63"/>
    </row>
    <row r="617" spans="1:10" s="62" customFormat="1">
      <c r="A617" s="63"/>
      <c r="B617" s="63"/>
      <c r="C617" s="63"/>
      <c r="D617" s="63"/>
      <c r="E617" s="63"/>
      <c r="F617" s="63"/>
      <c r="G617" s="63"/>
      <c r="H617" s="63"/>
      <c r="I617" s="63"/>
      <c r="J617" s="63"/>
    </row>
    <row r="618" spans="1:10" s="62" customFormat="1">
      <c r="A618" s="63"/>
      <c r="B618" s="63"/>
      <c r="C618" s="63"/>
      <c r="D618" s="63"/>
      <c r="E618" s="63"/>
      <c r="F618" s="63"/>
      <c r="G618" s="63"/>
      <c r="H618" s="63"/>
      <c r="I618" s="63"/>
      <c r="J618" s="63"/>
    </row>
    <row r="619" spans="1:10" s="62" customFormat="1">
      <c r="A619" s="63"/>
      <c r="B619" s="63"/>
      <c r="C619" s="63"/>
      <c r="D619" s="63"/>
      <c r="E619" s="63"/>
      <c r="F619" s="63"/>
      <c r="G619" s="63"/>
      <c r="H619" s="63"/>
      <c r="I619" s="63"/>
      <c r="J619" s="63"/>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0 J62 J64 J66 J70 J72 J74" unlockedFormula="1"/>
    <ignoredError sqref="K33 J35:K35 K64 K70 K72" formula="1"/>
    <ignoredError sqref="J34:K34 J36 K36 K60 K62 J38:J41 K38:K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cols>
    <col min="1" max="1" width="81.140625" style="249" customWidth="1"/>
    <col min="2" max="2" width="78.42578125" style="249" customWidth="1"/>
    <col min="3" max="3" width="32.28515625" style="246" customWidth="1"/>
    <col min="4" max="4" width="13" style="248" customWidth="1"/>
    <col min="5" max="5" width="15.42578125" style="246" customWidth="1"/>
    <col min="6" max="6" width="16.7109375" style="246" customWidth="1"/>
    <col min="7" max="256" width="9.140625" style="94"/>
    <col min="257" max="257" width="30.7109375" style="94" customWidth="1"/>
    <col min="258" max="258" width="30.140625" style="94" customWidth="1"/>
    <col min="259" max="259" width="52.85546875" style="94" customWidth="1"/>
    <col min="260" max="260" width="13" style="94" customWidth="1"/>
    <col min="261" max="261" width="15.42578125" style="94" customWidth="1"/>
    <col min="262" max="262" width="16.7109375" style="94" customWidth="1"/>
    <col min="263" max="512" width="9.140625" style="94"/>
    <col min="513" max="513" width="30.7109375" style="94" customWidth="1"/>
    <col min="514" max="514" width="30.140625" style="94" customWidth="1"/>
    <col min="515" max="515" width="52.85546875" style="94" customWidth="1"/>
    <col min="516" max="516" width="13" style="94" customWidth="1"/>
    <col min="517" max="517" width="15.42578125" style="94" customWidth="1"/>
    <col min="518" max="518" width="16.7109375" style="94" customWidth="1"/>
    <col min="519" max="768" width="9.140625" style="94"/>
    <col min="769" max="769" width="30.7109375" style="94" customWidth="1"/>
    <col min="770" max="770" width="30.140625" style="94" customWidth="1"/>
    <col min="771" max="771" width="52.85546875" style="94" customWidth="1"/>
    <col min="772" max="772" width="13" style="94" customWidth="1"/>
    <col min="773" max="773" width="15.42578125" style="94" customWidth="1"/>
    <col min="774" max="774" width="16.7109375" style="94" customWidth="1"/>
    <col min="775" max="1024" width="9.140625" style="94"/>
    <col min="1025" max="1025" width="30.7109375" style="94" customWidth="1"/>
    <col min="1026" max="1026" width="30.140625" style="94" customWidth="1"/>
    <col min="1027" max="1027" width="52.85546875" style="94" customWidth="1"/>
    <col min="1028" max="1028" width="13" style="94" customWidth="1"/>
    <col min="1029" max="1029" width="15.42578125" style="94" customWidth="1"/>
    <col min="1030" max="1030" width="16.7109375" style="94" customWidth="1"/>
    <col min="1031" max="1280" width="9.140625" style="94"/>
    <col min="1281" max="1281" width="30.7109375" style="94" customWidth="1"/>
    <col min="1282" max="1282" width="30.140625" style="94" customWidth="1"/>
    <col min="1283" max="1283" width="52.85546875" style="94" customWidth="1"/>
    <col min="1284" max="1284" width="13" style="94" customWidth="1"/>
    <col min="1285" max="1285" width="15.42578125" style="94" customWidth="1"/>
    <col min="1286" max="1286" width="16.7109375" style="94" customWidth="1"/>
    <col min="1287" max="1536" width="9.140625" style="94"/>
    <col min="1537" max="1537" width="30.7109375" style="94" customWidth="1"/>
    <col min="1538" max="1538" width="30.140625" style="94" customWidth="1"/>
    <col min="1539" max="1539" width="52.85546875" style="94" customWidth="1"/>
    <col min="1540" max="1540" width="13" style="94" customWidth="1"/>
    <col min="1541" max="1541" width="15.42578125" style="94" customWidth="1"/>
    <col min="1542" max="1542" width="16.7109375" style="94" customWidth="1"/>
    <col min="1543" max="1792" width="9.140625" style="94"/>
    <col min="1793" max="1793" width="30.7109375" style="94" customWidth="1"/>
    <col min="1794" max="1794" width="30.140625" style="94" customWidth="1"/>
    <col min="1795" max="1795" width="52.85546875" style="94" customWidth="1"/>
    <col min="1796" max="1796" width="13" style="94" customWidth="1"/>
    <col min="1797" max="1797" width="15.42578125" style="94" customWidth="1"/>
    <col min="1798" max="1798" width="16.7109375" style="94" customWidth="1"/>
    <col min="1799" max="2048" width="9.140625" style="94"/>
    <col min="2049" max="2049" width="30.7109375" style="94" customWidth="1"/>
    <col min="2050" max="2050" width="30.140625" style="94" customWidth="1"/>
    <col min="2051" max="2051" width="52.85546875" style="94" customWidth="1"/>
    <col min="2052" max="2052" width="13" style="94" customWidth="1"/>
    <col min="2053" max="2053" width="15.42578125" style="94" customWidth="1"/>
    <col min="2054" max="2054" width="16.7109375" style="94" customWidth="1"/>
    <col min="2055" max="2304" width="9.140625" style="94"/>
    <col min="2305" max="2305" width="30.7109375" style="94" customWidth="1"/>
    <col min="2306" max="2306" width="30.140625" style="94" customWidth="1"/>
    <col min="2307" max="2307" width="52.85546875" style="94" customWidth="1"/>
    <col min="2308" max="2308" width="13" style="94" customWidth="1"/>
    <col min="2309" max="2309" width="15.42578125" style="94" customWidth="1"/>
    <col min="2310" max="2310" width="16.7109375" style="94" customWidth="1"/>
    <col min="2311" max="2560" width="9.140625" style="94"/>
    <col min="2561" max="2561" width="30.7109375" style="94" customWidth="1"/>
    <col min="2562" max="2562" width="30.140625" style="94" customWidth="1"/>
    <col min="2563" max="2563" width="52.85546875" style="94" customWidth="1"/>
    <col min="2564" max="2564" width="13" style="94" customWidth="1"/>
    <col min="2565" max="2565" width="15.42578125" style="94" customWidth="1"/>
    <col min="2566" max="2566" width="16.7109375" style="94" customWidth="1"/>
    <col min="2567" max="2816" width="9.140625" style="94"/>
    <col min="2817" max="2817" width="30.7109375" style="94" customWidth="1"/>
    <col min="2818" max="2818" width="30.140625" style="94" customWidth="1"/>
    <col min="2819" max="2819" width="52.85546875" style="94" customWidth="1"/>
    <col min="2820" max="2820" width="13" style="94" customWidth="1"/>
    <col min="2821" max="2821" width="15.42578125" style="94" customWidth="1"/>
    <col min="2822" max="2822" width="16.7109375" style="94" customWidth="1"/>
    <col min="2823" max="3072" width="9.140625" style="94"/>
    <col min="3073" max="3073" width="30.7109375" style="94" customWidth="1"/>
    <col min="3074" max="3074" width="30.140625" style="94" customWidth="1"/>
    <col min="3075" max="3075" width="52.85546875" style="94" customWidth="1"/>
    <col min="3076" max="3076" width="13" style="94" customWidth="1"/>
    <col min="3077" max="3077" width="15.42578125" style="94" customWidth="1"/>
    <col min="3078" max="3078" width="16.7109375" style="94" customWidth="1"/>
    <col min="3079" max="3328" width="9.140625" style="94"/>
    <col min="3329" max="3329" width="30.7109375" style="94" customWidth="1"/>
    <col min="3330" max="3330" width="30.140625" style="94" customWidth="1"/>
    <col min="3331" max="3331" width="52.85546875" style="94" customWidth="1"/>
    <col min="3332" max="3332" width="13" style="94" customWidth="1"/>
    <col min="3333" max="3333" width="15.42578125" style="94" customWidth="1"/>
    <col min="3334" max="3334" width="16.7109375" style="94" customWidth="1"/>
    <col min="3335" max="3584" width="9.140625" style="94"/>
    <col min="3585" max="3585" width="30.7109375" style="94" customWidth="1"/>
    <col min="3586" max="3586" width="30.140625" style="94" customWidth="1"/>
    <col min="3587" max="3587" width="52.85546875" style="94" customWidth="1"/>
    <col min="3588" max="3588" width="13" style="94" customWidth="1"/>
    <col min="3589" max="3589" width="15.42578125" style="94" customWidth="1"/>
    <col min="3590" max="3590" width="16.7109375" style="94" customWidth="1"/>
    <col min="3591" max="3840" width="9.140625" style="94"/>
    <col min="3841" max="3841" width="30.7109375" style="94" customWidth="1"/>
    <col min="3842" max="3842" width="30.140625" style="94" customWidth="1"/>
    <col min="3843" max="3843" width="52.85546875" style="94" customWidth="1"/>
    <col min="3844" max="3844" width="13" style="94" customWidth="1"/>
    <col min="3845" max="3845" width="15.42578125" style="94" customWidth="1"/>
    <col min="3846" max="3846" width="16.7109375" style="94" customWidth="1"/>
    <col min="3847" max="4096" width="9.140625" style="94"/>
    <col min="4097" max="4097" width="30.7109375" style="94" customWidth="1"/>
    <col min="4098" max="4098" width="30.140625" style="94" customWidth="1"/>
    <col min="4099" max="4099" width="52.85546875" style="94" customWidth="1"/>
    <col min="4100" max="4100" width="13" style="94" customWidth="1"/>
    <col min="4101" max="4101" width="15.42578125" style="94" customWidth="1"/>
    <col min="4102" max="4102" width="16.7109375" style="94" customWidth="1"/>
    <col min="4103" max="4352" width="9.140625" style="94"/>
    <col min="4353" max="4353" width="30.7109375" style="94" customWidth="1"/>
    <col min="4354" max="4354" width="30.140625" style="94" customWidth="1"/>
    <col min="4355" max="4355" width="52.85546875" style="94" customWidth="1"/>
    <col min="4356" max="4356" width="13" style="94" customWidth="1"/>
    <col min="4357" max="4357" width="15.42578125" style="94" customWidth="1"/>
    <col min="4358" max="4358" width="16.7109375" style="94" customWidth="1"/>
    <col min="4359" max="4608" width="9.140625" style="94"/>
    <col min="4609" max="4609" width="30.7109375" style="94" customWidth="1"/>
    <col min="4610" max="4610" width="30.140625" style="94" customWidth="1"/>
    <col min="4611" max="4611" width="52.85546875" style="94" customWidth="1"/>
    <col min="4612" max="4612" width="13" style="94" customWidth="1"/>
    <col min="4613" max="4613" width="15.42578125" style="94" customWidth="1"/>
    <col min="4614" max="4614" width="16.7109375" style="94" customWidth="1"/>
    <col min="4615" max="4864" width="9.140625" style="94"/>
    <col min="4865" max="4865" width="30.7109375" style="94" customWidth="1"/>
    <col min="4866" max="4866" width="30.140625" style="94" customWidth="1"/>
    <col min="4867" max="4867" width="52.85546875" style="94" customWidth="1"/>
    <col min="4868" max="4868" width="13" style="94" customWidth="1"/>
    <col min="4869" max="4869" width="15.42578125" style="94" customWidth="1"/>
    <col min="4870" max="4870" width="16.7109375" style="94" customWidth="1"/>
    <col min="4871" max="5120" width="9.140625" style="94"/>
    <col min="5121" max="5121" width="30.7109375" style="94" customWidth="1"/>
    <col min="5122" max="5122" width="30.140625" style="94" customWidth="1"/>
    <col min="5123" max="5123" width="52.85546875" style="94" customWidth="1"/>
    <col min="5124" max="5124" width="13" style="94" customWidth="1"/>
    <col min="5125" max="5125" width="15.42578125" style="94" customWidth="1"/>
    <col min="5126" max="5126" width="16.7109375" style="94" customWidth="1"/>
    <col min="5127" max="5376" width="9.140625" style="94"/>
    <col min="5377" max="5377" width="30.7109375" style="94" customWidth="1"/>
    <col min="5378" max="5378" width="30.140625" style="94" customWidth="1"/>
    <col min="5379" max="5379" width="52.85546875" style="94" customWidth="1"/>
    <col min="5380" max="5380" width="13" style="94" customWidth="1"/>
    <col min="5381" max="5381" width="15.42578125" style="94" customWidth="1"/>
    <col min="5382" max="5382" width="16.7109375" style="94" customWidth="1"/>
    <col min="5383" max="5632" width="9.140625" style="94"/>
    <col min="5633" max="5633" width="30.7109375" style="94" customWidth="1"/>
    <col min="5634" max="5634" width="30.140625" style="94" customWidth="1"/>
    <col min="5635" max="5635" width="52.85546875" style="94" customWidth="1"/>
    <col min="5636" max="5636" width="13" style="94" customWidth="1"/>
    <col min="5637" max="5637" width="15.42578125" style="94" customWidth="1"/>
    <col min="5638" max="5638" width="16.7109375" style="94" customWidth="1"/>
    <col min="5639" max="5888" width="9.140625" style="94"/>
    <col min="5889" max="5889" width="30.7109375" style="94" customWidth="1"/>
    <col min="5890" max="5890" width="30.140625" style="94" customWidth="1"/>
    <col min="5891" max="5891" width="52.85546875" style="94" customWidth="1"/>
    <col min="5892" max="5892" width="13" style="94" customWidth="1"/>
    <col min="5893" max="5893" width="15.42578125" style="94" customWidth="1"/>
    <col min="5894" max="5894" width="16.7109375" style="94" customWidth="1"/>
    <col min="5895" max="6144" width="9.140625" style="94"/>
    <col min="6145" max="6145" width="30.7109375" style="94" customWidth="1"/>
    <col min="6146" max="6146" width="30.140625" style="94" customWidth="1"/>
    <col min="6147" max="6147" width="52.85546875" style="94" customWidth="1"/>
    <col min="6148" max="6148" width="13" style="94" customWidth="1"/>
    <col min="6149" max="6149" width="15.42578125" style="94" customWidth="1"/>
    <col min="6150" max="6150" width="16.7109375" style="94" customWidth="1"/>
    <col min="6151" max="6400" width="9.140625" style="94"/>
    <col min="6401" max="6401" width="30.7109375" style="94" customWidth="1"/>
    <col min="6402" max="6402" width="30.140625" style="94" customWidth="1"/>
    <col min="6403" max="6403" width="52.85546875" style="94" customWidth="1"/>
    <col min="6404" max="6404" width="13" style="94" customWidth="1"/>
    <col min="6405" max="6405" width="15.42578125" style="94" customWidth="1"/>
    <col min="6406" max="6406" width="16.7109375" style="94" customWidth="1"/>
    <col min="6407" max="6656" width="9.140625" style="94"/>
    <col min="6657" max="6657" width="30.7109375" style="94" customWidth="1"/>
    <col min="6658" max="6658" width="30.140625" style="94" customWidth="1"/>
    <col min="6659" max="6659" width="52.85546875" style="94" customWidth="1"/>
    <col min="6660" max="6660" width="13" style="94" customWidth="1"/>
    <col min="6661" max="6661" width="15.42578125" style="94" customWidth="1"/>
    <col min="6662" max="6662" width="16.7109375" style="94" customWidth="1"/>
    <col min="6663" max="6912" width="9.140625" style="94"/>
    <col min="6913" max="6913" width="30.7109375" style="94" customWidth="1"/>
    <col min="6914" max="6914" width="30.140625" style="94" customWidth="1"/>
    <col min="6915" max="6915" width="52.85546875" style="94" customWidth="1"/>
    <col min="6916" max="6916" width="13" style="94" customWidth="1"/>
    <col min="6917" max="6917" width="15.42578125" style="94" customWidth="1"/>
    <col min="6918" max="6918" width="16.7109375" style="94" customWidth="1"/>
    <col min="6919" max="7168" width="9.140625" style="94"/>
    <col min="7169" max="7169" width="30.7109375" style="94" customWidth="1"/>
    <col min="7170" max="7170" width="30.140625" style="94" customWidth="1"/>
    <col min="7171" max="7171" width="52.85546875" style="94" customWidth="1"/>
    <col min="7172" max="7172" width="13" style="94" customWidth="1"/>
    <col min="7173" max="7173" width="15.42578125" style="94" customWidth="1"/>
    <col min="7174" max="7174" width="16.7109375" style="94" customWidth="1"/>
    <col min="7175" max="7424" width="9.140625" style="94"/>
    <col min="7425" max="7425" width="30.7109375" style="94" customWidth="1"/>
    <col min="7426" max="7426" width="30.140625" style="94" customWidth="1"/>
    <col min="7427" max="7427" width="52.85546875" style="94" customWidth="1"/>
    <col min="7428" max="7428" width="13" style="94" customWidth="1"/>
    <col min="7429" max="7429" width="15.42578125" style="94" customWidth="1"/>
    <col min="7430" max="7430" width="16.7109375" style="94" customWidth="1"/>
    <col min="7431" max="7680" width="9.140625" style="94"/>
    <col min="7681" max="7681" width="30.7109375" style="94" customWidth="1"/>
    <col min="7682" max="7682" width="30.140625" style="94" customWidth="1"/>
    <col min="7683" max="7683" width="52.85546875" style="94" customWidth="1"/>
    <col min="7684" max="7684" width="13" style="94" customWidth="1"/>
    <col min="7685" max="7685" width="15.42578125" style="94" customWidth="1"/>
    <col min="7686" max="7686" width="16.7109375" style="94" customWidth="1"/>
    <col min="7687" max="7936" width="9.140625" style="94"/>
    <col min="7937" max="7937" width="30.7109375" style="94" customWidth="1"/>
    <col min="7938" max="7938" width="30.140625" style="94" customWidth="1"/>
    <col min="7939" max="7939" width="52.85546875" style="94" customWidth="1"/>
    <col min="7940" max="7940" width="13" style="94" customWidth="1"/>
    <col min="7941" max="7941" width="15.42578125" style="94" customWidth="1"/>
    <col min="7942" max="7942" width="16.7109375" style="94" customWidth="1"/>
    <col min="7943" max="8192" width="9.140625" style="94"/>
    <col min="8193" max="8193" width="30.7109375" style="94" customWidth="1"/>
    <col min="8194" max="8194" width="30.140625" style="94" customWidth="1"/>
    <col min="8195" max="8195" width="52.85546875" style="94" customWidth="1"/>
    <col min="8196" max="8196" width="13" style="94" customWidth="1"/>
    <col min="8197" max="8197" width="15.42578125" style="94" customWidth="1"/>
    <col min="8198" max="8198" width="16.7109375" style="94" customWidth="1"/>
    <col min="8199" max="8448" width="9.140625" style="94"/>
    <col min="8449" max="8449" width="30.7109375" style="94" customWidth="1"/>
    <col min="8450" max="8450" width="30.140625" style="94" customWidth="1"/>
    <col min="8451" max="8451" width="52.85546875" style="94" customWidth="1"/>
    <col min="8452" max="8452" width="13" style="94" customWidth="1"/>
    <col min="8453" max="8453" width="15.42578125" style="94" customWidth="1"/>
    <col min="8454" max="8454" width="16.7109375" style="94" customWidth="1"/>
    <col min="8455" max="8704" width="9.140625" style="94"/>
    <col min="8705" max="8705" width="30.7109375" style="94" customWidth="1"/>
    <col min="8706" max="8706" width="30.140625" style="94" customWidth="1"/>
    <col min="8707" max="8707" width="52.85546875" style="94" customWidth="1"/>
    <col min="8708" max="8708" width="13" style="94" customWidth="1"/>
    <col min="8709" max="8709" width="15.42578125" style="94" customWidth="1"/>
    <col min="8710" max="8710" width="16.7109375" style="94" customWidth="1"/>
    <col min="8711" max="8960" width="9.140625" style="94"/>
    <col min="8961" max="8961" width="30.7109375" style="94" customWidth="1"/>
    <col min="8962" max="8962" width="30.140625" style="94" customWidth="1"/>
    <col min="8963" max="8963" width="52.85546875" style="94" customWidth="1"/>
    <col min="8964" max="8964" width="13" style="94" customWidth="1"/>
    <col min="8965" max="8965" width="15.42578125" style="94" customWidth="1"/>
    <col min="8966" max="8966" width="16.7109375" style="94" customWidth="1"/>
    <col min="8967" max="9216" width="9.140625" style="94"/>
    <col min="9217" max="9217" width="30.7109375" style="94" customWidth="1"/>
    <col min="9218" max="9218" width="30.140625" style="94" customWidth="1"/>
    <col min="9219" max="9219" width="52.85546875" style="94" customWidth="1"/>
    <col min="9220" max="9220" width="13" style="94" customWidth="1"/>
    <col min="9221" max="9221" width="15.42578125" style="94" customWidth="1"/>
    <col min="9222" max="9222" width="16.7109375" style="94" customWidth="1"/>
    <col min="9223" max="9472" width="9.140625" style="94"/>
    <col min="9473" max="9473" width="30.7109375" style="94" customWidth="1"/>
    <col min="9474" max="9474" width="30.140625" style="94" customWidth="1"/>
    <col min="9475" max="9475" width="52.85546875" style="94" customWidth="1"/>
    <col min="9476" max="9476" width="13" style="94" customWidth="1"/>
    <col min="9477" max="9477" width="15.42578125" style="94" customWidth="1"/>
    <col min="9478" max="9478" width="16.7109375" style="94" customWidth="1"/>
    <col min="9479" max="9728" width="9.140625" style="94"/>
    <col min="9729" max="9729" width="30.7109375" style="94" customWidth="1"/>
    <col min="9730" max="9730" width="30.140625" style="94" customWidth="1"/>
    <col min="9731" max="9731" width="52.85546875" style="94" customWidth="1"/>
    <col min="9732" max="9732" width="13" style="94" customWidth="1"/>
    <col min="9733" max="9733" width="15.42578125" style="94" customWidth="1"/>
    <col min="9734" max="9734" width="16.7109375" style="94" customWidth="1"/>
    <col min="9735" max="9984" width="9.140625" style="94"/>
    <col min="9985" max="9985" width="30.7109375" style="94" customWidth="1"/>
    <col min="9986" max="9986" width="30.140625" style="94" customWidth="1"/>
    <col min="9987" max="9987" width="52.85546875" style="94" customWidth="1"/>
    <col min="9988" max="9988" width="13" style="94" customWidth="1"/>
    <col min="9989" max="9989" width="15.42578125" style="94" customWidth="1"/>
    <col min="9990" max="9990" width="16.7109375" style="94" customWidth="1"/>
    <col min="9991" max="10240" width="9.140625" style="94"/>
    <col min="10241" max="10241" width="30.7109375" style="94" customWidth="1"/>
    <col min="10242" max="10242" width="30.140625" style="94" customWidth="1"/>
    <col min="10243" max="10243" width="52.85546875" style="94" customWidth="1"/>
    <col min="10244" max="10244" width="13" style="94" customWidth="1"/>
    <col min="10245" max="10245" width="15.42578125" style="94" customWidth="1"/>
    <col min="10246" max="10246" width="16.7109375" style="94" customWidth="1"/>
    <col min="10247" max="10496" width="9.140625" style="94"/>
    <col min="10497" max="10497" width="30.7109375" style="94" customWidth="1"/>
    <col min="10498" max="10498" width="30.140625" style="94" customWidth="1"/>
    <col min="10499" max="10499" width="52.85546875" style="94" customWidth="1"/>
    <col min="10500" max="10500" width="13" style="94" customWidth="1"/>
    <col min="10501" max="10501" width="15.42578125" style="94" customWidth="1"/>
    <col min="10502" max="10502" width="16.7109375" style="94" customWidth="1"/>
    <col min="10503" max="10752" width="9.140625" style="94"/>
    <col min="10753" max="10753" width="30.7109375" style="94" customWidth="1"/>
    <col min="10754" max="10754" width="30.140625" style="94" customWidth="1"/>
    <col min="10755" max="10755" width="52.85546875" style="94" customWidth="1"/>
    <col min="10756" max="10756" width="13" style="94" customWidth="1"/>
    <col min="10757" max="10757" width="15.42578125" style="94" customWidth="1"/>
    <col min="10758" max="10758" width="16.7109375" style="94" customWidth="1"/>
    <col min="10759" max="11008" width="9.140625" style="94"/>
    <col min="11009" max="11009" width="30.7109375" style="94" customWidth="1"/>
    <col min="11010" max="11010" width="30.140625" style="94" customWidth="1"/>
    <col min="11011" max="11011" width="52.85546875" style="94" customWidth="1"/>
    <col min="11012" max="11012" width="13" style="94" customWidth="1"/>
    <col min="11013" max="11013" width="15.42578125" style="94" customWidth="1"/>
    <col min="11014" max="11014" width="16.7109375" style="94" customWidth="1"/>
    <col min="11015" max="11264" width="9.140625" style="94"/>
    <col min="11265" max="11265" width="30.7109375" style="94" customWidth="1"/>
    <col min="11266" max="11266" width="30.140625" style="94" customWidth="1"/>
    <col min="11267" max="11267" width="52.85546875" style="94" customWidth="1"/>
    <col min="11268" max="11268" width="13" style="94" customWidth="1"/>
    <col min="11269" max="11269" width="15.42578125" style="94" customWidth="1"/>
    <col min="11270" max="11270" width="16.7109375" style="94" customWidth="1"/>
    <col min="11271" max="11520" width="9.140625" style="94"/>
    <col min="11521" max="11521" width="30.7109375" style="94" customWidth="1"/>
    <col min="11522" max="11522" width="30.140625" style="94" customWidth="1"/>
    <col min="11523" max="11523" width="52.85546875" style="94" customWidth="1"/>
    <col min="11524" max="11524" width="13" style="94" customWidth="1"/>
    <col min="11525" max="11525" width="15.42578125" style="94" customWidth="1"/>
    <col min="11526" max="11526" width="16.7109375" style="94" customWidth="1"/>
    <col min="11527" max="11776" width="9.140625" style="94"/>
    <col min="11777" max="11777" width="30.7109375" style="94" customWidth="1"/>
    <col min="11778" max="11778" width="30.140625" style="94" customWidth="1"/>
    <col min="11779" max="11779" width="52.85546875" style="94" customWidth="1"/>
    <col min="11780" max="11780" width="13" style="94" customWidth="1"/>
    <col min="11781" max="11781" width="15.42578125" style="94" customWidth="1"/>
    <col min="11782" max="11782" width="16.7109375" style="94" customWidth="1"/>
    <col min="11783" max="12032" width="9.140625" style="94"/>
    <col min="12033" max="12033" width="30.7109375" style="94" customWidth="1"/>
    <col min="12034" max="12034" width="30.140625" style="94" customWidth="1"/>
    <col min="12035" max="12035" width="52.85546875" style="94" customWidth="1"/>
    <col min="12036" max="12036" width="13" style="94" customWidth="1"/>
    <col min="12037" max="12037" width="15.42578125" style="94" customWidth="1"/>
    <col min="12038" max="12038" width="16.7109375" style="94" customWidth="1"/>
    <col min="12039" max="12288" width="9.140625" style="94"/>
    <col min="12289" max="12289" width="30.7109375" style="94" customWidth="1"/>
    <col min="12290" max="12290" width="30.140625" style="94" customWidth="1"/>
    <col min="12291" max="12291" width="52.85546875" style="94" customWidth="1"/>
    <col min="12292" max="12292" width="13" style="94" customWidth="1"/>
    <col min="12293" max="12293" width="15.42578125" style="94" customWidth="1"/>
    <col min="12294" max="12294" width="16.7109375" style="94" customWidth="1"/>
    <col min="12295" max="12544" width="9.140625" style="94"/>
    <col min="12545" max="12545" width="30.7109375" style="94" customWidth="1"/>
    <col min="12546" max="12546" width="30.140625" style="94" customWidth="1"/>
    <col min="12547" max="12547" width="52.85546875" style="94" customWidth="1"/>
    <col min="12548" max="12548" width="13" style="94" customWidth="1"/>
    <col min="12549" max="12549" width="15.42578125" style="94" customWidth="1"/>
    <col min="12550" max="12550" width="16.7109375" style="94" customWidth="1"/>
    <col min="12551" max="12800" width="9.140625" style="94"/>
    <col min="12801" max="12801" width="30.7109375" style="94" customWidth="1"/>
    <col min="12802" max="12802" width="30.140625" style="94" customWidth="1"/>
    <col min="12803" max="12803" width="52.85546875" style="94" customWidth="1"/>
    <col min="12804" max="12804" width="13" style="94" customWidth="1"/>
    <col min="12805" max="12805" width="15.42578125" style="94" customWidth="1"/>
    <col min="12806" max="12806" width="16.7109375" style="94" customWidth="1"/>
    <col min="12807" max="13056" width="9.140625" style="94"/>
    <col min="13057" max="13057" width="30.7109375" style="94" customWidth="1"/>
    <col min="13058" max="13058" width="30.140625" style="94" customWidth="1"/>
    <col min="13059" max="13059" width="52.85546875" style="94" customWidth="1"/>
    <col min="13060" max="13060" width="13" style="94" customWidth="1"/>
    <col min="13061" max="13061" width="15.42578125" style="94" customWidth="1"/>
    <col min="13062" max="13062" width="16.7109375" style="94" customWidth="1"/>
    <col min="13063" max="13312" width="9.140625" style="94"/>
    <col min="13313" max="13313" width="30.7109375" style="94" customWidth="1"/>
    <col min="13314" max="13314" width="30.140625" style="94" customWidth="1"/>
    <col min="13315" max="13315" width="52.85546875" style="94" customWidth="1"/>
    <col min="13316" max="13316" width="13" style="94" customWidth="1"/>
    <col min="13317" max="13317" width="15.42578125" style="94" customWidth="1"/>
    <col min="13318" max="13318" width="16.7109375" style="94" customWidth="1"/>
    <col min="13319" max="13568" width="9.140625" style="94"/>
    <col min="13569" max="13569" width="30.7109375" style="94" customWidth="1"/>
    <col min="13570" max="13570" width="30.140625" style="94" customWidth="1"/>
    <col min="13571" max="13571" width="52.85546875" style="94" customWidth="1"/>
    <col min="13572" max="13572" width="13" style="94" customWidth="1"/>
    <col min="13573" max="13573" width="15.42578125" style="94" customWidth="1"/>
    <col min="13574" max="13574" width="16.7109375" style="94" customWidth="1"/>
    <col min="13575" max="13824" width="9.140625" style="94"/>
    <col min="13825" max="13825" width="30.7109375" style="94" customWidth="1"/>
    <col min="13826" max="13826" width="30.140625" style="94" customWidth="1"/>
    <col min="13827" max="13827" width="52.85546875" style="94" customWidth="1"/>
    <col min="13828" max="13828" width="13" style="94" customWidth="1"/>
    <col min="13829" max="13829" width="15.42578125" style="94" customWidth="1"/>
    <col min="13830" max="13830" width="16.7109375" style="94" customWidth="1"/>
    <col min="13831" max="14080" width="9.140625" style="94"/>
    <col min="14081" max="14081" width="30.7109375" style="94" customWidth="1"/>
    <col min="14082" max="14082" width="30.140625" style="94" customWidth="1"/>
    <col min="14083" max="14083" width="52.85546875" style="94" customWidth="1"/>
    <col min="14084" max="14084" width="13" style="94" customWidth="1"/>
    <col min="14085" max="14085" width="15.42578125" style="94" customWidth="1"/>
    <col min="14086" max="14086" width="16.7109375" style="94" customWidth="1"/>
    <col min="14087" max="14336" width="9.140625" style="94"/>
    <col min="14337" max="14337" width="30.7109375" style="94" customWidth="1"/>
    <col min="14338" max="14338" width="30.140625" style="94" customWidth="1"/>
    <col min="14339" max="14339" width="52.85546875" style="94" customWidth="1"/>
    <col min="14340" max="14340" width="13" style="94" customWidth="1"/>
    <col min="14341" max="14341" width="15.42578125" style="94" customWidth="1"/>
    <col min="14342" max="14342" width="16.7109375" style="94" customWidth="1"/>
    <col min="14343" max="14592" width="9.140625" style="94"/>
    <col min="14593" max="14593" width="30.7109375" style="94" customWidth="1"/>
    <col min="14594" max="14594" width="30.140625" style="94" customWidth="1"/>
    <col min="14595" max="14595" width="52.85546875" style="94" customWidth="1"/>
    <col min="14596" max="14596" width="13" style="94" customWidth="1"/>
    <col min="14597" max="14597" width="15.42578125" style="94" customWidth="1"/>
    <col min="14598" max="14598" width="16.7109375" style="94" customWidth="1"/>
    <col min="14599" max="14848" width="9.140625" style="94"/>
    <col min="14849" max="14849" width="30.7109375" style="94" customWidth="1"/>
    <col min="14850" max="14850" width="30.140625" style="94" customWidth="1"/>
    <col min="14851" max="14851" width="52.85546875" style="94" customWidth="1"/>
    <col min="14852" max="14852" width="13" style="94" customWidth="1"/>
    <col min="14853" max="14853" width="15.42578125" style="94" customWidth="1"/>
    <col min="14854" max="14854" width="16.7109375" style="94" customWidth="1"/>
    <col min="14855" max="15104" width="9.140625" style="94"/>
    <col min="15105" max="15105" width="30.7109375" style="94" customWidth="1"/>
    <col min="15106" max="15106" width="30.140625" style="94" customWidth="1"/>
    <col min="15107" max="15107" width="52.85546875" style="94" customWidth="1"/>
    <col min="15108" max="15108" width="13" style="94" customWidth="1"/>
    <col min="15109" max="15109" width="15.42578125" style="94" customWidth="1"/>
    <col min="15110" max="15110" width="16.7109375" style="94" customWidth="1"/>
    <col min="15111" max="15360" width="9.140625" style="94"/>
    <col min="15361" max="15361" width="30.7109375" style="94" customWidth="1"/>
    <col min="15362" max="15362" width="30.140625" style="94" customWidth="1"/>
    <col min="15363" max="15363" width="52.85546875" style="94" customWidth="1"/>
    <col min="15364" max="15364" width="13" style="94" customWidth="1"/>
    <col min="15365" max="15365" width="15.42578125" style="94" customWidth="1"/>
    <col min="15366" max="15366" width="16.7109375" style="94" customWidth="1"/>
    <col min="15367" max="15616" width="9.140625" style="94"/>
    <col min="15617" max="15617" width="30.7109375" style="94" customWidth="1"/>
    <col min="15618" max="15618" width="30.140625" style="94" customWidth="1"/>
    <col min="15619" max="15619" width="52.85546875" style="94" customWidth="1"/>
    <col min="15620" max="15620" width="13" style="94" customWidth="1"/>
    <col min="15621" max="15621" width="15.42578125" style="94" customWidth="1"/>
    <col min="15622" max="15622" width="16.7109375" style="94" customWidth="1"/>
    <col min="15623" max="15872" width="9.140625" style="94"/>
    <col min="15873" max="15873" width="30.7109375" style="94" customWidth="1"/>
    <col min="15874" max="15874" width="30.140625" style="94" customWidth="1"/>
    <col min="15875" max="15875" width="52.85546875" style="94" customWidth="1"/>
    <col min="15876" max="15876" width="13" style="94" customWidth="1"/>
    <col min="15877" max="15877" width="15.42578125" style="94" customWidth="1"/>
    <col min="15878" max="15878" width="16.7109375" style="94" customWidth="1"/>
    <col min="15879" max="16128" width="9.140625" style="94"/>
    <col min="16129" max="16129" width="30.7109375" style="94" customWidth="1"/>
    <col min="16130" max="16130" width="30.140625" style="94" customWidth="1"/>
    <col min="16131" max="16131" width="52.85546875" style="94" customWidth="1"/>
    <col min="16132" max="16132" width="13" style="94" customWidth="1"/>
    <col min="16133" max="16133" width="15.42578125" style="94" customWidth="1"/>
    <col min="16134" max="16134" width="16.7109375" style="94" customWidth="1"/>
    <col min="16135" max="16384" width="9.140625" style="94"/>
  </cols>
  <sheetData>
    <row r="1" spans="1:6" s="88" customFormat="1" ht="36">
      <c r="A1" s="84" t="s">
        <v>299</v>
      </c>
      <c r="B1" s="84" t="s">
        <v>300</v>
      </c>
      <c r="C1" s="85" t="s">
        <v>301</v>
      </c>
      <c r="D1" s="85" t="s">
        <v>1</v>
      </c>
      <c r="E1" s="86" t="s">
        <v>2</v>
      </c>
      <c r="F1" s="87" t="s">
        <v>302</v>
      </c>
    </row>
    <row r="2" spans="1:6" ht="20.100000000000001" customHeight="1">
      <c r="A2" s="89" t="s">
        <v>146</v>
      </c>
      <c r="B2" s="89" t="s">
        <v>303</v>
      </c>
      <c r="C2" s="90" t="s">
        <v>304</v>
      </c>
      <c r="D2" s="91" t="s">
        <v>305</v>
      </c>
      <c r="E2" s="92">
        <v>944</v>
      </c>
      <c r="F2" s="93" t="s">
        <v>306</v>
      </c>
    </row>
    <row r="3" spans="1:6" ht="24">
      <c r="A3" s="89" t="s">
        <v>146</v>
      </c>
      <c r="B3" s="89" t="s">
        <v>303</v>
      </c>
      <c r="C3" s="90" t="s">
        <v>307</v>
      </c>
      <c r="D3" s="91" t="s">
        <v>305</v>
      </c>
      <c r="E3" s="92">
        <v>590</v>
      </c>
      <c r="F3" s="93" t="s">
        <v>306</v>
      </c>
    </row>
    <row r="4" spans="1:6" ht="36">
      <c r="A4" s="95" t="s">
        <v>141</v>
      </c>
      <c r="B4" s="95" t="s">
        <v>308</v>
      </c>
      <c r="C4" s="95" t="s">
        <v>309</v>
      </c>
      <c r="D4" s="96" t="s">
        <v>305</v>
      </c>
      <c r="E4" s="97">
        <v>5000.5</v>
      </c>
      <c r="F4" s="98" t="s">
        <v>310</v>
      </c>
    </row>
    <row r="5" spans="1:6" ht="36">
      <c r="A5" s="95" t="s">
        <v>141</v>
      </c>
      <c r="B5" s="95" t="s">
        <v>308</v>
      </c>
      <c r="C5" s="95" t="s">
        <v>311</v>
      </c>
      <c r="D5" s="96" t="s">
        <v>305</v>
      </c>
      <c r="E5" s="97">
        <v>10133.5</v>
      </c>
      <c r="F5" s="98" t="s">
        <v>310</v>
      </c>
    </row>
    <row r="6" spans="1:6" ht="36">
      <c r="A6" s="95" t="s">
        <v>141</v>
      </c>
      <c r="B6" s="95" t="s">
        <v>308</v>
      </c>
      <c r="C6" s="95" t="s">
        <v>312</v>
      </c>
      <c r="D6" s="96" t="s">
        <v>305</v>
      </c>
      <c r="E6" s="97">
        <v>25488</v>
      </c>
      <c r="F6" s="98" t="s">
        <v>310</v>
      </c>
    </row>
    <row r="7" spans="1:6" ht="36">
      <c r="A7" s="95" t="s">
        <v>141</v>
      </c>
      <c r="B7" s="95" t="s">
        <v>308</v>
      </c>
      <c r="C7" s="95" t="s">
        <v>313</v>
      </c>
      <c r="D7" s="96" t="s">
        <v>305</v>
      </c>
      <c r="E7" s="97">
        <v>61419</v>
      </c>
      <c r="F7" s="98" t="s">
        <v>310</v>
      </c>
    </row>
    <row r="8" spans="1:6" ht="21.95" customHeight="1">
      <c r="A8" s="95" t="s">
        <v>141</v>
      </c>
      <c r="B8" s="95" t="s">
        <v>308</v>
      </c>
      <c r="C8" s="95" t="s">
        <v>314</v>
      </c>
      <c r="D8" s="96" t="s">
        <v>305</v>
      </c>
      <c r="E8" s="97">
        <v>33435.300000000003</v>
      </c>
      <c r="F8" s="98" t="s">
        <v>310</v>
      </c>
    </row>
    <row r="9" spans="1:6" ht="17.100000000000001" customHeight="1">
      <c r="A9" s="95" t="s">
        <v>141</v>
      </c>
      <c r="B9" s="95" t="s">
        <v>308</v>
      </c>
      <c r="C9" s="95" t="s">
        <v>315</v>
      </c>
      <c r="D9" s="96" t="s">
        <v>305</v>
      </c>
      <c r="E9" s="97">
        <v>9410.5</v>
      </c>
      <c r="F9" s="98" t="s">
        <v>310</v>
      </c>
    </row>
    <row r="10" spans="1:6" ht="18.95" customHeight="1">
      <c r="A10" s="95" t="s">
        <v>141</v>
      </c>
      <c r="B10" s="95" t="s">
        <v>308</v>
      </c>
      <c r="C10" s="95" t="s">
        <v>316</v>
      </c>
      <c r="D10" s="96" t="s">
        <v>305</v>
      </c>
      <c r="E10" s="97">
        <v>5929.5</v>
      </c>
      <c r="F10" s="98" t="s">
        <v>310</v>
      </c>
    </row>
    <row r="11" spans="1:6" ht="17.100000000000001" customHeight="1">
      <c r="A11" s="95" t="s">
        <v>141</v>
      </c>
      <c r="B11" s="95" t="s">
        <v>308</v>
      </c>
      <c r="C11" s="95" t="s">
        <v>317</v>
      </c>
      <c r="D11" s="96" t="s">
        <v>305</v>
      </c>
      <c r="E11" s="97">
        <v>65844</v>
      </c>
      <c r="F11" s="98" t="s">
        <v>310</v>
      </c>
    </row>
    <row r="12" spans="1:6" ht="18" customHeight="1">
      <c r="A12" s="95" t="s">
        <v>141</v>
      </c>
      <c r="B12" s="95" t="s">
        <v>308</v>
      </c>
      <c r="C12" s="95" t="s">
        <v>318</v>
      </c>
      <c r="D12" s="96" t="s">
        <v>305</v>
      </c>
      <c r="E12" s="97">
        <v>29393.8</v>
      </c>
      <c r="F12" s="98" t="s">
        <v>310</v>
      </c>
    </row>
    <row r="13" spans="1:6" ht="18" customHeight="1">
      <c r="A13" s="95" t="s">
        <v>141</v>
      </c>
      <c r="B13" s="95" t="s">
        <v>308</v>
      </c>
      <c r="C13" s="95" t="s">
        <v>319</v>
      </c>
      <c r="D13" s="96" t="s">
        <v>305</v>
      </c>
      <c r="E13" s="97">
        <v>27193.1</v>
      </c>
      <c r="F13" s="98" t="s">
        <v>310</v>
      </c>
    </row>
    <row r="14" spans="1:6" ht="48">
      <c r="A14" s="95" t="s">
        <v>141</v>
      </c>
      <c r="B14" s="95" t="s">
        <v>308</v>
      </c>
      <c r="C14" s="95" t="s">
        <v>320</v>
      </c>
      <c r="D14" s="96" t="s">
        <v>305</v>
      </c>
      <c r="E14" s="97">
        <v>50380.1</v>
      </c>
      <c r="F14" s="98" t="s">
        <v>310</v>
      </c>
    </row>
    <row r="15" spans="1:6" ht="48">
      <c r="A15" s="95" t="s">
        <v>141</v>
      </c>
      <c r="B15" s="95" t="s">
        <v>308</v>
      </c>
      <c r="C15" s="95" t="s">
        <v>321</v>
      </c>
      <c r="D15" s="96" t="s">
        <v>305</v>
      </c>
      <c r="E15" s="97">
        <v>29323</v>
      </c>
      <c r="F15" s="98" t="s">
        <v>310</v>
      </c>
    </row>
    <row r="16" spans="1:6" ht="48">
      <c r="A16" s="95" t="s">
        <v>141</v>
      </c>
      <c r="B16" s="95" t="s">
        <v>308</v>
      </c>
      <c r="C16" s="95" t="s">
        <v>322</v>
      </c>
      <c r="D16" s="96" t="s">
        <v>305</v>
      </c>
      <c r="E16" s="97">
        <v>32833.5</v>
      </c>
      <c r="F16" s="98" t="s">
        <v>310</v>
      </c>
    </row>
    <row r="17" spans="1:6" ht="48">
      <c r="A17" s="95" t="s">
        <v>141</v>
      </c>
      <c r="B17" s="95" t="s">
        <v>308</v>
      </c>
      <c r="C17" s="95" t="s">
        <v>323</v>
      </c>
      <c r="D17" s="96" t="s">
        <v>305</v>
      </c>
      <c r="E17" s="97">
        <v>12537.5</v>
      </c>
      <c r="F17" s="98" t="s">
        <v>310</v>
      </c>
    </row>
    <row r="18" spans="1:6" ht="48">
      <c r="A18" s="95" t="s">
        <v>141</v>
      </c>
      <c r="B18" s="95" t="s">
        <v>308</v>
      </c>
      <c r="C18" s="95" t="s">
        <v>324</v>
      </c>
      <c r="D18" s="96" t="s">
        <v>305</v>
      </c>
      <c r="E18" s="97">
        <v>12626</v>
      </c>
      <c r="F18" s="98" t="s">
        <v>310</v>
      </c>
    </row>
    <row r="19" spans="1:6" ht="48">
      <c r="A19" s="95" t="s">
        <v>141</v>
      </c>
      <c r="B19" s="95" t="s">
        <v>308</v>
      </c>
      <c r="C19" s="95" t="s">
        <v>325</v>
      </c>
      <c r="D19" s="96" t="s">
        <v>305</v>
      </c>
      <c r="E19" s="97">
        <v>95892.7</v>
      </c>
      <c r="F19" s="98" t="s">
        <v>310</v>
      </c>
    </row>
    <row r="20" spans="1:6" ht="22.5" customHeight="1">
      <c r="A20" s="95" t="s">
        <v>141</v>
      </c>
      <c r="B20" s="95" t="s">
        <v>308</v>
      </c>
      <c r="C20" s="95" t="s">
        <v>326</v>
      </c>
      <c r="D20" s="96" t="s">
        <v>305</v>
      </c>
      <c r="E20" s="97">
        <v>19706</v>
      </c>
      <c r="F20" s="98" t="s">
        <v>310</v>
      </c>
    </row>
    <row r="21" spans="1:6" ht="22.5" customHeight="1">
      <c r="A21" s="95" t="s">
        <v>141</v>
      </c>
      <c r="B21" s="95" t="s">
        <v>308</v>
      </c>
      <c r="C21" s="95" t="s">
        <v>327</v>
      </c>
      <c r="D21" s="96" t="s">
        <v>305</v>
      </c>
      <c r="E21" s="97">
        <v>30975</v>
      </c>
      <c r="F21" s="98" t="s">
        <v>310</v>
      </c>
    </row>
    <row r="22" spans="1:6" ht="24">
      <c r="A22" s="95" t="s">
        <v>141</v>
      </c>
      <c r="B22" s="95" t="s">
        <v>308</v>
      </c>
      <c r="C22" s="95" t="s">
        <v>328</v>
      </c>
      <c r="D22" s="96" t="s">
        <v>305</v>
      </c>
      <c r="E22" s="97">
        <v>15251.5</v>
      </c>
      <c r="F22" s="98" t="s">
        <v>310</v>
      </c>
    </row>
    <row r="23" spans="1:6" ht="24">
      <c r="A23" s="95" t="s">
        <v>141</v>
      </c>
      <c r="B23" s="95" t="s">
        <v>308</v>
      </c>
      <c r="C23" s="95" t="s">
        <v>329</v>
      </c>
      <c r="D23" s="96" t="s">
        <v>305</v>
      </c>
      <c r="E23" s="97">
        <v>24225.4</v>
      </c>
      <c r="F23" s="98" t="s">
        <v>310</v>
      </c>
    </row>
    <row r="24" spans="1:6" ht="22.5" customHeight="1">
      <c r="A24" s="99" t="s">
        <v>155</v>
      </c>
      <c r="B24" s="99" t="s">
        <v>330</v>
      </c>
      <c r="C24" s="100" t="s">
        <v>331</v>
      </c>
      <c r="D24" s="101" t="s">
        <v>332</v>
      </c>
      <c r="E24" s="102">
        <v>1003</v>
      </c>
      <c r="F24" s="103" t="s">
        <v>333</v>
      </c>
    </row>
    <row r="25" spans="1:6">
      <c r="A25" s="99" t="s">
        <v>155</v>
      </c>
      <c r="B25" s="99" t="s">
        <v>330</v>
      </c>
      <c r="C25" s="100" t="s">
        <v>334</v>
      </c>
      <c r="D25" s="101" t="s">
        <v>332</v>
      </c>
      <c r="E25" s="102">
        <v>1003</v>
      </c>
      <c r="F25" s="103" t="s">
        <v>333</v>
      </c>
    </row>
    <row r="26" spans="1:6" ht="24" customHeight="1">
      <c r="A26" s="99" t="s">
        <v>155</v>
      </c>
      <c r="B26" s="99" t="s">
        <v>330</v>
      </c>
      <c r="C26" s="100" t="s">
        <v>335</v>
      </c>
      <c r="D26" s="101" t="s">
        <v>332</v>
      </c>
      <c r="E26" s="102">
        <v>3009</v>
      </c>
      <c r="F26" s="103" t="s">
        <v>333</v>
      </c>
    </row>
    <row r="27" spans="1:6">
      <c r="A27" s="99" t="s">
        <v>155</v>
      </c>
      <c r="B27" s="99" t="s">
        <v>330</v>
      </c>
      <c r="C27" s="100" t="s">
        <v>336</v>
      </c>
      <c r="D27" s="101" t="s">
        <v>332</v>
      </c>
      <c r="E27" s="102">
        <v>1882.1</v>
      </c>
      <c r="F27" s="103" t="s">
        <v>333</v>
      </c>
    </row>
    <row r="28" spans="1:6">
      <c r="A28" s="99" t="s">
        <v>155</v>
      </c>
      <c r="B28" s="99" t="s">
        <v>330</v>
      </c>
      <c r="C28" s="100" t="s">
        <v>337</v>
      </c>
      <c r="D28" s="101" t="s">
        <v>305</v>
      </c>
      <c r="E28" s="102">
        <v>83.78</v>
      </c>
      <c r="F28" s="103" t="s">
        <v>333</v>
      </c>
    </row>
    <row r="29" spans="1:6">
      <c r="A29" s="99" t="s">
        <v>155</v>
      </c>
      <c r="B29" s="99" t="s">
        <v>330</v>
      </c>
      <c r="C29" s="100" t="s">
        <v>338</v>
      </c>
      <c r="D29" s="101" t="s">
        <v>305</v>
      </c>
      <c r="E29" s="102">
        <v>192.34</v>
      </c>
      <c r="F29" s="103" t="s">
        <v>333</v>
      </c>
    </row>
    <row r="30" spans="1:6">
      <c r="A30" s="99" t="s">
        <v>155</v>
      </c>
      <c r="B30" s="99" t="s">
        <v>330</v>
      </c>
      <c r="C30" s="100" t="s">
        <v>339</v>
      </c>
      <c r="D30" s="101" t="s">
        <v>305</v>
      </c>
      <c r="E30" s="102">
        <v>421.26</v>
      </c>
      <c r="F30" s="103" t="s">
        <v>333</v>
      </c>
    </row>
    <row r="31" spans="1:6">
      <c r="A31" s="104" t="s">
        <v>340</v>
      </c>
      <c r="B31" s="104" t="s">
        <v>341</v>
      </c>
      <c r="C31" s="105" t="s">
        <v>342</v>
      </c>
      <c r="D31" s="106" t="s">
        <v>305</v>
      </c>
      <c r="E31" s="107">
        <v>6500</v>
      </c>
      <c r="F31" s="108" t="s">
        <v>343</v>
      </c>
    </row>
    <row r="32" spans="1:6">
      <c r="A32" s="104" t="s">
        <v>340</v>
      </c>
      <c r="B32" s="104" t="s">
        <v>341</v>
      </c>
      <c r="C32" s="105" t="s">
        <v>344</v>
      </c>
      <c r="D32" s="106" t="s">
        <v>305</v>
      </c>
      <c r="E32" s="107">
        <v>7265.26</v>
      </c>
      <c r="F32" s="108" t="s">
        <v>343</v>
      </c>
    </row>
    <row r="33" spans="1:6">
      <c r="A33" s="104" t="s">
        <v>340</v>
      </c>
      <c r="B33" s="104" t="s">
        <v>341</v>
      </c>
      <c r="C33" s="105" t="s">
        <v>345</v>
      </c>
      <c r="D33" s="106" t="s">
        <v>305</v>
      </c>
      <c r="E33" s="107">
        <v>4675.2539999999999</v>
      </c>
      <c r="F33" s="108" t="s">
        <v>343</v>
      </c>
    </row>
    <row r="34" spans="1:6">
      <c r="A34" s="104" t="s">
        <v>340</v>
      </c>
      <c r="B34" s="104" t="s">
        <v>341</v>
      </c>
      <c r="C34" s="105" t="s">
        <v>346</v>
      </c>
      <c r="D34" s="106" t="s">
        <v>305</v>
      </c>
      <c r="E34" s="107">
        <v>16785.5</v>
      </c>
      <c r="F34" s="108" t="s">
        <v>343</v>
      </c>
    </row>
    <row r="35" spans="1:6">
      <c r="A35" s="104" t="s">
        <v>340</v>
      </c>
      <c r="B35" s="104" t="s">
        <v>341</v>
      </c>
      <c r="C35" s="105" t="s">
        <v>347</v>
      </c>
      <c r="D35" s="106" t="s">
        <v>305</v>
      </c>
      <c r="E35" s="107">
        <v>15163</v>
      </c>
      <c r="F35" s="108" t="s">
        <v>343</v>
      </c>
    </row>
    <row r="36" spans="1:6">
      <c r="A36" s="109" t="s">
        <v>198</v>
      </c>
      <c r="B36" s="109" t="s">
        <v>348</v>
      </c>
      <c r="C36" s="110" t="s">
        <v>349</v>
      </c>
      <c r="D36" s="111" t="s">
        <v>305</v>
      </c>
      <c r="E36" s="112">
        <v>2330.5</v>
      </c>
      <c r="F36" s="113" t="s">
        <v>350</v>
      </c>
    </row>
    <row r="37" spans="1:6">
      <c r="A37" s="109" t="s">
        <v>198</v>
      </c>
      <c r="B37" s="109" t="s">
        <v>348</v>
      </c>
      <c r="C37" s="110" t="s">
        <v>351</v>
      </c>
      <c r="D37" s="111"/>
      <c r="E37" s="112">
        <v>1150</v>
      </c>
      <c r="F37" s="113" t="s">
        <v>350</v>
      </c>
    </row>
    <row r="38" spans="1:6" ht="24">
      <c r="A38" s="109" t="s">
        <v>198</v>
      </c>
      <c r="B38" s="109" t="s">
        <v>348</v>
      </c>
      <c r="C38" s="110" t="s">
        <v>352</v>
      </c>
      <c r="D38" s="111" t="s">
        <v>305</v>
      </c>
      <c r="E38" s="112">
        <v>2330.5</v>
      </c>
      <c r="F38" s="113" t="s">
        <v>350</v>
      </c>
    </row>
    <row r="39" spans="1:6" ht="36">
      <c r="A39" s="109" t="s">
        <v>198</v>
      </c>
      <c r="B39" s="109" t="s">
        <v>348</v>
      </c>
      <c r="C39" s="110" t="s">
        <v>353</v>
      </c>
      <c r="D39" s="111" t="s">
        <v>305</v>
      </c>
      <c r="E39" s="112">
        <v>3009</v>
      </c>
      <c r="F39" s="113" t="s">
        <v>350</v>
      </c>
    </row>
    <row r="40" spans="1:6" ht="36">
      <c r="A40" s="109" t="s">
        <v>198</v>
      </c>
      <c r="B40" s="109" t="s">
        <v>348</v>
      </c>
      <c r="C40" s="110" t="s">
        <v>354</v>
      </c>
      <c r="D40" s="111" t="s">
        <v>305</v>
      </c>
      <c r="E40" s="112">
        <v>1150.5</v>
      </c>
      <c r="F40" s="113" t="s">
        <v>350</v>
      </c>
    </row>
    <row r="41" spans="1:6" ht="36">
      <c r="A41" s="109" t="s">
        <v>198</v>
      </c>
      <c r="B41" s="109" t="s">
        <v>348</v>
      </c>
      <c r="C41" s="110" t="s">
        <v>355</v>
      </c>
      <c r="D41" s="111" t="s">
        <v>305</v>
      </c>
      <c r="E41" s="112">
        <v>1150.5</v>
      </c>
      <c r="F41" s="113" t="s">
        <v>350</v>
      </c>
    </row>
    <row r="42" spans="1:6" ht="24">
      <c r="A42" s="109" t="s">
        <v>198</v>
      </c>
      <c r="B42" s="109" t="s">
        <v>348</v>
      </c>
      <c r="C42" s="110" t="s">
        <v>356</v>
      </c>
      <c r="D42" s="111" t="s">
        <v>305</v>
      </c>
      <c r="E42" s="112">
        <v>1947</v>
      </c>
      <c r="F42" s="113" t="s">
        <v>350</v>
      </c>
    </row>
    <row r="43" spans="1:6" ht="22.5" customHeight="1">
      <c r="A43" s="109" t="s">
        <v>198</v>
      </c>
      <c r="B43" s="109" t="s">
        <v>348</v>
      </c>
      <c r="C43" s="110" t="s">
        <v>357</v>
      </c>
      <c r="D43" s="111" t="s">
        <v>305</v>
      </c>
      <c r="E43" s="112">
        <v>2212.5</v>
      </c>
      <c r="F43" s="113" t="s">
        <v>350</v>
      </c>
    </row>
    <row r="44" spans="1:6" ht="18.95" customHeight="1">
      <c r="A44" s="114" t="s">
        <v>358</v>
      </c>
      <c r="B44" s="114" t="s">
        <v>359</v>
      </c>
      <c r="C44" s="115" t="s">
        <v>360</v>
      </c>
      <c r="D44" s="116" t="s">
        <v>305</v>
      </c>
      <c r="E44" s="117">
        <v>11210</v>
      </c>
      <c r="F44" s="118" t="s">
        <v>361</v>
      </c>
    </row>
    <row r="45" spans="1:6" ht="17.100000000000001" customHeight="1">
      <c r="A45" s="114" t="s">
        <v>358</v>
      </c>
      <c r="B45" s="114" t="s">
        <v>359</v>
      </c>
      <c r="C45" s="115" t="s">
        <v>362</v>
      </c>
      <c r="D45" s="116" t="s">
        <v>305</v>
      </c>
      <c r="E45" s="117">
        <v>15692.82</v>
      </c>
      <c r="F45" s="118" t="s">
        <v>361</v>
      </c>
    </row>
    <row r="46" spans="1:6">
      <c r="A46" s="114" t="s">
        <v>358</v>
      </c>
      <c r="B46" s="114" t="s">
        <v>359</v>
      </c>
      <c r="C46" s="115" t="s">
        <v>363</v>
      </c>
      <c r="D46" s="116" t="s">
        <v>305</v>
      </c>
      <c r="E46" s="117">
        <v>342200</v>
      </c>
      <c r="F46" s="118" t="s">
        <v>361</v>
      </c>
    </row>
    <row r="47" spans="1:6" ht="21" customHeight="1">
      <c r="A47" s="114" t="s">
        <v>358</v>
      </c>
      <c r="B47" s="114" t="s">
        <v>359</v>
      </c>
      <c r="C47" s="115" t="s">
        <v>364</v>
      </c>
      <c r="D47" s="116" t="s">
        <v>305</v>
      </c>
      <c r="E47" s="117">
        <v>6254</v>
      </c>
      <c r="F47" s="118" t="s">
        <v>361</v>
      </c>
    </row>
    <row r="48" spans="1:6" ht="14.1" customHeight="1">
      <c r="A48" s="114" t="s">
        <v>358</v>
      </c>
      <c r="B48" s="114" t="s">
        <v>359</v>
      </c>
      <c r="C48" s="115" t="s">
        <v>365</v>
      </c>
      <c r="D48" s="116" t="s">
        <v>305</v>
      </c>
      <c r="E48" s="117">
        <v>531000</v>
      </c>
      <c r="F48" s="118" t="s">
        <v>361</v>
      </c>
    </row>
    <row r="49" spans="1:6" ht="24">
      <c r="A49" s="114" t="s">
        <v>358</v>
      </c>
      <c r="B49" s="114" t="s">
        <v>359</v>
      </c>
      <c r="C49" s="115" t="s">
        <v>366</v>
      </c>
      <c r="D49" s="116" t="s">
        <v>305</v>
      </c>
      <c r="E49" s="117">
        <v>49794.525000000001</v>
      </c>
      <c r="F49" s="118" t="s">
        <v>361</v>
      </c>
    </row>
    <row r="50" spans="1:6">
      <c r="A50" s="114" t="s">
        <v>358</v>
      </c>
      <c r="B50" s="114" t="s">
        <v>359</v>
      </c>
      <c r="C50" s="115" t="s">
        <v>367</v>
      </c>
      <c r="D50" s="116" t="s">
        <v>305</v>
      </c>
      <c r="E50" s="117">
        <v>275000</v>
      </c>
      <c r="F50" s="118" t="s">
        <v>361</v>
      </c>
    </row>
    <row r="51" spans="1:6" ht="24">
      <c r="A51" s="114" t="s">
        <v>358</v>
      </c>
      <c r="B51" s="114" t="s">
        <v>359</v>
      </c>
      <c r="C51" s="115" t="s">
        <v>368</v>
      </c>
      <c r="D51" s="116" t="s">
        <v>305</v>
      </c>
      <c r="E51" s="117">
        <v>8407.5</v>
      </c>
      <c r="F51" s="118" t="s">
        <v>361</v>
      </c>
    </row>
    <row r="52" spans="1:6" ht="15.95" customHeight="1">
      <c r="A52" s="114" t="s">
        <v>358</v>
      </c>
      <c r="B52" s="114" t="s">
        <v>359</v>
      </c>
      <c r="C52" s="115" t="s">
        <v>369</v>
      </c>
      <c r="D52" s="116" t="s">
        <v>305</v>
      </c>
      <c r="E52" s="117">
        <v>96885.151100000003</v>
      </c>
      <c r="F52" s="118" t="s">
        <v>361</v>
      </c>
    </row>
    <row r="53" spans="1:6" ht="15" customHeight="1">
      <c r="A53" s="114" t="s">
        <v>358</v>
      </c>
      <c r="B53" s="114" t="s">
        <v>359</v>
      </c>
      <c r="C53" s="115" t="s">
        <v>370</v>
      </c>
      <c r="D53" s="116" t="s">
        <v>305</v>
      </c>
      <c r="E53" s="117">
        <v>250160</v>
      </c>
      <c r="F53" s="118" t="s">
        <v>361</v>
      </c>
    </row>
    <row r="54" spans="1:6" ht="24">
      <c r="A54" s="114" t="s">
        <v>358</v>
      </c>
      <c r="B54" s="114" t="s">
        <v>359</v>
      </c>
      <c r="C54" s="115" t="s">
        <v>371</v>
      </c>
      <c r="D54" s="116" t="s">
        <v>305</v>
      </c>
      <c r="E54" s="117">
        <v>2950</v>
      </c>
      <c r="F54" s="118" t="s">
        <v>361</v>
      </c>
    </row>
    <row r="55" spans="1:6" ht="14.1" customHeight="1">
      <c r="A55" s="114" t="s">
        <v>358</v>
      </c>
      <c r="B55" s="114" t="s">
        <v>359</v>
      </c>
      <c r="C55" s="115" t="s">
        <v>372</v>
      </c>
      <c r="D55" s="116" t="s">
        <v>305</v>
      </c>
      <c r="E55" s="117">
        <v>226560</v>
      </c>
      <c r="F55" s="118" t="s">
        <v>361</v>
      </c>
    </row>
    <row r="56" spans="1:6" ht="30.75" customHeight="1">
      <c r="A56" s="114" t="s">
        <v>358</v>
      </c>
      <c r="B56" s="114" t="s">
        <v>359</v>
      </c>
      <c r="C56" s="115" t="s">
        <v>373</v>
      </c>
      <c r="D56" s="116" t="s">
        <v>305</v>
      </c>
      <c r="E56" s="117">
        <v>501500</v>
      </c>
      <c r="F56" s="118" t="s">
        <v>361</v>
      </c>
    </row>
    <row r="57" spans="1:6" ht="15" customHeight="1">
      <c r="A57" s="114" t="s">
        <v>358</v>
      </c>
      <c r="B57" s="114" t="s">
        <v>359</v>
      </c>
      <c r="C57" s="115" t="s">
        <v>374</v>
      </c>
      <c r="D57" s="116" t="s">
        <v>305</v>
      </c>
      <c r="E57" s="117">
        <v>41300</v>
      </c>
      <c r="F57" s="118" t="s">
        <v>361</v>
      </c>
    </row>
    <row r="58" spans="1:6" ht="24" customHeight="1">
      <c r="A58" s="114" t="s">
        <v>358</v>
      </c>
      <c r="B58" s="114" t="s">
        <v>359</v>
      </c>
      <c r="C58" s="115" t="s">
        <v>375</v>
      </c>
      <c r="D58" s="116" t="s">
        <v>305</v>
      </c>
      <c r="E58" s="117">
        <v>49560</v>
      </c>
      <c r="F58" s="118" t="s">
        <v>361</v>
      </c>
    </row>
    <row r="59" spans="1:6" ht="14.1" customHeight="1">
      <c r="A59" s="114" t="s">
        <v>358</v>
      </c>
      <c r="B59" s="114" t="s">
        <v>359</v>
      </c>
      <c r="C59" s="115" t="s">
        <v>376</v>
      </c>
      <c r="D59" s="116" t="s">
        <v>305</v>
      </c>
      <c r="E59" s="117">
        <v>188800</v>
      </c>
      <c r="F59" s="118" t="s">
        <v>361</v>
      </c>
    </row>
    <row r="60" spans="1:6" ht="15" customHeight="1">
      <c r="A60" s="114" t="s">
        <v>358</v>
      </c>
      <c r="B60" s="114" t="s">
        <v>359</v>
      </c>
      <c r="C60" s="115" t="s">
        <v>377</v>
      </c>
      <c r="D60" s="116" t="s">
        <v>305</v>
      </c>
      <c r="E60" s="117">
        <v>27140</v>
      </c>
      <c r="F60" s="118" t="s">
        <v>361</v>
      </c>
    </row>
    <row r="61" spans="1:6" ht="15.95" customHeight="1">
      <c r="A61" s="114" t="s">
        <v>358</v>
      </c>
      <c r="B61" s="114" t="s">
        <v>359</v>
      </c>
      <c r="C61" s="115" t="s">
        <v>378</v>
      </c>
      <c r="D61" s="116" t="s">
        <v>305</v>
      </c>
      <c r="E61" s="117">
        <v>49219.1806</v>
      </c>
      <c r="F61" s="118" t="s">
        <v>361</v>
      </c>
    </row>
    <row r="62" spans="1:6" ht="18.95" customHeight="1">
      <c r="A62" s="114" t="s">
        <v>358</v>
      </c>
      <c r="B62" s="114" t="s">
        <v>359</v>
      </c>
      <c r="C62" s="115" t="s">
        <v>379</v>
      </c>
      <c r="D62" s="116" t="s">
        <v>305</v>
      </c>
      <c r="E62" s="117">
        <v>26137.0707</v>
      </c>
      <c r="F62" s="118" t="s">
        <v>361</v>
      </c>
    </row>
    <row r="63" spans="1:6" ht="20.100000000000001" customHeight="1">
      <c r="A63" s="114" t="s">
        <v>358</v>
      </c>
      <c r="B63" s="114" t="s">
        <v>359</v>
      </c>
      <c r="C63" s="115" t="s">
        <v>380</v>
      </c>
      <c r="D63" s="116" t="s">
        <v>305</v>
      </c>
      <c r="E63" s="117">
        <v>105563.74400000001</v>
      </c>
      <c r="F63" s="118" t="s">
        <v>361</v>
      </c>
    </row>
    <row r="64" spans="1:6" ht="18.95" customHeight="1">
      <c r="A64" s="114" t="s">
        <v>358</v>
      </c>
      <c r="B64" s="114" t="s">
        <v>359</v>
      </c>
      <c r="C64" s="115" t="s">
        <v>381</v>
      </c>
      <c r="D64" s="116" t="s">
        <v>305</v>
      </c>
      <c r="E64" s="117">
        <v>6490</v>
      </c>
      <c r="F64" s="118" t="s">
        <v>361</v>
      </c>
    </row>
    <row r="65" spans="1:6" ht="15" customHeight="1">
      <c r="A65" s="114" t="s">
        <v>358</v>
      </c>
      <c r="B65" s="114" t="s">
        <v>359</v>
      </c>
      <c r="C65" s="115" t="s">
        <v>382</v>
      </c>
      <c r="D65" s="116" t="s">
        <v>305</v>
      </c>
      <c r="E65" s="117">
        <v>30335.3338</v>
      </c>
      <c r="F65" s="118" t="s">
        <v>361</v>
      </c>
    </row>
    <row r="66" spans="1:6" ht="24">
      <c r="A66" s="114" t="s">
        <v>358</v>
      </c>
      <c r="B66" s="114" t="s">
        <v>359</v>
      </c>
      <c r="C66" s="115" t="s">
        <v>383</v>
      </c>
      <c r="D66" s="116" t="s">
        <v>305</v>
      </c>
      <c r="E66" s="117">
        <v>72981.654699999999</v>
      </c>
      <c r="F66" s="118" t="s">
        <v>361</v>
      </c>
    </row>
    <row r="67" spans="1:6">
      <c r="A67" s="114" t="s">
        <v>358</v>
      </c>
      <c r="B67" s="114" t="s">
        <v>359</v>
      </c>
      <c r="C67" s="115" t="s">
        <v>384</v>
      </c>
      <c r="D67" s="116" t="s">
        <v>305</v>
      </c>
      <c r="E67" s="117">
        <v>172048.60250000001</v>
      </c>
      <c r="F67" s="118" t="s">
        <v>361</v>
      </c>
    </row>
    <row r="68" spans="1:6">
      <c r="A68" s="114" t="s">
        <v>358</v>
      </c>
      <c r="B68" s="114" t="s">
        <v>359</v>
      </c>
      <c r="C68" s="115" t="s">
        <v>385</v>
      </c>
      <c r="D68" s="116" t="s">
        <v>305</v>
      </c>
      <c r="E68" s="117">
        <v>104465.4</v>
      </c>
      <c r="F68" s="118" t="s">
        <v>361</v>
      </c>
    </row>
    <row r="69" spans="1:6">
      <c r="A69" s="114" t="s">
        <v>358</v>
      </c>
      <c r="B69" s="114" t="s">
        <v>359</v>
      </c>
      <c r="C69" s="115" t="s">
        <v>386</v>
      </c>
      <c r="D69" s="116" t="s">
        <v>305</v>
      </c>
      <c r="E69" s="117">
        <v>8314.2916999999998</v>
      </c>
      <c r="F69" s="118" t="s">
        <v>361</v>
      </c>
    </row>
    <row r="70" spans="1:6">
      <c r="A70" s="114" t="s">
        <v>358</v>
      </c>
      <c r="B70" s="114" t="s">
        <v>359</v>
      </c>
      <c r="C70" s="115" t="s">
        <v>387</v>
      </c>
      <c r="D70" s="116" t="s">
        <v>305</v>
      </c>
      <c r="E70" s="117">
        <v>198806.39999999999</v>
      </c>
      <c r="F70" s="118" t="s">
        <v>361</v>
      </c>
    </row>
    <row r="71" spans="1:6">
      <c r="A71" s="114" t="s">
        <v>358</v>
      </c>
      <c r="B71" s="114" t="s">
        <v>359</v>
      </c>
      <c r="C71" s="115" t="s">
        <v>388</v>
      </c>
      <c r="D71" s="116" t="s">
        <v>305</v>
      </c>
      <c r="E71" s="117">
        <v>11313.84</v>
      </c>
      <c r="F71" s="118" t="s">
        <v>361</v>
      </c>
    </row>
    <row r="72" spans="1:6">
      <c r="A72" s="114" t="s">
        <v>358</v>
      </c>
      <c r="B72" s="114" t="s">
        <v>359</v>
      </c>
      <c r="C72" s="115" t="s">
        <v>389</v>
      </c>
      <c r="D72" s="116" t="s">
        <v>305</v>
      </c>
      <c r="E72" s="117">
        <v>469017.40850000002</v>
      </c>
      <c r="F72" s="118" t="s">
        <v>361</v>
      </c>
    </row>
    <row r="73" spans="1:6" ht="24">
      <c r="A73" s="114" t="s">
        <v>358</v>
      </c>
      <c r="B73" s="114" t="s">
        <v>359</v>
      </c>
      <c r="C73" s="115" t="s">
        <v>390</v>
      </c>
      <c r="D73" s="116" t="s">
        <v>305</v>
      </c>
      <c r="E73" s="117">
        <v>4501.7</v>
      </c>
      <c r="F73" s="118" t="s">
        <v>361</v>
      </c>
    </row>
    <row r="74" spans="1:6">
      <c r="A74" s="114" t="s">
        <v>358</v>
      </c>
      <c r="B74" s="114" t="s">
        <v>359</v>
      </c>
      <c r="C74" s="115" t="s">
        <v>391</v>
      </c>
      <c r="D74" s="116" t="s">
        <v>305</v>
      </c>
      <c r="E74" s="117">
        <v>161582.93400000001</v>
      </c>
      <c r="F74" s="118" t="s">
        <v>361</v>
      </c>
    </row>
    <row r="75" spans="1:6" ht="24">
      <c r="A75" s="114" t="s">
        <v>358</v>
      </c>
      <c r="B75" s="114" t="s">
        <v>359</v>
      </c>
      <c r="C75" s="115" t="s">
        <v>392</v>
      </c>
      <c r="D75" s="116" t="s">
        <v>305</v>
      </c>
      <c r="E75" s="117">
        <v>344224.6911</v>
      </c>
      <c r="F75" s="118" t="s">
        <v>361</v>
      </c>
    </row>
    <row r="76" spans="1:6">
      <c r="A76" s="114" t="s">
        <v>358</v>
      </c>
      <c r="B76" s="114" t="s">
        <v>359</v>
      </c>
      <c r="C76" s="115" t="s">
        <v>393</v>
      </c>
      <c r="D76" s="116" t="s">
        <v>305</v>
      </c>
      <c r="E76" s="117">
        <v>24151.661800000002</v>
      </c>
      <c r="F76" s="118" t="s">
        <v>361</v>
      </c>
    </row>
    <row r="77" spans="1:6">
      <c r="A77" s="114" t="s">
        <v>358</v>
      </c>
      <c r="B77" s="114" t="s">
        <v>359</v>
      </c>
      <c r="C77" s="115" t="s">
        <v>394</v>
      </c>
      <c r="D77" s="116" t="s">
        <v>305</v>
      </c>
      <c r="E77" s="117">
        <v>12836.04</v>
      </c>
      <c r="F77" s="118" t="s">
        <v>361</v>
      </c>
    </row>
    <row r="78" spans="1:6" ht="24">
      <c r="A78" s="114" t="s">
        <v>358</v>
      </c>
      <c r="B78" s="114" t="s">
        <v>359</v>
      </c>
      <c r="C78" s="115" t="s">
        <v>395</v>
      </c>
      <c r="D78" s="116" t="s">
        <v>305</v>
      </c>
      <c r="E78" s="117">
        <v>45994.842499999999</v>
      </c>
      <c r="F78" s="118" t="s">
        <v>361</v>
      </c>
    </row>
    <row r="79" spans="1:6">
      <c r="A79" s="114" t="s">
        <v>358</v>
      </c>
      <c r="B79" s="114" t="s">
        <v>359</v>
      </c>
      <c r="C79" s="115" t="s">
        <v>396</v>
      </c>
      <c r="D79" s="116" t="s">
        <v>305</v>
      </c>
      <c r="E79" s="117">
        <v>111029.4216</v>
      </c>
      <c r="F79" s="118" t="s">
        <v>361</v>
      </c>
    </row>
    <row r="80" spans="1:6">
      <c r="A80" s="114" t="s">
        <v>358</v>
      </c>
      <c r="B80" s="114" t="s">
        <v>359</v>
      </c>
      <c r="C80" s="115" t="s">
        <v>397</v>
      </c>
      <c r="D80" s="116" t="s">
        <v>305</v>
      </c>
      <c r="E80" s="117">
        <v>1770</v>
      </c>
      <c r="F80" s="118" t="s">
        <v>361</v>
      </c>
    </row>
    <row r="81" spans="1:6" ht="24">
      <c r="A81" s="114" t="s">
        <v>358</v>
      </c>
      <c r="B81" s="114" t="s">
        <v>359</v>
      </c>
      <c r="C81" s="115" t="s">
        <v>398</v>
      </c>
      <c r="D81" s="116" t="s">
        <v>305</v>
      </c>
      <c r="E81" s="117">
        <v>4524.9931999999999</v>
      </c>
      <c r="F81" s="118" t="s">
        <v>361</v>
      </c>
    </row>
    <row r="82" spans="1:6" ht="18.75" customHeight="1">
      <c r="A82" s="114" t="s">
        <v>358</v>
      </c>
      <c r="B82" s="114" t="s">
        <v>359</v>
      </c>
      <c r="C82" s="115" t="s">
        <v>399</v>
      </c>
      <c r="D82" s="116" t="s">
        <v>305</v>
      </c>
      <c r="E82" s="117">
        <v>3299.87</v>
      </c>
      <c r="F82" s="118" t="s">
        <v>361</v>
      </c>
    </row>
    <row r="83" spans="1:6" ht="20.25" customHeight="1">
      <c r="A83" s="114" t="s">
        <v>358</v>
      </c>
      <c r="B83" s="114" t="s">
        <v>359</v>
      </c>
      <c r="C83" s="115" t="s">
        <v>400</v>
      </c>
      <c r="D83" s="116" t="s">
        <v>305</v>
      </c>
      <c r="E83" s="117">
        <v>4242.6899999999996</v>
      </c>
      <c r="F83" s="118" t="s">
        <v>361</v>
      </c>
    </row>
    <row r="84" spans="1:6" ht="21.95" customHeight="1">
      <c r="A84" s="114" t="s">
        <v>358</v>
      </c>
      <c r="B84" s="114" t="s">
        <v>359</v>
      </c>
      <c r="C84" s="115" t="s">
        <v>401</v>
      </c>
      <c r="D84" s="116" t="s">
        <v>305</v>
      </c>
      <c r="E84" s="117">
        <v>11859.991</v>
      </c>
      <c r="F84" s="118" t="s">
        <v>361</v>
      </c>
    </row>
    <row r="85" spans="1:6" ht="18" customHeight="1">
      <c r="A85" s="114" t="s">
        <v>358</v>
      </c>
      <c r="B85" s="114" t="s">
        <v>359</v>
      </c>
      <c r="C85" s="115" t="s">
        <v>402</v>
      </c>
      <c r="D85" s="116" t="s">
        <v>305</v>
      </c>
      <c r="E85" s="117">
        <v>1479.9914000000001</v>
      </c>
      <c r="F85" s="118" t="s">
        <v>361</v>
      </c>
    </row>
    <row r="86" spans="1:6" ht="24">
      <c r="A86" s="114" t="s">
        <v>358</v>
      </c>
      <c r="B86" s="114" t="s">
        <v>359</v>
      </c>
      <c r="C86" s="115" t="s">
        <v>403</v>
      </c>
      <c r="D86" s="116" t="s">
        <v>305</v>
      </c>
      <c r="E86" s="117">
        <v>1999.9938</v>
      </c>
      <c r="F86" s="118" t="s">
        <v>361</v>
      </c>
    </row>
    <row r="87" spans="1:6" ht="24">
      <c r="A87" s="114" t="s">
        <v>358</v>
      </c>
      <c r="B87" s="114" t="s">
        <v>359</v>
      </c>
      <c r="C87" s="115" t="s">
        <v>404</v>
      </c>
      <c r="D87" s="116" t="s">
        <v>305</v>
      </c>
      <c r="E87" s="117">
        <v>6938.4</v>
      </c>
      <c r="F87" s="118" t="s">
        <v>361</v>
      </c>
    </row>
    <row r="88" spans="1:6">
      <c r="A88" s="114" t="s">
        <v>358</v>
      </c>
      <c r="B88" s="114" t="s">
        <v>359</v>
      </c>
      <c r="C88" s="115" t="s">
        <v>405</v>
      </c>
      <c r="D88" s="116" t="s">
        <v>305</v>
      </c>
      <c r="E88" s="117">
        <v>938.18259999999998</v>
      </c>
      <c r="F88" s="118" t="s">
        <v>361</v>
      </c>
    </row>
    <row r="89" spans="1:6">
      <c r="A89" s="114" t="s">
        <v>358</v>
      </c>
      <c r="B89" s="114" t="s">
        <v>359</v>
      </c>
      <c r="C89" s="115" t="s">
        <v>406</v>
      </c>
      <c r="D89" s="116" t="s">
        <v>305</v>
      </c>
      <c r="E89" s="117">
        <v>3519.94</v>
      </c>
      <c r="F89" s="118" t="s">
        <v>361</v>
      </c>
    </row>
    <row r="90" spans="1:6" ht="20.100000000000001" customHeight="1">
      <c r="A90" s="114" t="s">
        <v>358</v>
      </c>
      <c r="B90" s="114" t="s">
        <v>359</v>
      </c>
      <c r="C90" s="115" t="s">
        <v>407</v>
      </c>
      <c r="D90" s="116" t="s">
        <v>305</v>
      </c>
      <c r="E90" s="117">
        <v>9</v>
      </c>
      <c r="F90" s="118" t="s">
        <v>361</v>
      </c>
    </row>
    <row r="91" spans="1:6" ht="20.100000000000001" customHeight="1">
      <c r="A91" s="114" t="s">
        <v>358</v>
      </c>
      <c r="B91" s="114" t="s">
        <v>359</v>
      </c>
      <c r="C91" s="115" t="s">
        <v>408</v>
      </c>
      <c r="D91" s="116" t="s">
        <v>305</v>
      </c>
      <c r="E91" s="117">
        <v>63229.120000000003</v>
      </c>
      <c r="F91" s="118" t="s">
        <v>361</v>
      </c>
    </row>
    <row r="92" spans="1:6" ht="24.75" customHeight="1">
      <c r="A92" s="114" t="s">
        <v>358</v>
      </c>
      <c r="B92" s="114" t="s">
        <v>359</v>
      </c>
      <c r="C92" s="115" t="s">
        <v>409</v>
      </c>
      <c r="D92" s="116" t="s">
        <v>305</v>
      </c>
      <c r="E92" s="117">
        <v>475540</v>
      </c>
      <c r="F92" s="118" t="s">
        <v>361</v>
      </c>
    </row>
    <row r="93" spans="1:6">
      <c r="A93" s="114" t="s">
        <v>358</v>
      </c>
      <c r="B93" s="114" t="s">
        <v>359</v>
      </c>
      <c r="C93" s="115" t="s">
        <v>410</v>
      </c>
      <c r="D93" s="116" t="s">
        <v>305</v>
      </c>
      <c r="E93" s="117">
        <v>490481.16</v>
      </c>
      <c r="F93" s="118" t="s">
        <v>361</v>
      </c>
    </row>
    <row r="94" spans="1:6" ht="24">
      <c r="A94" s="114" t="s">
        <v>358</v>
      </c>
      <c r="B94" s="114" t="s">
        <v>359</v>
      </c>
      <c r="C94" s="115" t="s">
        <v>411</v>
      </c>
      <c r="D94" s="116" t="s">
        <v>305</v>
      </c>
      <c r="E94" s="117">
        <v>74340</v>
      </c>
      <c r="F94" s="118" t="s">
        <v>361</v>
      </c>
    </row>
    <row r="95" spans="1:6" ht="15" customHeight="1">
      <c r="A95" s="114" t="s">
        <v>358</v>
      </c>
      <c r="B95" s="114" t="s">
        <v>359</v>
      </c>
      <c r="C95" s="115" t="s">
        <v>412</v>
      </c>
      <c r="D95" s="116" t="s">
        <v>305</v>
      </c>
      <c r="E95" s="117">
        <v>40101.792600000001</v>
      </c>
      <c r="F95" s="118" t="s">
        <v>361</v>
      </c>
    </row>
    <row r="96" spans="1:6" ht="14.1" customHeight="1">
      <c r="A96" s="114" t="s">
        <v>358</v>
      </c>
      <c r="B96" s="114" t="s">
        <v>359</v>
      </c>
      <c r="C96" s="115" t="s">
        <v>413</v>
      </c>
      <c r="D96" s="116" t="s">
        <v>305</v>
      </c>
      <c r="E96" s="117">
        <v>386697.033</v>
      </c>
      <c r="F96" s="118" t="s">
        <v>361</v>
      </c>
    </row>
    <row r="97" spans="1:6">
      <c r="A97" s="114" t="s">
        <v>358</v>
      </c>
      <c r="B97" s="114" t="s">
        <v>359</v>
      </c>
      <c r="C97" s="115" t="s">
        <v>414</v>
      </c>
      <c r="D97" s="116" t="s">
        <v>305</v>
      </c>
      <c r="E97" s="117">
        <v>142177.25599999999</v>
      </c>
      <c r="F97" s="118" t="s">
        <v>361</v>
      </c>
    </row>
    <row r="98" spans="1:6">
      <c r="A98" s="114" t="s">
        <v>358</v>
      </c>
      <c r="B98" s="114" t="s">
        <v>359</v>
      </c>
      <c r="C98" s="115" t="s">
        <v>415</v>
      </c>
      <c r="D98" s="116" t="s">
        <v>305</v>
      </c>
      <c r="E98" s="117">
        <v>26868.6</v>
      </c>
      <c r="F98" s="118" t="s">
        <v>361</v>
      </c>
    </row>
    <row r="99" spans="1:6" ht="24">
      <c r="A99" s="114" t="s">
        <v>358</v>
      </c>
      <c r="B99" s="114" t="s">
        <v>359</v>
      </c>
      <c r="C99" s="115" t="s">
        <v>416</v>
      </c>
      <c r="D99" s="116" t="s">
        <v>305</v>
      </c>
      <c r="E99" s="117">
        <v>1897493.1</v>
      </c>
      <c r="F99" s="118" t="s">
        <v>361</v>
      </c>
    </row>
    <row r="100" spans="1:6">
      <c r="A100" s="114" t="s">
        <v>358</v>
      </c>
      <c r="B100" s="114" t="s">
        <v>359</v>
      </c>
      <c r="C100" s="115" t="s">
        <v>417</v>
      </c>
      <c r="D100" s="116" t="s">
        <v>305</v>
      </c>
      <c r="E100" s="117">
        <v>232041.1</v>
      </c>
      <c r="F100" s="118" t="s">
        <v>361</v>
      </c>
    </row>
    <row r="101" spans="1:6" ht="24">
      <c r="A101" s="114" t="s">
        <v>358</v>
      </c>
      <c r="B101" s="114" t="s">
        <v>359</v>
      </c>
      <c r="C101" s="115" t="s">
        <v>418</v>
      </c>
      <c r="D101" s="116" t="s">
        <v>305</v>
      </c>
      <c r="E101" s="117">
        <v>34703.800000000003</v>
      </c>
      <c r="F101" s="118" t="s">
        <v>361</v>
      </c>
    </row>
    <row r="102" spans="1:6" ht="24">
      <c r="A102" s="114" t="s">
        <v>358</v>
      </c>
      <c r="B102" s="114" t="s">
        <v>359</v>
      </c>
      <c r="C102" s="115" t="s">
        <v>419</v>
      </c>
      <c r="D102" s="116" t="s">
        <v>305</v>
      </c>
      <c r="E102" s="117">
        <v>8903.1</v>
      </c>
      <c r="F102" s="118" t="s">
        <v>361</v>
      </c>
    </row>
    <row r="103" spans="1:6" ht="15.95" customHeight="1">
      <c r="A103" s="114" t="s">
        <v>358</v>
      </c>
      <c r="B103" s="114" t="s">
        <v>359</v>
      </c>
      <c r="C103" s="115" t="s">
        <v>420</v>
      </c>
      <c r="D103" s="116" t="s">
        <v>305</v>
      </c>
      <c r="E103" s="117">
        <v>130316.25</v>
      </c>
      <c r="F103" s="115" t="s">
        <v>361</v>
      </c>
    </row>
    <row r="104" spans="1:6">
      <c r="A104" s="114" t="s">
        <v>358</v>
      </c>
      <c r="B104" s="114" t="s">
        <v>359</v>
      </c>
      <c r="C104" s="115" t="s">
        <v>421</v>
      </c>
      <c r="D104" s="116" t="s">
        <v>305</v>
      </c>
      <c r="E104" s="117">
        <v>22139.75</v>
      </c>
      <c r="F104" s="118" t="s">
        <v>361</v>
      </c>
    </row>
    <row r="105" spans="1:6" ht="24">
      <c r="A105" s="114" t="s">
        <v>358</v>
      </c>
      <c r="B105" s="114" t="s">
        <v>359</v>
      </c>
      <c r="C105" s="115" t="s">
        <v>422</v>
      </c>
      <c r="D105" s="116" t="s">
        <v>305</v>
      </c>
      <c r="E105" s="117">
        <v>62932.232000000004</v>
      </c>
      <c r="F105" s="118" t="s">
        <v>361</v>
      </c>
    </row>
    <row r="106" spans="1:6" ht="24">
      <c r="A106" s="114" t="s">
        <v>358</v>
      </c>
      <c r="B106" s="114" t="s">
        <v>359</v>
      </c>
      <c r="C106" s="115" t="s">
        <v>423</v>
      </c>
      <c r="D106" s="116" t="s">
        <v>305</v>
      </c>
      <c r="E106" s="117">
        <v>62932.232199999999</v>
      </c>
      <c r="F106" s="118" t="s">
        <v>361</v>
      </c>
    </row>
    <row r="107" spans="1:6" ht="24">
      <c r="A107" s="114" t="s">
        <v>358</v>
      </c>
      <c r="B107" s="114" t="s">
        <v>359</v>
      </c>
      <c r="C107" s="115" t="s">
        <v>424</v>
      </c>
      <c r="D107" s="116" t="s">
        <v>305</v>
      </c>
      <c r="E107" s="117">
        <v>57230</v>
      </c>
      <c r="F107" s="118" t="s">
        <v>361</v>
      </c>
    </row>
    <row r="108" spans="1:6">
      <c r="A108" s="114" t="s">
        <v>358</v>
      </c>
      <c r="B108" s="114" t="s">
        <v>359</v>
      </c>
      <c r="C108" s="115" t="s">
        <v>425</v>
      </c>
      <c r="D108" s="116" t="s">
        <v>305</v>
      </c>
      <c r="E108" s="117">
        <v>2549.9917</v>
      </c>
      <c r="F108" s="118" t="s">
        <v>361</v>
      </c>
    </row>
    <row r="109" spans="1:6">
      <c r="A109" s="114" t="s">
        <v>358</v>
      </c>
      <c r="B109" s="114" t="s">
        <v>359</v>
      </c>
      <c r="C109" s="115" t="s">
        <v>426</v>
      </c>
      <c r="D109" s="116" t="s">
        <v>305</v>
      </c>
      <c r="E109" s="117">
        <v>13999.992</v>
      </c>
      <c r="F109" s="118" t="s">
        <v>361</v>
      </c>
    </row>
    <row r="110" spans="1:6">
      <c r="A110" s="114" t="s">
        <v>358</v>
      </c>
      <c r="B110" s="114" t="s">
        <v>359</v>
      </c>
      <c r="C110" s="115" t="s">
        <v>427</v>
      </c>
      <c r="D110" s="116" t="s">
        <v>305</v>
      </c>
      <c r="E110" s="117">
        <v>19383.86</v>
      </c>
      <c r="F110" s="118" t="s">
        <v>361</v>
      </c>
    </row>
    <row r="111" spans="1:6">
      <c r="A111" s="114" t="s">
        <v>358</v>
      </c>
      <c r="B111" s="114" t="s">
        <v>359</v>
      </c>
      <c r="C111" s="115" t="s">
        <v>428</v>
      </c>
      <c r="D111" s="116" t="s">
        <v>305</v>
      </c>
      <c r="E111" s="117">
        <v>250971.84</v>
      </c>
      <c r="F111" s="118" t="s">
        <v>361</v>
      </c>
    </row>
    <row r="112" spans="1:6">
      <c r="A112" s="114" t="s">
        <v>358</v>
      </c>
      <c r="B112" s="114" t="s">
        <v>359</v>
      </c>
      <c r="C112" s="115" t="s">
        <v>429</v>
      </c>
      <c r="D112" s="116" t="s">
        <v>305</v>
      </c>
      <c r="E112" s="117">
        <v>257712</v>
      </c>
      <c r="F112" s="118" t="s">
        <v>361</v>
      </c>
    </row>
    <row r="113" spans="1:6">
      <c r="A113" s="114" t="s">
        <v>358</v>
      </c>
      <c r="B113" s="114" t="s">
        <v>359</v>
      </c>
      <c r="C113" s="115" t="s">
        <v>430</v>
      </c>
      <c r="D113" s="116" t="s">
        <v>305</v>
      </c>
      <c r="E113" s="117">
        <v>3613.16</v>
      </c>
      <c r="F113" s="118" t="s">
        <v>361</v>
      </c>
    </row>
    <row r="114" spans="1:6">
      <c r="A114" s="114" t="s">
        <v>358</v>
      </c>
      <c r="B114" s="114" t="s">
        <v>359</v>
      </c>
      <c r="C114" s="115" t="s">
        <v>431</v>
      </c>
      <c r="D114" s="116" t="s">
        <v>305</v>
      </c>
      <c r="E114" s="117">
        <v>34202.300000000003</v>
      </c>
      <c r="F114" s="118" t="s">
        <v>361</v>
      </c>
    </row>
    <row r="115" spans="1:6">
      <c r="A115" s="114" t="s">
        <v>358</v>
      </c>
      <c r="B115" s="114" t="s">
        <v>359</v>
      </c>
      <c r="C115" s="115" t="s">
        <v>432</v>
      </c>
      <c r="D115" s="116" t="s">
        <v>305</v>
      </c>
      <c r="E115" s="117">
        <v>30336.03</v>
      </c>
      <c r="F115" s="118" t="s">
        <v>361</v>
      </c>
    </row>
    <row r="116" spans="1:6">
      <c r="A116" s="114" t="s">
        <v>358</v>
      </c>
      <c r="B116" s="114" t="s">
        <v>359</v>
      </c>
      <c r="C116" s="115" t="s">
        <v>433</v>
      </c>
      <c r="D116" s="116" t="s">
        <v>305</v>
      </c>
      <c r="E116" s="117">
        <v>1250.8</v>
      </c>
      <c r="F116" s="118" t="s">
        <v>361</v>
      </c>
    </row>
    <row r="117" spans="1:6">
      <c r="A117" s="114" t="s">
        <v>358</v>
      </c>
      <c r="B117" s="114" t="s">
        <v>359</v>
      </c>
      <c r="C117" s="115" t="s">
        <v>434</v>
      </c>
      <c r="D117" s="116" t="s">
        <v>305</v>
      </c>
      <c r="E117" s="117">
        <v>1250.8</v>
      </c>
      <c r="F117" s="118" t="s">
        <v>361</v>
      </c>
    </row>
    <row r="118" spans="1:6">
      <c r="A118" s="114" t="s">
        <v>358</v>
      </c>
      <c r="B118" s="114" t="s">
        <v>359</v>
      </c>
      <c r="C118" s="115" t="s">
        <v>435</v>
      </c>
      <c r="D118" s="116" t="s">
        <v>305</v>
      </c>
      <c r="E118" s="117">
        <v>1250.8</v>
      </c>
      <c r="F118" s="118" t="s">
        <v>361</v>
      </c>
    </row>
    <row r="119" spans="1:6">
      <c r="A119" s="114" t="s">
        <v>358</v>
      </c>
      <c r="B119" s="114" t="s">
        <v>359</v>
      </c>
      <c r="C119" s="115" t="s">
        <v>436</v>
      </c>
      <c r="D119" s="116" t="s">
        <v>305</v>
      </c>
      <c r="E119" s="117">
        <v>21240</v>
      </c>
      <c r="F119" s="118" t="s">
        <v>361</v>
      </c>
    </row>
    <row r="120" spans="1:6">
      <c r="A120" s="114" t="s">
        <v>358</v>
      </c>
      <c r="B120" s="114" t="s">
        <v>359</v>
      </c>
      <c r="C120" s="115" t="s">
        <v>437</v>
      </c>
      <c r="D120" s="116" t="s">
        <v>305</v>
      </c>
      <c r="E120" s="117">
        <v>43960.9</v>
      </c>
      <c r="F120" s="118" t="s">
        <v>361</v>
      </c>
    </row>
    <row r="121" spans="1:6">
      <c r="A121" s="114" t="s">
        <v>358</v>
      </c>
      <c r="B121" s="114" t="s">
        <v>359</v>
      </c>
      <c r="C121" s="115" t="s">
        <v>438</v>
      </c>
      <c r="D121" s="116" t="s">
        <v>305</v>
      </c>
      <c r="E121" s="117">
        <v>13749.996999999999</v>
      </c>
      <c r="F121" s="118" t="s">
        <v>361</v>
      </c>
    </row>
    <row r="122" spans="1:6">
      <c r="A122" s="114" t="s">
        <v>358</v>
      </c>
      <c r="B122" s="114" t="s">
        <v>359</v>
      </c>
      <c r="C122" s="115" t="s">
        <v>439</v>
      </c>
      <c r="D122" s="116" t="s">
        <v>305</v>
      </c>
      <c r="E122" s="117">
        <v>13570</v>
      </c>
      <c r="F122" s="118" t="s">
        <v>361</v>
      </c>
    </row>
    <row r="123" spans="1:6">
      <c r="A123" s="114" t="s">
        <v>358</v>
      </c>
      <c r="B123" s="114" t="s">
        <v>359</v>
      </c>
      <c r="C123" s="115" t="s">
        <v>440</v>
      </c>
      <c r="D123" s="116" t="s">
        <v>305</v>
      </c>
      <c r="E123" s="117">
        <v>4284.71</v>
      </c>
      <c r="F123" s="118" t="s">
        <v>361</v>
      </c>
    </row>
    <row r="124" spans="1:6">
      <c r="A124" s="114" t="s">
        <v>358</v>
      </c>
      <c r="B124" s="114" t="s">
        <v>359</v>
      </c>
      <c r="C124" s="115" t="s">
        <v>441</v>
      </c>
      <c r="D124" s="116" t="s">
        <v>305</v>
      </c>
      <c r="E124" s="117">
        <v>5726.64</v>
      </c>
      <c r="F124" s="118" t="s">
        <v>361</v>
      </c>
    </row>
    <row r="125" spans="1:6">
      <c r="A125" s="114" t="s">
        <v>358</v>
      </c>
      <c r="B125" s="114" t="s">
        <v>359</v>
      </c>
      <c r="C125" s="115" t="s">
        <v>442</v>
      </c>
      <c r="D125" s="116" t="s">
        <v>305</v>
      </c>
      <c r="E125" s="117">
        <v>20650</v>
      </c>
      <c r="F125" s="118" t="s">
        <v>361</v>
      </c>
    </row>
    <row r="126" spans="1:6" ht="12.95" customHeight="1">
      <c r="A126" s="114" t="s">
        <v>358</v>
      </c>
      <c r="B126" s="114" t="s">
        <v>359</v>
      </c>
      <c r="C126" s="115" t="s">
        <v>443</v>
      </c>
      <c r="D126" s="116" t="s">
        <v>305</v>
      </c>
      <c r="E126" s="117">
        <v>575000.01</v>
      </c>
      <c r="F126" s="118" t="s">
        <v>361</v>
      </c>
    </row>
    <row r="127" spans="1:6" ht="24">
      <c r="A127" s="114" t="s">
        <v>358</v>
      </c>
      <c r="B127" s="114" t="s">
        <v>359</v>
      </c>
      <c r="C127" s="115" t="s">
        <v>444</v>
      </c>
      <c r="D127" s="116" t="s">
        <v>305</v>
      </c>
      <c r="E127" s="117">
        <v>2542900</v>
      </c>
      <c r="F127" s="118" t="s">
        <v>361</v>
      </c>
    </row>
    <row r="128" spans="1:6">
      <c r="A128" s="114" t="s">
        <v>358</v>
      </c>
      <c r="B128" s="114" t="s">
        <v>359</v>
      </c>
      <c r="C128" s="115" t="s">
        <v>445</v>
      </c>
      <c r="D128" s="116" t="s">
        <v>305</v>
      </c>
      <c r="E128" s="117">
        <v>172556.12</v>
      </c>
      <c r="F128" s="118" t="s">
        <v>361</v>
      </c>
    </row>
    <row r="129" spans="1:6" ht="24">
      <c r="A129" s="114" t="s">
        <v>358</v>
      </c>
      <c r="B129" s="114" t="s">
        <v>359</v>
      </c>
      <c r="C129" s="115" t="s">
        <v>446</v>
      </c>
      <c r="D129" s="116" t="s">
        <v>305</v>
      </c>
      <c r="E129" s="117">
        <v>44250</v>
      </c>
      <c r="F129" s="118" t="s">
        <v>361</v>
      </c>
    </row>
    <row r="130" spans="1:6">
      <c r="A130" s="114" t="s">
        <v>358</v>
      </c>
      <c r="B130" s="114" t="s">
        <v>359</v>
      </c>
      <c r="C130" s="115" t="s">
        <v>447</v>
      </c>
      <c r="D130" s="116" t="s">
        <v>305</v>
      </c>
      <c r="E130" s="117">
        <v>719492.56279999996</v>
      </c>
      <c r="F130" s="118" t="s">
        <v>361</v>
      </c>
    </row>
    <row r="131" spans="1:6">
      <c r="A131" s="114" t="s">
        <v>358</v>
      </c>
      <c r="B131" s="114" t="s">
        <v>359</v>
      </c>
      <c r="C131" s="115" t="s">
        <v>448</v>
      </c>
      <c r="D131" s="116" t="s">
        <v>305</v>
      </c>
      <c r="E131" s="117">
        <v>816192.43</v>
      </c>
      <c r="F131" s="118" t="s">
        <v>361</v>
      </c>
    </row>
    <row r="132" spans="1:6">
      <c r="A132" s="119" t="s">
        <v>449</v>
      </c>
      <c r="B132" s="119" t="s">
        <v>450</v>
      </c>
      <c r="C132" s="120" t="s">
        <v>451</v>
      </c>
      <c r="D132" s="121" t="s">
        <v>305</v>
      </c>
      <c r="E132" s="122">
        <v>36954.32</v>
      </c>
      <c r="F132" s="123" t="s">
        <v>452</v>
      </c>
    </row>
    <row r="133" spans="1:6" ht="14.1" customHeight="1">
      <c r="A133" s="119" t="s">
        <v>449</v>
      </c>
      <c r="B133" s="119" t="s">
        <v>450</v>
      </c>
      <c r="C133" s="120" t="s">
        <v>453</v>
      </c>
      <c r="D133" s="121" t="s">
        <v>305</v>
      </c>
      <c r="E133" s="122">
        <v>3776</v>
      </c>
      <c r="F133" s="123" t="s">
        <v>452</v>
      </c>
    </row>
    <row r="134" spans="1:6" ht="15.95" customHeight="1">
      <c r="A134" s="119" t="s">
        <v>449</v>
      </c>
      <c r="B134" s="119" t="s">
        <v>450</v>
      </c>
      <c r="C134" s="120" t="s">
        <v>454</v>
      </c>
      <c r="D134" s="121" t="s">
        <v>305</v>
      </c>
      <c r="E134" s="122">
        <v>12390</v>
      </c>
      <c r="F134" s="123" t="s">
        <v>452</v>
      </c>
    </row>
    <row r="135" spans="1:6" ht="15" customHeight="1">
      <c r="A135" s="119" t="s">
        <v>449</v>
      </c>
      <c r="B135" s="119" t="s">
        <v>450</v>
      </c>
      <c r="C135" s="120" t="s">
        <v>455</v>
      </c>
      <c r="D135" s="121" t="s">
        <v>305</v>
      </c>
      <c r="E135" s="122">
        <v>6293.7049999999999</v>
      </c>
      <c r="F135" s="123" t="s">
        <v>452</v>
      </c>
    </row>
    <row r="136" spans="1:6" ht="14.1" customHeight="1">
      <c r="A136" s="119" t="s">
        <v>449</v>
      </c>
      <c r="B136" s="119" t="s">
        <v>450</v>
      </c>
      <c r="C136" s="120" t="s">
        <v>456</v>
      </c>
      <c r="D136" s="121" t="s">
        <v>305</v>
      </c>
      <c r="E136" s="122">
        <v>27200</v>
      </c>
      <c r="F136" s="123" t="s">
        <v>452</v>
      </c>
    </row>
    <row r="137" spans="1:6" ht="24">
      <c r="A137" s="124" t="s">
        <v>277</v>
      </c>
      <c r="B137" s="124" t="s">
        <v>457</v>
      </c>
      <c r="C137" s="125" t="s">
        <v>458</v>
      </c>
      <c r="D137" s="126" t="s">
        <v>305</v>
      </c>
      <c r="E137" s="127">
        <v>109504</v>
      </c>
      <c r="F137" s="128" t="s">
        <v>459</v>
      </c>
    </row>
    <row r="138" spans="1:6" ht="24">
      <c r="A138" s="124" t="s">
        <v>277</v>
      </c>
      <c r="B138" s="124" t="s">
        <v>457</v>
      </c>
      <c r="C138" s="125" t="s">
        <v>460</v>
      </c>
      <c r="D138" s="126" t="s">
        <v>305</v>
      </c>
      <c r="E138" s="127">
        <v>5723</v>
      </c>
      <c r="F138" s="128" t="s">
        <v>459</v>
      </c>
    </row>
    <row r="139" spans="1:6" ht="24">
      <c r="A139" s="89" t="s">
        <v>461</v>
      </c>
      <c r="B139" s="89" t="s">
        <v>462</v>
      </c>
      <c r="C139" s="90" t="s">
        <v>463</v>
      </c>
      <c r="D139" s="91" t="s">
        <v>305</v>
      </c>
      <c r="E139" s="92">
        <v>6200</v>
      </c>
      <c r="F139" s="129" t="s">
        <v>464</v>
      </c>
    </row>
    <row r="140" spans="1:6" ht="36">
      <c r="A140" s="89" t="s">
        <v>461</v>
      </c>
      <c r="B140" s="89" t="s">
        <v>462</v>
      </c>
      <c r="C140" s="90" t="s">
        <v>465</v>
      </c>
      <c r="D140" s="91" t="s">
        <v>305</v>
      </c>
      <c r="E140" s="92">
        <v>86568.53</v>
      </c>
      <c r="F140" s="129" t="s">
        <v>464</v>
      </c>
    </row>
    <row r="141" spans="1:6" ht="36">
      <c r="A141" s="89" t="s">
        <v>461</v>
      </c>
      <c r="B141" s="89" t="s">
        <v>462</v>
      </c>
      <c r="C141" s="90" t="s">
        <v>466</v>
      </c>
      <c r="D141" s="91" t="s">
        <v>305</v>
      </c>
      <c r="E141" s="92">
        <v>100917.38</v>
      </c>
      <c r="F141" s="129" t="s">
        <v>464</v>
      </c>
    </row>
    <row r="142" spans="1:6" ht="15.95" customHeight="1">
      <c r="A142" s="130" t="s">
        <v>171</v>
      </c>
      <c r="B142" s="130" t="s">
        <v>467</v>
      </c>
      <c r="C142" s="131" t="s">
        <v>468</v>
      </c>
      <c r="D142" s="132" t="s">
        <v>305</v>
      </c>
      <c r="E142" s="133">
        <v>1000</v>
      </c>
      <c r="F142" s="134" t="s">
        <v>469</v>
      </c>
    </row>
    <row r="143" spans="1:6">
      <c r="A143" s="130" t="s">
        <v>171</v>
      </c>
      <c r="B143" s="130" t="s">
        <v>467</v>
      </c>
      <c r="C143" s="131" t="s">
        <v>470</v>
      </c>
      <c r="D143" s="132" t="s">
        <v>305</v>
      </c>
      <c r="E143" s="133">
        <v>200</v>
      </c>
      <c r="F143" s="134" t="s">
        <v>469</v>
      </c>
    </row>
    <row r="144" spans="1:6" ht="18" customHeight="1">
      <c r="A144" s="130" t="s">
        <v>171</v>
      </c>
      <c r="B144" s="130" t="s">
        <v>467</v>
      </c>
      <c r="C144" s="131" t="s">
        <v>471</v>
      </c>
      <c r="D144" s="132" t="s">
        <v>305</v>
      </c>
      <c r="E144" s="133">
        <v>500</v>
      </c>
      <c r="F144" s="134" t="s">
        <v>469</v>
      </c>
    </row>
    <row r="145" spans="1:6" ht="17.25" customHeight="1">
      <c r="A145" s="130" t="s">
        <v>171</v>
      </c>
      <c r="B145" s="130" t="s">
        <v>467</v>
      </c>
      <c r="C145" s="131" t="s">
        <v>472</v>
      </c>
      <c r="D145" s="132" t="s">
        <v>473</v>
      </c>
      <c r="E145" s="133">
        <v>197</v>
      </c>
      <c r="F145" s="135" t="s">
        <v>474</v>
      </c>
    </row>
    <row r="146" spans="1:6">
      <c r="A146" s="130" t="s">
        <v>171</v>
      </c>
      <c r="B146" s="130" t="s">
        <v>467</v>
      </c>
      <c r="C146" s="131" t="s">
        <v>475</v>
      </c>
      <c r="D146" s="132" t="s">
        <v>473</v>
      </c>
      <c r="E146" s="133">
        <v>181</v>
      </c>
      <c r="F146" s="135" t="s">
        <v>474</v>
      </c>
    </row>
    <row r="147" spans="1:6">
      <c r="A147" s="130" t="s">
        <v>171</v>
      </c>
      <c r="B147" s="130" t="s">
        <v>467</v>
      </c>
      <c r="C147" s="131" t="s">
        <v>476</v>
      </c>
      <c r="D147" s="132" t="s">
        <v>473</v>
      </c>
      <c r="E147" s="133">
        <v>251</v>
      </c>
      <c r="F147" s="134" t="s">
        <v>474</v>
      </c>
    </row>
    <row r="148" spans="1:6">
      <c r="A148" s="130" t="s">
        <v>171</v>
      </c>
      <c r="B148" s="130" t="s">
        <v>467</v>
      </c>
      <c r="C148" s="131" t="s">
        <v>477</v>
      </c>
      <c r="D148" s="132" t="s">
        <v>473</v>
      </c>
      <c r="E148" s="133">
        <v>230</v>
      </c>
      <c r="F148" s="135" t="s">
        <v>474</v>
      </c>
    </row>
    <row r="149" spans="1:6">
      <c r="A149" s="130" t="s">
        <v>171</v>
      </c>
      <c r="B149" s="130" t="s">
        <v>467</v>
      </c>
      <c r="C149" s="131" t="s">
        <v>478</v>
      </c>
      <c r="D149" s="132" t="s">
        <v>473</v>
      </c>
      <c r="E149" s="133">
        <v>110</v>
      </c>
      <c r="F149" s="134" t="s">
        <v>474</v>
      </c>
    </row>
    <row r="150" spans="1:6">
      <c r="A150" s="89" t="s">
        <v>166</v>
      </c>
      <c r="B150" s="89" t="s">
        <v>479</v>
      </c>
      <c r="C150" s="90" t="s">
        <v>480</v>
      </c>
      <c r="D150" s="91" t="s">
        <v>481</v>
      </c>
      <c r="E150" s="92">
        <v>28.32</v>
      </c>
      <c r="F150" s="129" t="s">
        <v>482</v>
      </c>
    </row>
    <row r="151" spans="1:6" ht="24">
      <c r="A151" s="89" t="s">
        <v>166</v>
      </c>
      <c r="B151" s="89" t="s">
        <v>479</v>
      </c>
      <c r="C151" s="90" t="s">
        <v>483</v>
      </c>
      <c r="D151" s="91" t="s">
        <v>305</v>
      </c>
      <c r="E151" s="92">
        <v>8500</v>
      </c>
      <c r="F151" s="129" t="s">
        <v>482</v>
      </c>
    </row>
    <row r="152" spans="1:6">
      <c r="A152" s="89" t="s">
        <v>166</v>
      </c>
      <c r="B152" s="89" t="s">
        <v>479</v>
      </c>
      <c r="C152" s="90" t="s">
        <v>484</v>
      </c>
      <c r="D152" s="91" t="s">
        <v>305</v>
      </c>
      <c r="E152" s="92">
        <v>81.171999999999997</v>
      </c>
      <c r="F152" s="129" t="s">
        <v>482</v>
      </c>
    </row>
    <row r="153" spans="1:6">
      <c r="A153" s="89" t="s">
        <v>166</v>
      </c>
      <c r="B153" s="89" t="s">
        <v>479</v>
      </c>
      <c r="C153" s="90" t="s">
        <v>485</v>
      </c>
      <c r="D153" s="91" t="s">
        <v>305</v>
      </c>
      <c r="E153" s="92">
        <v>103.3567</v>
      </c>
      <c r="F153" s="129" t="s">
        <v>482</v>
      </c>
    </row>
    <row r="154" spans="1:6">
      <c r="A154" s="89" t="s">
        <v>166</v>
      </c>
      <c r="B154" s="89" t="s">
        <v>479</v>
      </c>
      <c r="C154" s="90" t="s">
        <v>486</v>
      </c>
      <c r="D154" s="91" t="s">
        <v>305</v>
      </c>
      <c r="E154" s="92">
        <v>20.059999999999999</v>
      </c>
      <c r="F154" s="129" t="s">
        <v>482</v>
      </c>
    </row>
    <row r="155" spans="1:6" ht="12.95" customHeight="1">
      <c r="A155" s="89" t="s">
        <v>166</v>
      </c>
      <c r="B155" s="89" t="s">
        <v>479</v>
      </c>
      <c r="C155" s="90" t="s">
        <v>487</v>
      </c>
      <c r="D155" s="91" t="s">
        <v>305</v>
      </c>
      <c r="E155" s="92">
        <v>208.86</v>
      </c>
      <c r="F155" s="129" t="s">
        <v>482</v>
      </c>
    </row>
    <row r="156" spans="1:6" ht="15" customHeight="1">
      <c r="A156" s="89" t="s">
        <v>166</v>
      </c>
      <c r="B156" s="89" t="s">
        <v>479</v>
      </c>
      <c r="C156" s="90" t="s">
        <v>488</v>
      </c>
      <c r="D156" s="91" t="s">
        <v>305</v>
      </c>
      <c r="E156" s="92">
        <v>206.73500000000001</v>
      </c>
      <c r="F156" s="129" t="s">
        <v>482</v>
      </c>
    </row>
    <row r="157" spans="1:6" ht="15" customHeight="1">
      <c r="A157" s="89" t="s">
        <v>166</v>
      </c>
      <c r="B157" s="89" t="s">
        <v>479</v>
      </c>
      <c r="C157" s="90" t="s">
        <v>489</v>
      </c>
      <c r="D157" s="91" t="s">
        <v>305</v>
      </c>
      <c r="E157" s="92">
        <v>43.293999999999997</v>
      </c>
      <c r="F157" s="129" t="s">
        <v>482</v>
      </c>
    </row>
    <row r="158" spans="1:6" ht="15" customHeight="1">
      <c r="A158" s="89" t="s">
        <v>166</v>
      </c>
      <c r="B158" s="89" t="s">
        <v>479</v>
      </c>
      <c r="C158" s="90" t="s">
        <v>490</v>
      </c>
      <c r="D158" s="91" t="s">
        <v>305</v>
      </c>
      <c r="E158" s="92">
        <v>5.9</v>
      </c>
      <c r="F158" s="129" t="s">
        <v>482</v>
      </c>
    </row>
    <row r="159" spans="1:6" ht="15" customHeight="1">
      <c r="A159" s="89" t="s">
        <v>166</v>
      </c>
      <c r="B159" s="89" t="s">
        <v>479</v>
      </c>
      <c r="C159" s="90" t="s">
        <v>491</v>
      </c>
      <c r="D159" s="91" t="s">
        <v>305</v>
      </c>
      <c r="E159" s="92">
        <v>944</v>
      </c>
      <c r="F159" s="129" t="s">
        <v>482</v>
      </c>
    </row>
    <row r="160" spans="1:6" ht="15" customHeight="1">
      <c r="A160" s="89" t="s">
        <v>166</v>
      </c>
      <c r="B160" s="89" t="s">
        <v>479</v>
      </c>
      <c r="C160" s="90" t="s">
        <v>492</v>
      </c>
      <c r="D160" s="91" t="s">
        <v>305</v>
      </c>
      <c r="E160" s="92">
        <v>571.12</v>
      </c>
      <c r="F160" s="129" t="s">
        <v>482</v>
      </c>
    </row>
    <row r="161" spans="1:6" ht="15" customHeight="1">
      <c r="A161" s="89" t="s">
        <v>166</v>
      </c>
      <c r="B161" s="89" t="s">
        <v>479</v>
      </c>
      <c r="C161" s="90" t="s">
        <v>493</v>
      </c>
      <c r="D161" s="91" t="s">
        <v>305</v>
      </c>
      <c r="E161" s="92">
        <v>619.5</v>
      </c>
      <c r="F161" s="129" t="s">
        <v>482</v>
      </c>
    </row>
    <row r="162" spans="1:6" ht="15" customHeight="1">
      <c r="A162" s="89" t="s">
        <v>166</v>
      </c>
      <c r="B162" s="89" t="s">
        <v>479</v>
      </c>
      <c r="C162" s="90" t="s">
        <v>494</v>
      </c>
      <c r="D162" s="91" t="s">
        <v>305</v>
      </c>
      <c r="E162" s="92">
        <v>100.3</v>
      </c>
      <c r="F162" s="129" t="s">
        <v>482</v>
      </c>
    </row>
    <row r="163" spans="1:6" ht="14.1" customHeight="1">
      <c r="A163" s="89" t="s">
        <v>166</v>
      </c>
      <c r="B163" s="89" t="s">
        <v>479</v>
      </c>
      <c r="C163" s="90" t="s">
        <v>495</v>
      </c>
      <c r="D163" s="91" t="s">
        <v>305</v>
      </c>
      <c r="E163" s="92">
        <v>33.630000000000003</v>
      </c>
      <c r="F163" s="129" t="s">
        <v>482</v>
      </c>
    </row>
    <row r="164" spans="1:6">
      <c r="A164" s="89" t="s">
        <v>166</v>
      </c>
      <c r="B164" s="89" t="s">
        <v>479</v>
      </c>
      <c r="C164" s="90" t="s">
        <v>496</v>
      </c>
      <c r="D164" s="91" t="s">
        <v>305</v>
      </c>
      <c r="E164" s="92">
        <v>44.25</v>
      </c>
      <c r="F164" s="129" t="s">
        <v>482</v>
      </c>
    </row>
    <row r="165" spans="1:6">
      <c r="A165" s="89" t="s">
        <v>166</v>
      </c>
      <c r="B165" s="89" t="s">
        <v>479</v>
      </c>
      <c r="C165" s="90" t="s">
        <v>497</v>
      </c>
      <c r="D165" s="91" t="s">
        <v>305</v>
      </c>
      <c r="E165" s="92">
        <v>855.5</v>
      </c>
      <c r="F165" s="129" t="s">
        <v>482</v>
      </c>
    </row>
    <row r="166" spans="1:6">
      <c r="A166" s="89" t="s">
        <v>166</v>
      </c>
      <c r="B166" s="89" t="s">
        <v>479</v>
      </c>
      <c r="C166" s="90" t="s">
        <v>498</v>
      </c>
      <c r="D166" s="91" t="s">
        <v>305</v>
      </c>
      <c r="E166" s="92">
        <v>60.2273</v>
      </c>
      <c r="F166" s="129" t="s">
        <v>482</v>
      </c>
    </row>
    <row r="167" spans="1:6">
      <c r="A167" s="89" t="s">
        <v>166</v>
      </c>
      <c r="B167" s="89" t="s">
        <v>479</v>
      </c>
      <c r="C167" s="90" t="s">
        <v>499</v>
      </c>
      <c r="D167" s="91" t="s">
        <v>305</v>
      </c>
      <c r="E167" s="92">
        <v>102.8133</v>
      </c>
      <c r="F167" s="129" t="s">
        <v>482</v>
      </c>
    </row>
    <row r="168" spans="1:6">
      <c r="A168" s="89" t="s">
        <v>166</v>
      </c>
      <c r="B168" s="89" t="s">
        <v>479</v>
      </c>
      <c r="C168" s="90" t="s">
        <v>500</v>
      </c>
      <c r="D168" s="91" t="s">
        <v>305</v>
      </c>
      <c r="E168" s="92">
        <v>3030.43</v>
      </c>
      <c r="F168" s="129" t="s">
        <v>482</v>
      </c>
    </row>
    <row r="169" spans="1:6">
      <c r="A169" s="89" t="s">
        <v>166</v>
      </c>
      <c r="B169" s="89" t="s">
        <v>479</v>
      </c>
      <c r="C169" s="90" t="s">
        <v>501</v>
      </c>
      <c r="D169" s="91" t="s">
        <v>305</v>
      </c>
      <c r="E169" s="92">
        <v>858.45</v>
      </c>
      <c r="F169" s="129" t="s">
        <v>482</v>
      </c>
    </row>
    <row r="170" spans="1:6">
      <c r="A170" s="89" t="s">
        <v>166</v>
      </c>
      <c r="B170" s="89" t="s">
        <v>479</v>
      </c>
      <c r="C170" s="90" t="s">
        <v>502</v>
      </c>
      <c r="D170" s="91" t="s">
        <v>305</v>
      </c>
      <c r="E170" s="92">
        <v>206.72329999999999</v>
      </c>
      <c r="F170" s="129" t="s">
        <v>482</v>
      </c>
    </row>
    <row r="171" spans="1:6" ht="15.95" customHeight="1">
      <c r="A171" s="89" t="s">
        <v>166</v>
      </c>
      <c r="B171" s="89" t="s">
        <v>479</v>
      </c>
      <c r="C171" s="90" t="s">
        <v>503</v>
      </c>
      <c r="D171" s="91" t="s">
        <v>305</v>
      </c>
      <c r="E171" s="92">
        <v>4425</v>
      </c>
      <c r="F171" s="129" t="s">
        <v>482</v>
      </c>
    </row>
    <row r="172" spans="1:6" ht="24">
      <c r="A172" s="89" t="s">
        <v>166</v>
      </c>
      <c r="B172" s="89" t="s">
        <v>479</v>
      </c>
      <c r="C172" s="90" t="s">
        <v>504</v>
      </c>
      <c r="D172" s="91" t="s">
        <v>305</v>
      </c>
      <c r="E172" s="92">
        <v>13500.0026</v>
      </c>
      <c r="F172" s="129" t="s">
        <v>482</v>
      </c>
    </row>
    <row r="173" spans="1:6" ht="20.25" customHeight="1">
      <c r="A173" s="89" t="s">
        <v>166</v>
      </c>
      <c r="B173" s="89" t="s">
        <v>479</v>
      </c>
      <c r="C173" s="90" t="s">
        <v>505</v>
      </c>
      <c r="D173" s="91" t="s">
        <v>305</v>
      </c>
      <c r="E173" s="92">
        <v>1416</v>
      </c>
      <c r="F173" s="129" t="s">
        <v>482</v>
      </c>
    </row>
    <row r="174" spans="1:6" ht="21" customHeight="1">
      <c r="A174" s="89" t="s">
        <v>166</v>
      </c>
      <c r="B174" s="89" t="s">
        <v>479</v>
      </c>
      <c r="C174" s="90" t="s">
        <v>506</v>
      </c>
      <c r="D174" s="91" t="s">
        <v>305</v>
      </c>
      <c r="E174" s="92">
        <v>3.54</v>
      </c>
      <c r="F174" s="136" t="s">
        <v>482</v>
      </c>
    </row>
    <row r="175" spans="1:6" ht="18" customHeight="1">
      <c r="A175" s="89" t="s">
        <v>166</v>
      </c>
      <c r="B175" s="89" t="s">
        <v>479</v>
      </c>
      <c r="C175" s="90" t="s">
        <v>507</v>
      </c>
      <c r="D175" s="91" t="s">
        <v>305</v>
      </c>
      <c r="E175" s="92">
        <v>73.16</v>
      </c>
      <c r="F175" s="129" t="s">
        <v>482</v>
      </c>
    </row>
    <row r="176" spans="1:6" ht="20.25" customHeight="1">
      <c r="A176" s="89" t="s">
        <v>166</v>
      </c>
      <c r="B176" s="89" t="s">
        <v>479</v>
      </c>
      <c r="C176" s="90" t="s">
        <v>508</v>
      </c>
      <c r="D176" s="91" t="s">
        <v>305</v>
      </c>
      <c r="E176" s="92">
        <v>548.26499999999999</v>
      </c>
      <c r="F176" s="129" t="s">
        <v>482</v>
      </c>
    </row>
    <row r="177" spans="1:6" ht="25.5" customHeight="1">
      <c r="A177" s="89" t="s">
        <v>166</v>
      </c>
      <c r="B177" s="89" t="s">
        <v>479</v>
      </c>
      <c r="C177" s="90" t="s">
        <v>509</v>
      </c>
      <c r="D177" s="91" t="s">
        <v>305</v>
      </c>
      <c r="E177" s="92">
        <v>526.32500000000005</v>
      </c>
      <c r="F177" s="129" t="s">
        <v>482</v>
      </c>
    </row>
    <row r="178" spans="1:6" ht="19.5" customHeight="1">
      <c r="A178" s="89" t="s">
        <v>166</v>
      </c>
      <c r="B178" s="89" t="s">
        <v>479</v>
      </c>
      <c r="C178" s="90" t="s">
        <v>510</v>
      </c>
      <c r="D178" s="91" t="s">
        <v>305</v>
      </c>
      <c r="E178" s="92">
        <v>3.54</v>
      </c>
      <c r="F178" s="136" t="s">
        <v>482</v>
      </c>
    </row>
    <row r="179" spans="1:6" ht="27.75" customHeight="1">
      <c r="A179" s="89" t="s">
        <v>166</v>
      </c>
      <c r="B179" s="89" t="s">
        <v>479</v>
      </c>
      <c r="C179" s="90" t="s">
        <v>511</v>
      </c>
      <c r="D179" s="91" t="s">
        <v>305</v>
      </c>
      <c r="E179" s="92">
        <v>265.5</v>
      </c>
      <c r="F179" s="129" t="s">
        <v>482</v>
      </c>
    </row>
    <row r="180" spans="1:6" ht="21.75" customHeight="1">
      <c r="A180" s="137" t="s">
        <v>104</v>
      </c>
      <c r="B180" s="137" t="s">
        <v>512</v>
      </c>
      <c r="C180" s="138" t="s">
        <v>513</v>
      </c>
      <c r="D180" s="139" t="s">
        <v>305</v>
      </c>
      <c r="E180" s="140">
        <v>1.9823999999999999</v>
      </c>
      <c r="F180" s="141" t="s">
        <v>514</v>
      </c>
    </row>
    <row r="181" spans="1:6" ht="22.5" customHeight="1">
      <c r="A181" s="89" t="s">
        <v>153</v>
      </c>
      <c r="B181" s="89" t="s">
        <v>515</v>
      </c>
      <c r="C181" s="90" t="s">
        <v>516</v>
      </c>
      <c r="D181" s="91" t="s">
        <v>305</v>
      </c>
      <c r="E181" s="92">
        <v>7773.84</v>
      </c>
      <c r="F181" s="129" t="s">
        <v>517</v>
      </c>
    </row>
    <row r="182" spans="1:6" ht="24">
      <c r="A182" s="89" t="s">
        <v>153</v>
      </c>
      <c r="B182" s="89" t="s">
        <v>515</v>
      </c>
      <c r="C182" s="90" t="s">
        <v>518</v>
      </c>
      <c r="D182" s="91" t="s">
        <v>305</v>
      </c>
      <c r="E182" s="92">
        <v>9343.24</v>
      </c>
      <c r="F182" s="129" t="s">
        <v>517</v>
      </c>
    </row>
    <row r="183" spans="1:6" ht="23.25" customHeight="1">
      <c r="A183" s="89" t="s">
        <v>153</v>
      </c>
      <c r="B183" s="89" t="s">
        <v>515</v>
      </c>
      <c r="C183" s="90" t="s">
        <v>519</v>
      </c>
      <c r="D183" s="91" t="s">
        <v>305</v>
      </c>
      <c r="E183" s="92">
        <v>10915</v>
      </c>
      <c r="F183" s="129" t="s">
        <v>517</v>
      </c>
    </row>
    <row r="184" spans="1:6" ht="20.25" customHeight="1">
      <c r="A184" s="89" t="s">
        <v>153</v>
      </c>
      <c r="B184" s="89" t="s">
        <v>515</v>
      </c>
      <c r="C184" s="90" t="s">
        <v>520</v>
      </c>
      <c r="D184" s="91" t="s">
        <v>305</v>
      </c>
      <c r="E184" s="92">
        <v>3923.5</v>
      </c>
      <c r="F184" s="129" t="s">
        <v>517</v>
      </c>
    </row>
    <row r="185" spans="1:6" ht="14.1" customHeight="1">
      <c r="A185" s="89" t="s">
        <v>153</v>
      </c>
      <c r="B185" s="89" t="s">
        <v>515</v>
      </c>
      <c r="C185" s="90" t="s">
        <v>521</v>
      </c>
      <c r="D185" s="91" t="s">
        <v>305</v>
      </c>
      <c r="E185" s="92">
        <v>4543</v>
      </c>
      <c r="F185" s="129" t="s">
        <v>517</v>
      </c>
    </row>
    <row r="186" spans="1:6" ht="17.100000000000001" customHeight="1">
      <c r="A186" s="89" t="s">
        <v>153</v>
      </c>
      <c r="B186" s="89" t="s">
        <v>515</v>
      </c>
      <c r="C186" s="90" t="s">
        <v>522</v>
      </c>
      <c r="D186" s="91" t="s">
        <v>305</v>
      </c>
      <c r="E186" s="92">
        <v>9204</v>
      </c>
      <c r="F186" s="129" t="s">
        <v>517</v>
      </c>
    </row>
    <row r="187" spans="1:6" ht="15.95" customHeight="1">
      <c r="A187" s="89" t="s">
        <v>153</v>
      </c>
      <c r="B187" s="89" t="s">
        <v>515</v>
      </c>
      <c r="C187" s="90" t="s">
        <v>523</v>
      </c>
      <c r="D187" s="91" t="s">
        <v>305</v>
      </c>
      <c r="E187" s="92">
        <v>1239</v>
      </c>
      <c r="F187" s="129" t="s">
        <v>517</v>
      </c>
    </row>
    <row r="188" spans="1:6" ht="15.95" customHeight="1">
      <c r="A188" s="89" t="s">
        <v>153</v>
      </c>
      <c r="B188" s="89" t="s">
        <v>515</v>
      </c>
      <c r="C188" s="90" t="s">
        <v>524</v>
      </c>
      <c r="D188" s="91" t="s">
        <v>305</v>
      </c>
      <c r="E188" s="92">
        <v>1239</v>
      </c>
      <c r="F188" s="129" t="s">
        <v>517</v>
      </c>
    </row>
    <row r="189" spans="1:6" ht="32.25" customHeight="1">
      <c r="A189" s="142" t="s">
        <v>124</v>
      </c>
      <c r="B189" s="142" t="s">
        <v>525</v>
      </c>
      <c r="C189" s="142" t="s">
        <v>526</v>
      </c>
      <c r="D189" s="143" t="s">
        <v>305</v>
      </c>
      <c r="E189" s="144">
        <v>54999.99</v>
      </c>
      <c r="F189" s="145" t="s">
        <v>527</v>
      </c>
    </row>
    <row r="190" spans="1:6" ht="30.75" customHeight="1">
      <c r="A190" s="142" t="s">
        <v>124</v>
      </c>
      <c r="B190" s="142" t="s">
        <v>525</v>
      </c>
      <c r="C190" s="142" t="s">
        <v>528</v>
      </c>
      <c r="D190" s="143" t="s">
        <v>305</v>
      </c>
      <c r="E190" s="144">
        <v>17023.8</v>
      </c>
      <c r="F190" s="145" t="s">
        <v>527</v>
      </c>
    </row>
    <row r="191" spans="1:6" ht="25.5" customHeight="1">
      <c r="A191" s="146" t="s">
        <v>529</v>
      </c>
      <c r="B191" s="142" t="s">
        <v>525</v>
      </c>
      <c r="C191" s="147" t="s">
        <v>530</v>
      </c>
      <c r="D191" s="148" t="s">
        <v>305</v>
      </c>
      <c r="E191" s="149">
        <v>4130</v>
      </c>
      <c r="F191" s="150" t="s">
        <v>531</v>
      </c>
    </row>
    <row r="192" spans="1:6" ht="15.95" customHeight="1">
      <c r="A192" s="146" t="s">
        <v>529</v>
      </c>
      <c r="B192" s="142" t="s">
        <v>525</v>
      </c>
      <c r="C192" s="147" t="s">
        <v>532</v>
      </c>
      <c r="D192" s="148" t="s">
        <v>305</v>
      </c>
      <c r="E192" s="149">
        <v>16048</v>
      </c>
      <c r="F192" s="150" t="s">
        <v>531</v>
      </c>
    </row>
    <row r="193" spans="1:6" ht="27.75" customHeight="1">
      <c r="A193" s="146" t="s">
        <v>529</v>
      </c>
      <c r="B193" s="142" t="s">
        <v>525</v>
      </c>
      <c r="C193" s="147" t="s">
        <v>533</v>
      </c>
      <c r="D193" s="151" t="s">
        <v>305</v>
      </c>
      <c r="E193" s="149">
        <v>24502.7</v>
      </c>
      <c r="F193" s="150" t="s">
        <v>531</v>
      </c>
    </row>
    <row r="194" spans="1:6" ht="34.5" customHeight="1">
      <c r="A194" s="142" t="s">
        <v>123</v>
      </c>
      <c r="B194" s="142" t="s">
        <v>525</v>
      </c>
      <c r="C194" s="142" t="s">
        <v>534</v>
      </c>
      <c r="D194" s="143" t="s">
        <v>305</v>
      </c>
      <c r="E194" s="144">
        <v>715000</v>
      </c>
      <c r="F194" s="145" t="s">
        <v>535</v>
      </c>
    </row>
    <row r="195" spans="1:6" ht="23.25" customHeight="1">
      <c r="A195" s="142" t="s">
        <v>536</v>
      </c>
      <c r="B195" s="142" t="s">
        <v>525</v>
      </c>
      <c r="C195" s="142" t="s">
        <v>537</v>
      </c>
      <c r="D195" s="143" t="s">
        <v>305</v>
      </c>
      <c r="E195" s="144">
        <v>60742.81</v>
      </c>
      <c r="F195" s="145" t="s">
        <v>527</v>
      </c>
    </row>
    <row r="196" spans="1:6" ht="25.5" customHeight="1">
      <c r="A196" s="114" t="s">
        <v>536</v>
      </c>
      <c r="B196" s="142" t="s">
        <v>525</v>
      </c>
      <c r="C196" s="142" t="s">
        <v>538</v>
      </c>
      <c r="D196" s="143" t="s">
        <v>305</v>
      </c>
      <c r="E196" s="144">
        <v>30385</v>
      </c>
      <c r="F196" s="145" t="s">
        <v>527</v>
      </c>
    </row>
    <row r="197" spans="1:6" ht="24">
      <c r="A197" s="142" t="s">
        <v>536</v>
      </c>
      <c r="B197" s="142" t="s">
        <v>525</v>
      </c>
      <c r="C197" s="142" t="s">
        <v>539</v>
      </c>
      <c r="D197" s="143" t="s">
        <v>305</v>
      </c>
      <c r="E197" s="144">
        <v>79818.740000000005</v>
      </c>
      <c r="F197" s="145" t="s">
        <v>527</v>
      </c>
    </row>
    <row r="198" spans="1:6" ht="24">
      <c r="A198" s="114" t="s">
        <v>536</v>
      </c>
      <c r="B198" s="142" t="s">
        <v>525</v>
      </c>
      <c r="C198" s="142" t="s">
        <v>540</v>
      </c>
      <c r="D198" s="143" t="s">
        <v>305</v>
      </c>
      <c r="E198" s="144">
        <v>4500</v>
      </c>
      <c r="F198" s="145" t="s">
        <v>541</v>
      </c>
    </row>
    <row r="199" spans="1:6" ht="24">
      <c r="A199" s="114" t="s">
        <v>536</v>
      </c>
      <c r="B199" s="142" t="s">
        <v>525</v>
      </c>
      <c r="C199" s="115" t="s">
        <v>542</v>
      </c>
      <c r="D199" s="116" t="s">
        <v>305</v>
      </c>
      <c r="E199" s="117">
        <v>44840</v>
      </c>
      <c r="F199" s="118" t="s">
        <v>543</v>
      </c>
    </row>
    <row r="200" spans="1:6" ht="14.1" customHeight="1">
      <c r="A200" s="142" t="s">
        <v>536</v>
      </c>
      <c r="B200" s="142" t="s">
        <v>525</v>
      </c>
      <c r="C200" s="142" t="s">
        <v>544</v>
      </c>
      <c r="D200" s="143" t="s">
        <v>305</v>
      </c>
      <c r="E200" s="144">
        <v>8850</v>
      </c>
      <c r="F200" s="145" t="s">
        <v>527</v>
      </c>
    </row>
    <row r="201" spans="1:6" ht="14.1" customHeight="1">
      <c r="A201" s="114" t="s">
        <v>545</v>
      </c>
      <c r="B201" s="142" t="s">
        <v>525</v>
      </c>
      <c r="C201" s="152" t="s">
        <v>546</v>
      </c>
      <c r="D201" s="153" t="s">
        <v>305</v>
      </c>
      <c r="E201" s="154">
        <v>45459.5</v>
      </c>
      <c r="F201" s="155" t="s">
        <v>547</v>
      </c>
    </row>
    <row r="202" spans="1:6" ht="15.95" customHeight="1">
      <c r="A202" s="114" t="s">
        <v>545</v>
      </c>
      <c r="B202" s="142" t="s">
        <v>525</v>
      </c>
      <c r="C202" s="152" t="s">
        <v>548</v>
      </c>
      <c r="D202" s="153" t="s">
        <v>305</v>
      </c>
      <c r="E202" s="154">
        <v>7500</v>
      </c>
      <c r="F202" s="155" t="s">
        <v>549</v>
      </c>
    </row>
    <row r="203" spans="1:6" ht="15" customHeight="1">
      <c r="A203" s="156" t="s">
        <v>180</v>
      </c>
      <c r="B203" s="156" t="s">
        <v>550</v>
      </c>
      <c r="C203" s="157" t="s">
        <v>551</v>
      </c>
      <c r="D203" s="158" t="s">
        <v>305</v>
      </c>
      <c r="E203" s="159">
        <v>68.44</v>
      </c>
      <c r="F203" s="160" t="s">
        <v>552</v>
      </c>
    </row>
    <row r="204" spans="1:6" ht="15" customHeight="1">
      <c r="A204" s="156" t="s">
        <v>180</v>
      </c>
      <c r="B204" s="156" t="s">
        <v>550</v>
      </c>
      <c r="C204" s="157" t="s">
        <v>553</v>
      </c>
      <c r="D204" s="158" t="s">
        <v>305</v>
      </c>
      <c r="E204" s="159">
        <v>3935.3</v>
      </c>
      <c r="F204" s="160" t="s">
        <v>552</v>
      </c>
    </row>
    <row r="205" spans="1:6" ht="14.1" customHeight="1">
      <c r="A205" s="156" t="s">
        <v>180</v>
      </c>
      <c r="B205" s="156" t="s">
        <v>550</v>
      </c>
      <c r="C205" s="157" t="s">
        <v>554</v>
      </c>
      <c r="D205" s="158" t="s">
        <v>305</v>
      </c>
      <c r="E205" s="159">
        <v>1548</v>
      </c>
      <c r="F205" s="160" t="s">
        <v>552</v>
      </c>
    </row>
    <row r="206" spans="1:6" ht="12.95" customHeight="1">
      <c r="A206" s="156" t="s">
        <v>180</v>
      </c>
      <c r="B206" s="156" t="s">
        <v>550</v>
      </c>
      <c r="C206" s="157" t="s">
        <v>555</v>
      </c>
      <c r="D206" s="158" t="s">
        <v>305</v>
      </c>
      <c r="E206" s="159">
        <v>130</v>
      </c>
      <c r="F206" s="160" t="s">
        <v>552</v>
      </c>
    </row>
    <row r="207" spans="1:6">
      <c r="A207" s="156" t="s">
        <v>180</v>
      </c>
      <c r="B207" s="156" t="s">
        <v>550</v>
      </c>
      <c r="C207" s="157" t="s">
        <v>556</v>
      </c>
      <c r="D207" s="158" t="s">
        <v>305</v>
      </c>
      <c r="E207" s="159">
        <v>341.02</v>
      </c>
      <c r="F207" s="160" t="s">
        <v>552</v>
      </c>
    </row>
    <row r="208" spans="1:6">
      <c r="A208" s="156" t="s">
        <v>180</v>
      </c>
      <c r="B208" s="156" t="s">
        <v>550</v>
      </c>
      <c r="C208" s="157" t="s">
        <v>557</v>
      </c>
      <c r="D208" s="158" t="s">
        <v>305</v>
      </c>
      <c r="E208" s="159">
        <v>120</v>
      </c>
      <c r="F208" s="160" t="s">
        <v>552</v>
      </c>
    </row>
    <row r="209" spans="1:6">
      <c r="A209" s="156" t="s">
        <v>180</v>
      </c>
      <c r="B209" s="156" t="s">
        <v>550</v>
      </c>
      <c r="C209" s="157" t="s">
        <v>558</v>
      </c>
      <c r="D209" s="158" t="s">
        <v>473</v>
      </c>
      <c r="E209" s="159">
        <v>57.784999999999997</v>
      </c>
      <c r="F209" s="160" t="s">
        <v>552</v>
      </c>
    </row>
    <row r="210" spans="1:6">
      <c r="A210" s="156" t="s">
        <v>180</v>
      </c>
      <c r="B210" s="156" t="s">
        <v>550</v>
      </c>
      <c r="C210" s="157" t="s">
        <v>559</v>
      </c>
      <c r="D210" s="158" t="s">
        <v>473</v>
      </c>
      <c r="E210" s="159">
        <v>118</v>
      </c>
      <c r="F210" s="160" t="s">
        <v>552</v>
      </c>
    </row>
    <row r="211" spans="1:6">
      <c r="A211" s="156" t="s">
        <v>180</v>
      </c>
      <c r="B211" s="156" t="s">
        <v>550</v>
      </c>
      <c r="C211" s="157" t="s">
        <v>560</v>
      </c>
      <c r="D211" s="158" t="s">
        <v>473</v>
      </c>
      <c r="E211" s="159">
        <v>138.06</v>
      </c>
      <c r="F211" s="160" t="s">
        <v>552</v>
      </c>
    </row>
    <row r="212" spans="1:6">
      <c r="A212" s="156" t="s">
        <v>180</v>
      </c>
      <c r="B212" s="156" t="s">
        <v>550</v>
      </c>
      <c r="C212" s="157" t="s">
        <v>561</v>
      </c>
      <c r="D212" s="158" t="s">
        <v>473</v>
      </c>
      <c r="E212" s="159">
        <v>136.88</v>
      </c>
      <c r="F212" s="160" t="s">
        <v>552</v>
      </c>
    </row>
    <row r="213" spans="1:6" ht="14.1" customHeight="1">
      <c r="A213" s="156" t="s">
        <v>180</v>
      </c>
      <c r="B213" s="156" t="s">
        <v>550</v>
      </c>
      <c r="C213" s="157" t="s">
        <v>562</v>
      </c>
      <c r="D213" s="158" t="s">
        <v>305</v>
      </c>
      <c r="E213" s="159">
        <v>270</v>
      </c>
      <c r="F213" s="160" t="s">
        <v>552</v>
      </c>
    </row>
    <row r="214" spans="1:6" ht="15" customHeight="1">
      <c r="A214" s="156" t="s">
        <v>180</v>
      </c>
      <c r="B214" s="156" t="s">
        <v>550</v>
      </c>
      <c r="C214" s="157" t="s">
        <v>563</v>
      </c>
      <c r="D214" s="158" t="s">
        <v>305</v>
      </c>
      <c r="E214" s="159">
        <v>300</v>
      </c>
      <c r="F214" s="160" t="s">
        <v>552</v>
      </c>
    </row>
    <row r="215" spans="1:6">
      <c r="A215" s="156" t="s">
        <v>180</v>
      </c>
      <c r="B215" s="156" t="s">
        <v>550</v>
      </c>
      <c r="C215" s="157" t="s">
        <v>564</v>
      </c>
      <c r="D215" s="158" t="s">
        <v>305</v>
      </c>
      <c r="E215" s="159">
        <v>160</v>
      </c>
      <c r="F215" s="160" t="s">
        <v>552</v>
      </c>
    </row>
    <row r="216" spans="1:6">
      <c r="A216" s="156" t="s">
        <v>180</v>
      </c>
      <c r="B216" s="156" t="s">
        <v>550</v>
      </c>
      <c r="C216" s="157" t="s">
        <v>565</v>
      </c>
      <c r="D216" s="158" t="s">
        <v>305</v>
      </c>
      <c r="E216" s="159">
        <v>728.06</v>
      </c>
      <c r="F216" s="160" t="s">
        <v>552</v>
      </c>
    </row>
    <row r="217" spans="1:6">
      <c r="A217" s="156" t="s">
        <v>180</v>
      </c>
      <c r="B217" s="156" t="s">
        <v>550</v>
      </c>
      <c r="C217" s="157" t="s">
        <v>566</v>
      </c>
      <c r="D217" s="158" t="s">
        <v>305</v>
      </c>
      <c r="E217" s="159">
        <v>125</v>
      </c>
      <c r="F217" s="160" t="s">
        <v>552</v>
      </c>
    </row>
    <row r="218" spans="1:6">
      <c r="A218" s="161" t="s">
        <v>567</v>
      </c>
      <c r="B218" s="161" t="s">
        <v>568</v>
      </c>
      <c r="C218" s="162" t="s">
        <v>569</v>
      </c>
      <c r="D218" s="163" t="s">
        <v>305</v>
      </c>
      <c r="E218" s="164">
        <v>7123.8959999999997</v>
      </c>
      <c r="F218" s="165" t="s">
        <v>570</v>
      </c>
    </row>
    <row r="219" spans="1:6">
      <c r="A219" s="161" t="s">
        <v>567</v>
      </c>
      <c r="B219" s="161" t="s">
        <v>568</v>
      </c>
      <c r="C219" s="162" t="s">
        <v>571</v>
      </c>
      <c r="D219" s="166" t="s">
        <v>305</v>
      </c>
      <c r="E219" s="167">
        <v>13570</v>
      </c>
      <c r="F219" s="168" t="s">
        <v>570</v>
      </c>
    </row>
    <row r="220" spans="1:6" ht="19.5" customHeight="1">
      <c r="A220" s="169" t="s">
        <v>186</v>
      </c>
      <c r="B220" s="169" t="s">
        <v>572</v>
      </c>
      <c r="C220" s="170" t="s">
        <v>573</v>
      </c>
      <c r="D220" s="171" t="s">
        <v>305</v>
      </c>
      <c r="E220" s="172">
        <v>6938.4</v>
      </c>
      <c r="F220" s="173" t="s">
        <v>574</v>
      </c>
    </row>
    <row r="221" spans="1:6" ht="15.95" customHeight="1">
      <c r="A221" s="174" t="s">
        <v>186</v>
      </c>
      <c r="B221" s="169" t="s">
        <v>572</v>
      </c>
      <c r="C221" s="175" t="s">
        <v>575</v>
      </c>
      <c r="D221" s="176" t="s">
        <v>305</v>
      </c>
      <c r="E221" s="177">
        <v>11800</v>
      </c>
      <c r="F221" s="178" t="s">
        <v>576</v>
      </c>
    </row>
    <row r="222" spans="1:6" ht="15.95" customHeight="1">
      <c r="A222" s="174" t="s">
        <v>186</v>
      </c>
      <c r="B222" s="169" t="s">
        <v>572</v>
      </c>
      <c r="C222" s="175" t="s">
        <v>577</v>
      </c>
      <c r="D222" s="176" t="s">
        <v>305</v>
      </c>
      <c r="E222" s="177">
        <v>10620</v>
      </c>
      <c r="F222" s="178" t="s">
        <v>576</v>
      </c>
    </row>
    <row r="223" spans="1:6">
      <c r="A223" s="169" t="s">
        <v>186</v>
      </c>
      <c r="B223" s="169" t="s">
        <v>572</v>
      </c>
      <c r="C223" s="170" t="s">
        <v>578</v>
      </c>
      <c r="D223" s="171" t="s">
        <v>305</v>
      </c>
      <c r="E223" s="172">
        <v>8142</v>
      </c>
      <c r="F223" s="173" t="s">
        <v>574</v>
      </c>
    </row>
    <row r="224" spans="1:6">
      <c r="A224" s="174" t="s">
        <v>186</v>
      </c>
      <c r="B224" s="169" t="s">
        <v>572</v>
      </c>
      <c r="C224" s="175" t="s">
        <v>579</v>
      </c>
      <c r="D224" s="176" t="s">
        <v>305</v>
      </c>
      <c r="E224" s="177">
        <v>11227.8771</v>
      </c>
      <c r="F224" s="179" t="s">
        <v>576</v>
      </c>
    </row>
    <row r="225" spans="1:6" ht="21.75" customHeight="1">
      <c r="A225" s="169" t="s">
        <v>186</v>
      </c>
      <c r="B225" s="169" t="s">
        <v>572</v>
      </c>
      <c r="C225" s="170" t="s">
        <v>580</v>
      </c>
      <c r="D225" s="171" t="s">
        <v>305</v>
      </c>
      <c r="E225" s="172">
        <v>8496</v>
      </c>
      <c r="F225" s="173" t="s">
        <v>574</v>
      </c>
    </row>
    <row r="226" spans="1:6" ht="23.25" customHeight="1">
      <c r="A226" s="169" t="s">
        <v>186</v>
      </c>
      <c r="B226" s="169" t="s">
        <v>572</v>
      </c>
      <c r="C226" s="170" t="s">
        <v>581</v>
      </c>
      <c r="D226" s="180" t="s">
        <v>305</v>
      </c>
      <c r="E226" s="181">
        <v>5605</v>
      </c>
      <c r="F226" s="182" t="s">
        <v>574</v>
      </c>
    </row>
    <row r="227" spans="1:6" ht="23.25" customHeight="1">
      <c r="A227" s="174" t="s">
        <v>186</v>
      </c>
      <c r="B227" s="169" t="s">
        <v>572</v>
      </c>
      <c r="C227" s="175" t="s">
        <v>582</v>
      </c>
      <c r="D227" s="176" t="s">
        <v>305</v>
      </c>
      <c r="E227" s="177">
        <v>14160</v>
      </c>
      <c r="F227" s="179" t="s">
        <v>576</v>
      </c>
    </row>
    <row r="228" spans="1:6" ht="24">
      <c r="A228" s="169" t="s">
        <v>186</v>
      </c>
      <c r="B228" s="169" t="s">
        <v>572</v>
      </c>
      <c r="C228" s="170" t="s">
        <v>583</v>
      </c>
      <c r="D228" s="171" t="s">
        <v>305</v>
      </c>
      <c r="E228" s="172">
        <v>1121</v>
      </c>
      <c r="F228" s="173" t="s">
        <v>574</v>
      </c>
    </row>
    <row r="229" spans="1:6" ht="24">
      <c r="A229" s="174" t="s">
        <v>186</v>
      </c>
      <c r="B229" s="169" t="s">
        <v>572</v>
      </c>
      <c r="C229" s="175" t="s">
        <v>584</v>
      </c>
      <c r="D229" s="176" t="s">
        <v>305</v>
      </c>
      <c r="E229" s="177">
        <v>450</v>
      </c>
      <c r="F229" s="179" t="s">
        <v>576</v>
      </c>
    </row>
    <row r="230" spans="1:6" ht="24">
      <c r="A230" s="169" t="s">
        <v>186</v>
      </c>
      <c r="B230" s="169" t="s">
        <v>572</v>
      </c>
      <c r="C230" s="170" t="s">
        <v>585</v>
      </c>
      <c r="D230" s="171" t="s">
        <v>305</v>
      </c>
      <c r="E230" s="172">
        <v>5900</v>
      </c>
      <c r="F230" s="173" t="s">
        <v>574</v>
      </c>
    </row>
    <row r="231" spans="1:6" ht="24">
      <c r="A231" s="174" t="s">
        <v>186</v>
      </c>
      <c r="B231" s="169" t="s">
        <v>572</v>
      </c>
      <c r="C231" s="175" t="s">
        <v>586</v>
      </c>
      <c r="D231" s="176" t="s">
        <v>305</v>
      </c>
      <c r="E231" s="177">
        <v>14160</v>
      </c>
      <c r="F231" s="179" t="s">
        <v>576</v>
      </c>
    </row>
    <row r="232" spans="1:6">
      <c r="A232" s="169" t="s">
        <v>186</v>
      </c>
      <c r="B232" s="169" t="s">
        <v>572</v>
      </c>
      <c r="C232" s="170" t="s">
        <v>587</v>
      </c>
      <c r="D232" s="171" t="s">
        <v>305</v>
      </c>
      <c r="E232" s="172">
        <v>18880</v>
      </c>
      <c r="F232" s="182" t="s">
        <v>574</v>
      </c>
    </row>
    <row r="233" spans="1:6" ht="24">
      <c r="A233" s="169" t="s">
        <v>186</v>
      </c>
      <c r="B233" s="169" t="s">
        <v>572</v>
      </c>
      <c r="C233" s="170" t="s">
        <v>588</v>
      </c>
      <c r="D233" s="171" t="s">
        <v>305</v>
      </c>
      <c r="E233" s="172">
        <v>4130</v>
      </c>
      <c r="F233" s="182" t="s">
        <v>574</v>
      </c>
    </row>
    <row r="234" spans="1:6">
      <c r="A234" s="169" t="s">
        <v>186</v>
      </c>
      <c r="B234" s="169" t="s">
        <v>572</v>
      </c>
      <c r="C234" s="170" t="s">
        <v>589</v>
      </c>
      <c r="D234" s="171" t="s">
        <v>305</v>
      </c>
      <c r="E234" s="172">
        <v>2950</v>
      </c>
      <c r="F234" s="182" t="s">
        <v>574</v>
      </c>
    </row>
    <row r="235" spans="1:6" ht="24">
      <c r="A235" s="174" t="s">
        <v>186</v>
      </c>
      <c r="B235" s="169" t="s">
        <v>572</v>
      </c>
      <c r="C235" s="175" t="s">
        <v>590</v>
      </c>
      <c r="D235" s="176" t="s">
        <v>305</v>
      </c>
      <c r="E235" s="177">
        <v>7949.66</v>
      </c>
      <c r="F235" s="179" t="s">
        <v>576</v>
      </c>
    </row>
    <row r="236" spans="1:6">
      <c r="A236" s="174" t="s">
        <v>186</v>
      </c>
      <c r="B236" s="169" t="s">
        <v>572</v>
      </c>
      <c r="C236" s="175" t="s">
        <v>591</v>
      </c>
      <c r="D236" s="176" t="s">
        <v>305</v>
      </c>
      <c r="E236" s="177">
        <v>1303.9000000000001</v>
      </c>
      <c r="F236" s="179" t="s">
        <v>576</v>
      </c>
    </row>
    <row r="237" spans="1:6" ht="24">
      <c r="A237" s="174" t="s">
        <v>186</v>
      </c>
      <c r="B237" s="169" t="s">
        <v>572</v>
      </c>
      <c r="C237" s="175" t="s">
        <v>592</v>
      </c>
      <c r="D237" s="176" t="s">
        <v>305</v>
      </c>
      <c r="E237" s="177">
        <v>7949.66</v>
      </c>
      <c r="F237" s="179" t="s">
        <v>576</v>
      </c>
    </row>
    <row r="238" spans="1:6" ht="24">
      <c r="A238" s="174" t="s">
        <v>186</v>
      </c>
      <c r="B238" s="169" t="s">
        <v>572</v>
      </c>
      <c r="C238" s="175" t="s">
        <v>593</v>
      </c>
      <c r="D238" s="176" t="s">
        <v>305</v>
      </c>
      <c r="E238" s="177">
        <v>9912</v>
      </c>
      <c r="F238" s="179" t="s">
        <v>576</v>
      </c>
    </row>
    <row r="239" spans="1:6" ht="19.5" customHeight="1">
      <c r="A239" s="169" t="s">
        <v>186</v>
      </c>
      <c r="B239" s="169" t="s">
        <v>572</v>
      </c>
      <c r="C239" s="183" t="s">
        <v>594</v>
      </c>
      <c r="D239" s="180" t="s">
        <v>305</v>
      </c>
      <c r="E239" s="181">
        <v>14004.83</v>
      </c>
      <c r="F239" s="182" t="s">
        <v>574</v>
      </c>
    </row>
    <row r="240" spans="1:6" ht="20.25" customHeight="1">
      <c r="A240" s="169" t="s">
        <v>186</v>
      </c>
      <c r="B240" s="169" t="s">
        <v>572</v>
      </c>
      <c r="C240" s="170" t="s">
        <v>595</v>
      </c>
      <c r="D240" s="171" t="s">
        <v>305</v>
      </c>
      <c r="E240" s="172">
        <v>12019.008</v>
      </c>
      <c r="F240" s="182" t="s">
        <v>574</v>
      </c>
    </row>
    <row r="241" spans="1:6" ht="24">
      <c r="A241" s="169" t="s">
        <v>186</v>
      </c>
      <c r="B241" s="169" t="s">
        <v>572</v>
      </c>
      <c r="C241" s="170" t="s">
        <v>596</v>
      </c>
      <c r="D241" s="180" t="s">
        <v>305</v>
      </c>
      <c r="E241" s="181">
        <v>4378.9799999999996</v>
      </c>
      <c r="F241" s="182" t="s">
        <v>576</v>
      </c>
    </row>
    <row r="242" spans="1:6" ht="24">
      <c r="A242" s="169" t="s">
        <v>186</v>
      </c>
      <c r="B242" s="169" t="s">
        <v>572</v>
      </c>
      <c r="C242" s="170" t="s">
        <v>597</v>
      </c>
      <c r="D242" s="171" t="s">
        <v>305</v>
      </c>
      <c r="E242" s="172">
        <v>3482.18</v>
      </c>
      <c r="F242" s="173" t="s">
        <v>574</v>
      </c>
    </row>
    <row r="243" spans="1:6" ht="24">
      <c r="A243" s="169" t="s">
        <v>186</v>
      </c>
      <c r="B243" s="169" t="s">
        <v>572</v>
      </c>
      <c r="C243" s="170" t="s">
        <v>598</v>
      </c>
      <c r="D243" s="171" t="s">
        <v>305</v>
      </c>
      <c r="E243" s="172">
        <v>6755.7359999999999</v>
      </c>
      <c r="F243" s="182" t="s">
        <v>574</v>
      </c>
    </row>
    <row r="244" spans="1:6" ht="12.95" customHeight="1">
      <c r="A244" s="184" t="s">
        <v>122</v>
      </c>
      <c r="B244" s="184" t="s">
        <v>599</v>
      </c>
      <c r="C244" s="185" t="s">
        <v>600</v>
      </c>
      <c r="D244" s="186" t="s">
        <v>305</v>
      </c>
      <c r="E244" s="187"/>
      <c r="F244" s="188" t="s">
        <v>601</v>
      </c>
    </row>
    <row r="245" spans="1:6" ht="24">
      <c r="A245" s="189" t="s">
        <v>200</v>
      </c>
      <c r="B245" s="189" t="s">
        <v>602</v>
      </c>
      <c r="C245" s="190" t="s">
        <v>603</v>
      </c>
      <c r="D245" s="191" t="s">
        <v>305</v>
      </c>
      <c r="E245" s="192">
        <v>36028.94</v>
      </c>
      <c r="F245" s="193" t="s">
        <v>604</v>
      </c>
    </row>
    <row r="246" spans="1:6">
      <c r="A246" s="189" t="s">
        <v>200</v>
      </c>
      <c r="B246" s="189" t="s">
        <v>602</v>
      </c>
      <c r="C246" s="190" t="s">
        <v>605</v>
      </c>
      <c r="D246" s="191" t="s">
        <v>305</v>
      </c>
      <c r="E246" s="192">
        <v>30591.5</v>
      </c>
      <c r="F246" s="193" t="s">
        <v>604</v>
      </c>
    </row>
    <row r="247" spans="1:6">
      <c r="A247" s="189" t="s">
        <v>200</v>
      </c>
      <c r="B247" s="189" t="s">
        <v>602</v>
      </c>
      <c r="C247" s="190" t="s">
        <v>606</v>
      </c>
      <c r="D247" s="191" t="s">
        <v>305</v>
      </c>
      <c r="E247" s="192">
        <v>626.58000000000004</v>
      </c>
      <c r="F247" s="193" t="s">
        <v>604</v>
      </c>
    </row>
    <row r="248" spans="1:6" ht="24">
      <c r="A248" s="189" t="s">
        <v>200</v>
      </c>
      <c r="B248" s="189" t="s">
        <v>602</v>
      </c>
      <c r="C248" s="190" t="s">
        <v>607</v>
      </c>
      <c r="D248" s="191" t="s">
        <v>305</v>
      </c>
      <c r="E248" s="192">
        <v>62031.42</v>
      </c>
      <c r="F248" s="193" t="s">
        <v>604</v>
      </c>
    </row>
    <row r="249" spans="1:6">
      <c r="A249" s="89" t="s">
        <v>108</v>
      </c>
      <c r="B249" s="89" t="s">
        <v>608</v>
      </c>
      <c r="C249" s="90" t="s">
        <v>609</v>
      </c>
      <c r="D249" s="91" t="s">
        <v>305</v>
      </c>
      <c r="E249" s="92">
        <v>60</v>
      </c>
      <c r="F249" s="129" t="s">
        <v>610</v>
      </c>
    </row>
    <row r="250" spans="1:6">
      <c r="A250" s="194" t="s">
        <v>611</v>
      </c>
      <c r="B250" s="194" t="s">
        <v>612</v>
      </c>
      <c r="C250" s="195" t="s">
        <v>613</v>
      </c>
      <c r="D250" s="196" t="s">
        <v>305</v>
      </c>
      <c r="E250" s="197">
        <v>487.34</v>
      </c>
      <c r="F250" s="198" t="s">
        <v>614</v>
      </c>
    </row>
    <row r="251" spans="1:6">
      <c r="A251" s="194" t="s">
        <v>611</v>
      </c>
      <c r="B251" s="194" t="s">
        <v>612</v>
      </c>
      <c r="C251" s="195" t="s">
        <v>615</v>
      </c>
      <c r="D251" s="196" t="s">
        <v>305</v>
      </c>
      <c r="E251" s="197">
        <v>88.5</v>
      </c>
      <c r="F251" s="198" t="s">
        <v>614</v>
      </c>
    </row>
    <row r="252" spans="1:6">
      <c r="A252" s="199" t="s">
        <v>150</v>
      </c>
      <c r="B252" s="199" t="s">
        <v>616</v>
      </c>
      <c r="C252" s="200" t="s">
        <v>617</v>
      </c>
      <c r="D252" s="201" t="s">
        <v>305</v>
      </c>
      <c r="E252" s="202">
        <v>177</v>
      </c>
      <c r="F252" s="203" t="s">
        <v>618</v>
      </c>
    </row>
    <row r="253" spans="1:6" ht="36">
      <c r="A253" s="199" t="s">
        <v>150</v>
      </c>
      <c r="B253" s="199" t="s">
        <v>616</v>
      </c>
      <c r="C253" s="200" t="s">
        <v>619</v>
      </c>
      <c r="D253" s="201" t="s">
        <v>305</v>
      </c>
      <c r="E253" s="202">
        <v>5959</v>
      </c>
      <c r="F253" s="203" t="s">
        <v>618</v>
      </c>
    </row>
    <row r="254" spans="1:6">
      <c r="A254" s="89" t="s">
        <v>158</v>
      </c>
      <c r="B254" s="89" t="s">
        <v>620</v>
      </c>
      <c r="C254" s="90" t="s">
        <v>621</v>
      </c>
      <c r="D254" s="91" t="s">
        <v>622</v>
      </c>
      <c r="E254" s="92">
        <v>18.88</v>
      </c>
      <c r="F254" s="93" t="s">
        <v>623</v>
      </c>
    </row>
    <row r="255" spans="1:6">
      <c r="A255" s="89" t="s">
        <v>163</v>
      </c>
      <c r="B255" s="89" t="s">
        <v>624</v>
      </c>
      <c r="C255" s="90" t="s">
        <v>625</v>
      </c>
      <c r="D255" s="91" t="s">
        <v>305</v>
      </c>
      <c r="E255" s="92">
        <v>4124.1000000000004</v>
      </c>
      <c r="F255" s="93" t="s">
        <v>626</v>
      </c>
    </row>
    <row r="256" spans="1:6" ht="19.5" customHeight="1">
      <c r="A256" s="89" t="s">
        <v>163</v>
      </c>
      <c r="B256" s="89" t="s">
        <v>624</v>
      </c>
      <c r="C256" s="90" t="s">
        <v>627</v>
      </c>
      <c r="D256" s="91" t="s">
        <v>305</v>
      </c>
      <c r="E256" s="92">
        <v>4737.7</v>
      </c>
      <c r="F256" s="93" t="s">
        <v>626</v>
      </c>
    </row>
    <row r="257" spans="1:6">
      <c r="A257" s="89" t="s">
        <v>163</v>
      </c>
      <c r="B257" s="89" t="s">
        <v>624</v>
      </c>
      <c r="C257" s="90" t="s">
        <v>628</v>
      </c>
      <c r="D257" s="91" t="s">
        <v>305</v>
      </c>
      <c r="E257" s="92">
        <v>1239</v>
      </c>
      <c r="F257" s="93" t="s">
        <v>626</v>
      </c>
    </row>
    <row r="258" spans="1:6" ht="24">
      <c r="A258" s="199" t="s">
        <v>258</v>
      </c>
      <c r="B258" s="199" t="s">
        <v>629</v>
      </c>
      <c r="C258" s="200" t="s">
        <v>630</v>
      </c>
      <c r="D258" s="201" t="s">
        <v>305</v>
      </c>
      <c r="E258" s="202">
        <v>711.54</v>
      </c>
      <c r="F258" s="203" t="s">
        <v>618</v>
      </c>
    </row>
    <row r="259" spans="1:6" ht="23.25" customHeight="1">
      <c r="A259" s="199" t="s">
        <v>258</v>
      </c>
      <c r="B259" s="199" t="s">
        <v>629</v>
      </c>
      <c r="C259" s="200" t="s">
        <v>631</v>
      </c>
      <c r="D259" s="201" t="s">
        <v>305</v>
      </c>
      <c r="E259" s="202">
        <v>30.68</v>
      </c>
      <c r="F259" s="203" t="s">
        <v>618</v>
      </c>
    </row>
    <row r="260" spans="1:6" ht="17.25" customHeight="1">
      <c r="A260" s="199" t="s">
        <v>258</v>
      </c>
      <c r="B260" s="199" t="s">
        <v>629</v>
      </c>
      <c r="C260" s="200" t="s">
        <v>632</v>
      </c>
      <c r="D260" s="201" t="s">
        <v>305</v>
      </c>
      <c r="E260" s="202">
        <v>93.22</v>
      </c>
      <c r="F260" s="203" t="s">
        <v>633</v>
      </c>
    </row>
    <row r="261" spans="1:6" ht="15" customHeight="1">
      <c r="A261" s="199" t="s">
        <v>258</v>
      </c>
      <c r="B261" s="199" t="s">
        <v>629</v>
      </c>
      <c r="C261" s="200" t="s">
        <v>634</v>
      </c>
      <c r="D261" s="201" t="s">
        <v>305</v>
      </c>
      <c r="E261" s="202">
        <v>140.125</v>
      </c>
      <c r="F261" s="203" t="s">
        <v>633</v>
      </c>
    </row>
    <row r="262" spans="1:6">
      <c r="A262" s="199" t="s">
        <v>258</v>
      </c>
      <c r="B262" s="199" t="s">
        <v>629</v>
      </c>
      <c r="C262" s="200" t="s">
        <v>635</v>
      </c>
      <c r="D262" s="201" t="s">
        <v>305</v>
      </c>
      <c r="E262" s="202">
        <v>194.7</v>
      </c>
      <c r="F262" s="203" t="s">
        <v>633</v>
      </c>
    </row>
    <row r="263" spans="1:6">
      <c r="A263" s="199" t="s">
        <v>258</v>
      </c>
      <c r="B263" s="199" t="s">
        <v>629</v>
      </c>
      <c r="C263" s="200" t="s">
        <v>636</v>
      </c>
      <c r="D263" s="201" t="s">
        <v>305</v>
      </c>
      <c r="E263" s="202">
        <v>334.82499999999999</v>
      </c>
      <c r="F263" s="203" t="s">
        <v>633</v>
      </c>
    </row>
    <row r="264" spans="1:6">
      <c r="A264" s="199" t="s">
        <v>258</v>
      </c>
      <c r="B264" s="199" t="s">
        <v>629</v>
      </c>
      <c r="C264" s="200" t="s">
        <v>637</v>
      </c>
      <c r="D264" s="201" t="s">
        <v>305</v>
      </c>
      <c r="E264" s="202">
        <v>474.36</v>
      </c>
      <c r="F264" s="203" t="s">
        <v>633</v>
      </c>
    </row>
    <row r="265" spans="1:6">
      <c r="A265" s="199" t="s">
        <v>258</v>
      </c>
      <c r="B265" s="199" t="s">
        <v>629</v>
      </c>
      <c r="C265" s="200" t="s">
        <v>638</v>
      </c>
      <c r="D265" s="201" t="s">
        <v>305</v>
      </c>
      <c r="E265" s="202">
        <v>548.70000000000005</v>
      </c>
      <c r="F265" s="203" t="s">
        <v>633</v>
      </c>
    </row>
    <row r="266" spans="1:6">
      <c r="A266" s="199" t="s">
        <v>258</v>
      </c>
      <c r="B266" s="199" t="s">
        <v>629</v>
      </c>
      <c r="C266" s="200" t="s">
        <v>639</v>
      </c>
      <c r="D266" s="201" t="s">
        <v>305</v>
      </c>
      <c r="E266" s="202">
        <v>628.94000000000005</v>
      </c>
      <c r="F266" s="203" t="s">
        <v>633</v>
      </c>
    </row>
    <row r="267" spans="1:6">
      <c r="A267" s="199" t="s">
        <v>258</v>
      </c>
      <c r="B267" s="199" t="s">
        <v>629</v>
      </c>
      <c r="C267" s="200" t="s">
        <v>640</v>
      </c>
      <c r="D267" s="201" t="s">
        <v>305</v>
      </c>
      <c r="E267" s="202">
        <v>401.2</v>
      </c>
      <c r="F267" s="203" t="s">
        <v>633</v>
      </c>
    </row>
    <row r="268" spans="1:6">
      <c r="A268" s="199" t="s">
        <v>258</v>
      </c>
      <c r="B268" s="199" t="s">
        <v>629</v>
      </c>
      <c r="C268" s="200" t="s">
        <v>641</v>
      </c>
      <c r="D268" s="201" t="s">
        <v>305</v>
      </c>
      <c r="E268" s="202">
        <v>526.57500000000005</v>
      </c>
      <c r="F268" s="203" t="s">
        <v>633</v>
      </c>
    </row>
    <row r="269" spans="1:6">
      <c r="A269" s="199" t="s">
        <v>258</v>
      </c>
      <c r="B269" s="199" t="s">
        <v>629</v>
      </c>
      <c r="C269" s="200" t="s">
        <v>642</v>
      </c>
      <c r="D269" s="201" t="s">
        <v>332</v>
      </c>
      <c r="E269" s="202">
        <v>175.82</v>
      </c>
      <c r="F269" s="203" t="s">
        <v>633</v>
      </c>
    </row>
    <row r="270" spans="1:6">
      <c r="A270" s="199" t="s">
        <v>258</v>
      </c>
      <c r="B270" s="199" t="s">
        <v>629</v>
      </c>
      <c r="C270" s="200" t="s">
        <v>643</v>
      </c>
      <c r="D270" s="201" t="s">
        <v>332</v>
      </c>
      <c r="E270" s="202">
        <v>531</v>
      </c>
      <c r="F270" s="203" t="s">
        <v>633</v>
      </c>
    </row>
    <row r="271" spans="1:6">
      <c r="A271" s="199" t="s">
        <v>258</v>
      </c>
      <c r="B271" s="199" t="s">
        <v>629</v>
      </c>
      <c r="C271" s="200" t="s">
        <v>644</v>
      </c>
      <c r="D271" s="201" t="s">
        <v>332</v>
      </c>
      <c r="E271" s="202">
        <v>233.64</v>
      </c>
      <c r="F271" s="203" t="s">
        <v>633</v>
      </c>
    </row>
    <row r="272" spans="1:6">
      <c r="A272" s="199" t="s">
        <v>258</v>
      </c>
      <c r="B272" s="199" t="s">
        <v>629</v>
      </c>
      <c r="C272" s="200" t="s">
        <v>645</v>
      </c>
      <c r="D272" s="201" t="s">
        <v>332</v>
      </c>
      <c r="E272" s="202">
        <v>260.00110000000001</v>
      </c>
      <c r="F272" s="203" t="s">
        <v>633</v>
      </c>
    </row>
    <row r="273" spans="1:6" ht="36">
      <c r="A273" s="199" t="s">
        <v>258</v>
      </c>
      <c r="B273" s="199" t="s">
        <v>629</v>
      </c>
      <c r="C273" s="200" t="s">
        <v>646</v>
      </c>
      <c r="D273" s="201" t="s">
        <v>305</v>
      </c>
      <c r="E273" s="202">
        <v>283.2</v>
      </c>
      <c r="F273" s="203" t="s">
        <v>618</v>
      </c>
    </row>
    <row r="274" spans="1:6">
      <c r="A274" s="199" t="s">
        <v>258</v>
      </c>
      <c r="B274" s="199" t="s">
        <v>629</v>
      </c>
      <c r="C274" s="200" t="s">
        <v>647</v>
      </c>
      <c r="D274" s="201" t="s">
        <v>305</v>
      </c>
      <c r="E274" s="202">
        <v>132.75</v>
      </c>
      <c r="F274" s="203" t="s">
        <v>633</v>
      </c>
    </row>
    <row r="275" spans="1:6">
      <c r="A275" s="199" t="s">
        <v>258</v>
      </c>
      <c r="B275" s="199" t="s">
        <v>629</v>
      </c>
      <c r="C275" s="200" t="s">
        <v>648</v>
      </c>
      <c r="D275" s="201" t="s">
        <v>305</v>
      </c>
      <c r="E275" s="202">
        <v>368.75</v>
      </c>
      <c r="F275" s="203" t="s">
        <v>633</v>
      </c>
    </row>
    <row r="276" spans="1:6">
      <c r="A276" s="199" t="s">
        <v>258</v>
      </c>
      <c r="B276" s="199" t="s">
        <v>629</v>
      </c>
      <c r="C276" s="200" t="s">
        <v>649</v>
      </c>
      <c r="D276" s="201" t="s">
        <v>305</v>
      </c>
      <c r="E276" s="202">
        <v>5546</v>
      </c>
      <c r="F276" s="203" t="s">
        <v>618</v>
      </c>
    </row>
    <row r="277" spans="1:6" ht="24">
      <c r="A277" s="199" t="s">
        <v>258</v>
      </c>
      <c r="B277" s="199" t="s">
        <v>629</v>
      </c>
      <c r="C277" s="200" t="s">
        <v>650</v>
      </c>
      <c r="D277" s="201" t="s">
        <v>305</v>
      </c>
      <c r="E277" s="202">
        <v>1215.4000000000001</v>
      </c>
      <c r="F277" s="203" t="s">
        <v>618</v>
      </c>
    </row>
    <row r="278" spans="1:6">
      <c r="A278" s="199" t="s">
        <v>258</v>
      </c>
      <c r="B278" s="199" t="s">
        <v>629</v>
      </c>
      <c r="C278" s="200" t="s">
        <v>651</v>
      </c>
      <c r="D278" s="201" t="s">
        <v>652</v>
      </c>
      <c r="E278" s="202">
        <v>139.24</v>
      </c>
      <c r="F278" s="203" t="s">
        <v>653</v>
      </c>
    </row>
    <row r="279" spans="1:6">
      <c r="A279" s="199" t="s">
        <v>258</v>
      </c>
      <c r="B279" s="199" t="s">
        <v>629</v>
      </c>
      <c r="C279" s="200" t="s">
        <v>654</v>
      </c>
      <c r="D279" s="201" t="s">
        <v>652</v>
      </c>
      <c r="E279" s="202">
        <v>194.7</v>
      </c>
      <c r="F279" s="203" t="s">
        <v>653</v>
      </c>
    </row>
    <row r="280" spans="1:6" ht="24">
      <c r="A280" s="199" t="s">
        <v>258</v>
      </c>
      <c r="B280" s="199" t="s">
        <v>629</v>
      </c>
      <c r="C280" s="200" t="s">
        <v>655</v>
      </c>
      <c r="D280" s="201" t="s">
        <v>305</v>
      </c>
      <c r="E280" s="202">
        <v>12.803000000000001</v>
      </c>
      <c r="F280" s="203" t="s">
        <v>633</v>
      </c>
    </row>
    <row r="281" spans="1:6">
      <c r="A281" s="199" t="s">
        <v>258</v>
      </c>
      <c r="B281" s="199" t="s">
        <v>629</v>
      </c>
      <c r="C281" s="200" t="s">
        <v>656</v>
      </c>
      <c r="D281" s="201" t="s">
        <v>305</v>
      </c>
      <c r="E281" s="202">
        <v>663.75</v>
      </c>
      <c r="F281" s="203" t="s">
        <v>633</v>
      </c>
    </row>
    <row r="282" spans="1:6">
      <c r="A282" s="199" t="s">
        <v>258</v>
      </c>
      <c r="B282" s="199" t="s">
        <v>629</v>
      </c>
      <c r="C282" s="200" t="s">
        <v>657</v>
      </c>
      <c r="D282" s="201" t="s">
        <v>305</v>
      </c>
      <c r="E282" s="202">
        <v>6149.9943000000003</v>
      </c>
      <c r="F282" s="203" t="s">
        <v>618</v>
      </c>
    </row>
    <row r="283" spans="1:6">
      <c r="A283" s="89" t="s">
        <v>162</v>
      </c>
      <c r="B283" s="89" t="s">
        <v>658</v>
      </c>
      <c r="C283" s="90" t="s">
        <v>659</v>
      </c>
      <c r="D283" s="91" t="s">
        <v>305</v>
      </c>
      <c r="E283" s="92">
        <v>6490</v>
      </c>
      <c r="F283" s="129" t="s">
        <v>660</v>
      </c>
    </row>
    <row r="284" spans="1:6">
      <c r="A284" s="89" t="s">
        <v>162</v>
      </c>
      <c r="B284" s="89" t="s">
        <v>658</v>
      </c>
      <c r="C284" s="90" t="s">
        <v>661</v>
      </c>
      <c r="D284" s="91" t="s">
        <v>305</v>
      </c>
      <c r="E284" s="92">
        <v>6490</v>
      </c>
      <c r="F284" s="129" t="s">
        <v>660</v>
      </c>
    </row>
    <row r="285" spans="1:6">
      <c r="A285" s="89" t="s">
        <v>162</v>
      </c>
      <c r="B285" s="89" t="s">
        <v>658</v>
      </c>
      <c r="C285" s="90" t="s">
        <v>662</v>
      </c>
      <c r="D285" s="91" t="s">
        <v>305</v>
      </c>
      <c r="E285" s="92">
        <v>6490</v>
      </c>
      <c r="F285" s="129" t="s">
        <v>660</v>
      </c>
    </row>
    <row r="286" spans="1:6" ht="14.1" customHeight="1">
      <c r="A286" s="89" t="s">
        <v>162</v>
      </c>
      <c r="B286" s="89" t="s">
        <v>658</v>
      </c>
      <c r="C286" s="90" t="s">
        <v>663</v>
      </c>
      <c r="D286" s="91" t="s">
        <v>305</v>
      </c>
      <c r="E286" s="92">
        <v>6490</v>
      </c>
      <c r="F286" s="129" t="s">
        <v>660</v>
      </c>
    </row>
    <row r="287" spans="1:6" ht="15" customHeight="1">
      <c r="A287" s="89" t="s">
        <v>162</v>
      </c>
      <c r="B287" s="89" t="s">
        <v>658</v>
      </c>
      <c r="C287" s="90" t="s">
        <v>664</v>
      </c>
      <c r="D287" s="91" t="s">
        <v>305</v>
      </c>
      <c r="E287" s="92">
        <v>6490</v>
      </c>
      <c r="F287" s="129" t="s">
        <v>660</v>
      </c>
    </row>
    <row r="288" spans="1:6" ht="21.75" customHeight="1">
      <c r="A288" s="204" t="s">
        <v>182</v>
      </c>
      <c r="B288" s="204" t="s">
        <v>665</v>
      </c>
      <c r="C288" s="205" t="s">
        <v>666</v>
      </c>
      <c r="D288" s="206" t="s">
        <v>305</v>
      </c>
      <c r="E288" s="207">
        <v>2205.7732999999998</v>
      </c>
      <c r="F288" s="208" t="s">
        <v>667</v>
      </c>
    </row>
    <row r="289" spans="1:6" ht="15.95" customHeight="1">
      <c r="A289" s="204" t="s">
        <v>182</v>
      </c>
      <c r="B289" s="204" t="s">
        <v>665</v>
      </c>
      <c r="C289" s="205" t="s">
        <v>668</v>
      </c>
      <c r="D289" s="206" t="s">
        <v>305</v>
      </c>
      <c r="E289" s="207">
        <v>501.5</v>
      </c>
      <c r="F289" s="208" t="s">
        <v>667</v>
      </c>
    </row>
    <row r="290" spans="1:6">
      <c r="A290" s="204" t="s">
        <v>182</v>
      </c>
      <c r="B290" s="204" t="s">
        <v>665</v>
      </c>
      <c r="C290" s="205" t="s">
        <v>669</v>
      </c>
      <c r="D290" s="206" t="s">
        <v>305</v>
      </c>
      <c r="E290" s="207">
        <v>442.5</v>
      </c>
      <c r="F290" s="208" t="s">
        <v>667</v>
      </c>
    </row>
    <row r="291" spans="1:6" ht="14.1" customHeight="1">
      <c r="A291" s="204" t="s">
        <v>182</v>
      </c>
      <c r="B291" s="204" t="s">
        <v>665</v>
      </c>
      <c r="C291" s="205" t="s">
        <v>670</v>
      </c>
      <c r="D291" s="206" t="s">
        <v>305</v>
      </c>
      <c r="E291" s="207">
        <v>531</v>
      </c>
      <c r="F291" s="208" t="s">
        <v>667</v>
      </c>
    </row>
    <row r="292" spans="1:6">
      <c r="A292" s="204" t="s">
        <v>182</v>
      </c>
      <c r="B292" s="204" t="s">
        <v>665</v>
      </c>
      <c r="C292" s="205" t="s">
        <v>671</v>
      </c>
      <c r="D292" s="206" t="s">
        <v>305</v>
      </c>
      <c r="E292" s="207">
        <v>796.5</v>
      </c>
      <c r="F292" s="208" t="s">
        <v>667</v>
      </c>
    </row>
    <row r="293" spans="1:6" ht="17.25" customHeight="1">
      <c r="A293" s="204" t="s">
        <v>182</v>
      </c>
      <c r="B293" s="204" t="s">
        <v>665</v>
      </c>
      <c r="C293" s="205" t="s">
        <v>672</v>
      </c>
      <c r="D293" s="206" t="s">
        <v>305</v>
      </c>
      <c r="E293" s="207">
        <v>5640.4</v>
      </c>
      <c r="F293" s="208" t="s">
        <v>667</v>
      </c>
    </row>
    <row r="294" spans="1:6" ht="30.75" customHeight="1">
      <c r="A294" s="204" t="s">
        <v>182</v>
      </c>
      <c r="B294" s="204" t="s">
        <v>665</v>
      </c>
      <c r="C294" s="205" t="s">
        <v>673</v>
      </c>
      <c r="D294" s="206" t="s">
        <v>305</v>
      </c>
      <c r="E294" s="207">
        <v>5640.4</v>
      </c>
      <c r="F294" s="208" t="s">
        <v>667</v>
      </c>
    </row>
    <row r="295" spans="1:6" ht="24">
      <c r="A295" s="204" t="s">
        <v>182</v>
      </c>
      <c r="B295" s="204" t="s">
        <v>665</v>
      </c>
      <c r="C295" s="205" t="s">
        <v>674</v>
      </c>
      <c r="D295" s="206" t="s">
        <v>305</v>
      </c>
      <c r="E295" s="207">
        <v>5640.4</v>
      </c>
      <c r="F295" s="208" t="s">
        <v>667</v>
      </c>
    </row>
    <row r="296" spans="1:6" ht="29.25" customHeight="1">
      <c r="A296" s="204" t="s">
        <v>182</v>
      </c>
      <c r="B296" s="204" t="s">
        <v>665</v>
      </c>
      <c r="C296" s="205" t="s">
        <v>675</v>
      </c>
      <c r="D296" s="206" t="s">
        <v>305</v>
      </c>
      <c r="E296" s="207">
        <v>4366</v>
      </c>
      <c r="F296" s="208" t="s">
        <v>667</v>
      </c>
    </row>
    <row r="297" spans="1:6" ht="28.5" customHeight="1">
      <c r="A297" s="204" t="s">
        <v>182</v>
      </c>
      <c r="B297" s="204" t="s">
        <v>665</v>
      </c>
      <c r="C297" s="205" t="s">
        <v>676</v>
      </c>
      <c r="D297" s="206" t="s">
        <v>305</v>
      </c>
      <c r="E297" s="207">
        <v>15611.4</v>
      </c>
      <c r="F297" s="208" t="s">
        <v>667</v>
      </c>
    </row>
    <row r="298" spans="1:6" ht="28.5" customHeight="1">
      <c r="A298" s="204" t="s">
        <v>182</v>
      </c>
      <c r="B298" s="204" t="s">
        <v>665</v>
      </c>
      <c r="C298" s="205" t="s">
        <v>677</v>
      </c>
      <c r="D298" s="206" t="s">
        <v>305</v>
      </c>
      <c r="E298" s="207">
        <v>179.15</v>
      </c>
      <c r="F298" s="208" t="s">
        <v>667</v>
      </c>
    </row>
    <row r="299" spans="1:6" ht="22.5" customHeight="1">
      <c r="A299" s="204" t="s">
        <v>182</v>
      </c>
      <c r="B299" s="204" t="s">
        <v>665</v>
      </c>
      <c r="C299" s="205" t="s">
        <v>678</v>
      </c>
      <c r="D299" s="206" t="s">
        <v>305</v>
      </c>
      <c r="E299" s="207">
        <v>194.7</v>
      </c>
      <c r="F299" s="208" t="s">
        <v>667</v>
      </c>
    </row>
    <row r="300" spans="1:6">
      <c r="A300" s="204" t="s">
        <v>182</v>
      </c>
      <c r="B300" s="204" t="s">
        <v>665</v>
      </c>
      <c r="C300" s="205" t="s">
        <v>679</v>
      </c>
      <c r="D300" s="206" t="s">
        <v>305</v>
      </c>
      <c r="E300" s="207">
        <v>672.6</v>
      </c>
      <c r="F300" s="208" t="s">
        <v>667</v>
      </c>
    </row>
    <row r="301" spans="1:6">
      <c r="A301" s="204" t="s">
        <v>182</v>
      </c>
      <c r="B301" s="204" t="s">
        <v>665</v>
      </c>
      <c r="C301" s="205" t="s">
        <v>680</v>
      </c>
      <c r="D301" s="206" t="s">
        <v>305</v>
      </c>
      <c r="E301" s="207">
        <v>20650</v>
      </c>
      <c r="F301" s="208" t="s">
        <v>667</v>
      </c>
    </row>
    <row r="302" spans="1:6">
      <c r="A302" s="204" t="s">
        <v>182</v>
      </c>
      <c r="B302" s="204" t="s">
        <v>665</v>
      </c>
      <c r="C302" s="205" t="s">
        <v>681</v>
      </c>
      <c r="D302" s="206" t="s">
        <v>305</v>
      </c>
      <c r="E302" s="207">
        <v>4661</v>
      </c>
      <c r="F302" s="208" t="s">
        <v>667</v>
      </c>
    </row>
    <row r="303" spans="1:6">
      <c r="A303" s="204" t="s">
        <v>182</v>
      </c>
      <c r="B303" s="204" t="s">
        <v>665</v>
      </c>
      <c r="C303" s="205" t="s">
        <v>682</v>
      </c>
      <c r="D303" s="206" t="s">
        <v>305</v>
      </c>
      <c r="E303" s="207">
        <v>525.1</v>
      </c>
      <c r="F303" s="208" t="s">
        <v>667</v>
      </c>
    </row>
    <row r="304" spans="1:6">
      <c r="A304" s="204" t="s">
        <v>182</v>
      </c>
      <c r="B304" s="204" t="s">
        <v>665</v>
      </c>
      <c r="C304" s="205" t="s">
        <v>683</v>
      </c>
      <c r="D304" s="206" t="s">
        <v>305</v>
      </c>
      <c r="E304" s="207">
        <v>6384.19</v>
      </c>
      <c r="F304" s="208" t="s">
        <v>667</v>
      </c>
    </row>
    <row r="305" spans="1:6" ht="21" customHeight="1">
      <c r="A305" s="204" t="s">
        <v>182</v>
      </c>
      <c r="B305" s="204" t="s">
        <v>665</v>
      </c>
      <c r="C305" s="205" t="s">
        <v>684</v>
      </c>
      <c r="D305" s="206" t="s">
        <v>305</v>
      </c>
      <c r="E305" s="207">
        <v>899.04330000000004</v>
      </c>
      <c r="F305" s="208" t="s">
        <v>667</v>
      </c>
    </row>
    <row r="306" spans="1:6" ht="29.25" customHeight="1">
      <c r="A306" s="204" t="s">
        <v>182</v>
      </c>
      <c r="B306" s="204" t="s">
        <v>665</v>
      </c>
      <c r="C306" s="205" t="s">
        <v>685</v>
      </c>
      <c r="D306" s="206" t="s">
        <v>305</v>
      </c>
      <c r="E306" s="207">
        <v>348.1</v>
      </c>
      <c r="F306" s="208" t="s">
        <v>667</v>
      </c>
    </row>
    <row r="307" spans="1:6" ht="28.5" customHeight="1">
      <c r="A307" s="204" t="s">
        <v>182</v>
      </c>
      <c r="B307" s="204" t="s">
        <v>665</v>
      </c>
      <c r="C307" s="205" t="s">
        <v>686</v>
      </c>
      <c r="D307" s="206" t="s">
        <v>305</v>
      </c>
      <c r="E307" s="207">
        <v>147.5</v>
      </c>
      <c r="F307" s="208" t="s">
        <v>667</v>
      </c>
    </row>
    <row r="308" spans="1:6" ht="32.25" customHeight="1">
      <c r="A308" s="204" t="s">
        <v>182</v>
      </c>
      <c r="B308" s="204" t="s">
        <v>665</v>
      </c>
      <c r="C308" s="205" t="s">
        <v>687</v>
      </c>
      <c r="D308" s="206" t="s">
        <v>305</v>
      </c>
      <c r="E308" s="207">
        <v>11210</v>
      </c>
      <c r="F308" s="208" t="s">
        <v>667</v>
      </c>
    </row>
    <row r="309" spans="1:6" ht="24">
      <c r="A309" s="204" t="s">
        <v>182</v>
      </c>
      <c r="B309" s="204" t="s">
        <v>665</v>
      </c>
      <c r="C309" s="205" t="s">
        <v>688</v>
      </c>
      <c r="D309" s="206" t="s">
        <v>305</v>
      </c>
      <c r="E309" s="207">
        <v>1333.4</v>
      </c>
      <c r="F309" s="208" t="s">
        <v>667</v>
      </c>
    </row>
    <row r="310" spans="1:6">
      <c r="A310" s="209" t="s">
        <v>152</v>
      </c>
      <c r="B310" s="209" t="s">
        <v>689</v>
      </c>
      <c r="C310" s="210" t="s">
        <v>690</v>
      </c>
      <c r="D310" s="211" t="s">
        <v>305</v>
      </c>
      <c r="E310" s="212">
        <v>939.75</v>
      </c>
      <c r="F310" s="213" t="s">
        <v>691</v>
      </c>
    </row>
    <row r="311" spans="1:6" ht="22.5" customHeight="1">
      <c r="A311" s="209" t="s">
        <v>152</v>
      </c>
      <c r="B311" s="209" t="s">
        <v>689</v>
      </c>
      <c r="C311" s="210" t="s">
        <v>692</v>
      </c>
      <c r="D311" s="211" t="s">
        <v>305</v>
      </c>
      <c r="E311" s="212">
        <v>590</v>
      </c>
      <c r="F311" s="213" t="s">
        <v>691</v>
      </c>
    </row>
    <row r="312" spans="1:6">
      <c r="A312" s="209" t="s">
        <v>152</v>
      </c>
      <c r="B312" s="209" t="s">
        <v>689</v>
      </c>
      <c r="C312" s="210" t="s">
        <v>693</v>
      </c>
      <c r="D312" s="211" t="s">
        <v>305</v>
      </c>
      <c r="E312" s="212">
        <v>761.25</v>
      </c>
      <c r="F312" s="213" t="s">
        <v>691</v>
      </c>
    </row>
    <row r="313" spans="1:6">
      <c r="A313" s="209" t="s">
        <v>152</v>
      </c>
      <c r="B313" s="209" t="s">
        <v>689</v>
      </c>
      <c r="C313" s="214" t="s">
        <v>693</v>
      </c>
      <c r="D313" s="215" t="s">
        <v>305</v>
      </c>
      <c r="E313" s="216">
        <v>761.25</v>
      </c>
      <c r="F313" s="217" t="s">
        <v>694</v>
      </c>
    </row>
    <row r="314" spans="1:6" ht="26.25" customHeight="1">
      <c r="A314" s="209" t="s">
        <v>152</v>
      </c>
      <c r="B314" s="209" t="s">
        <v>689</v>
      </c>
      <c r="C314" s="214" t="s">
        <v>695</v>
      </c>
      <c r="D314" s="215" t="s">
        <v>305</v>
      </c>
      <c r="E314" s="216">
        <v>309.75</v>
      </c>
      <c r="F314" s="217" t="s">
        <v>694</v>
      </c>
    </row>
    <row r="315" spans="1:6" ht="18" customHeight="1">
      <c r="A315" s="209" t="s">
        <v>152</v>
      </c>
      <c r="B315" s="209" t="s">
        <v>689</v>
      </c>
      <c r="C315" s="210" t="s">
        <v>696</v>
      </c>
      <c r="D315" s="211" t="s">
        <v>305</v>
      </c>
      <c r="E315" s="212">
        <v>270.48</v>
      </c>
      <c r="F315" s="217" t="s">
        <v>694</v>
      </c>
    </row>
    <row r="316" spans="1:6">
      <c r="A316" s="209" t="s">
        <v>152</v>
      </c>
      <c r="B316" s="209" t="s">
        <v>689</v>
      </c>
      <c r="C316" s="210" t="s">
        <v>697</v>
      </c>
      <c r="D316" s="211" t="s">
        <v>305</v>
      </c>
      <c r="E316" s="212">
        <v>229.21530000000001</v>
      </c>
      <c r="F316" s="213" t="s">
        <v>691</v>
      </c>
    </row>
    <row r="317" spans="1:6">
      <c r="A317" s="209" t="s">
        <v>152</v>
      </c>
      <c r="B317" s="209" t="s">
        <v>689</v>
      </c>
      <c r="C317" s="210" t="s">
        <v>698</v>
      </c>
      <c r="D317" s="211" t="s">
        <v>305</v>
      </c>
      <c r="E317" s="212">
        <v>194.25</v>
      </c>
      <c r="F317" s="217" t="s">
        <v>694</v>
      </c>
    </row>
    <row r="318" spans="1:6">
      <c r="A318" s="209" t="s">
        <v>152</v>
      </c>
      <c r="B318" s="209" t="s">
        <v>689</v>
      </c>
      <c r="C318" s="210" t="s">
        <v>699</v>
      </c>
      <c r="D318" s="211" t="s">
        <v>305</v>
      </c>
      <c r="E318" s="212">
        <v>414.75</v>
      </c>
      <c r="F318" s="213" t="s">
        <v>691</v>
      </c>
    </row>
    <row r="319" spans="1:6">
      <c r="A319" s="209" t="s">
        <v>152</v>
      </c>
      <c r="B319" s="209" t="s">
        <v>689</v>
      </c>
      <c r="C319" s="210" t="s">
        <v>700</v>
      </c>
      <c r="D319" s="211" t="s">
        <v>305</v>
      </c>
      <c r="E319" s="212">
        <v>414.75</v>
      </c>
      <c r="F319" s="217" t="s">
        <v>694</v>
      </c>
    </row>
    <row r="320" spans="1:6">
      <c r="A320" s="209" t="s">
        <v>152</v>
      </c>
      <c r="B320" s="209" t="s">
        <v>689</v>
      </c>
      <c r="C320" s="214" t="s">
        <v>701</v>
      </c>
      <c r="D320" s="215" t="s">
        <v>305</v>
      </c>
      <c r="E320" s="216">
        <v>3669.75</v>
      </c>
      <c r="F320" s="217" t="s">
        <v>694</v>
      </c>
    </row>
    <row r="321" spans="1:6">
      <c r="A321" s="209" t="s">
        <v>152</v>
      </c>
      <c r="B321" s="209" t="s">
        <v>689</v>
      </c>
      <c r="C321" s="210" t="s">
        <v>702</v>
      </c>
      <c r="D321" s="211" t="s">
        <v>703</v>
      </c>
      <c r="E321" s="212">
        <v>866.25</v>
      </c>
      <c r="F321" s="217" t="s">
        <v>694</v>
      </c>
    </row>
    <row r="322" spans="1:6" ht="24">
      <c r="A322" s="209" t="s">
        <v>152</v>
      </c>
      <c r="B322" s="209" t="s">
        <v>689</v>
      </c>
      <c r="C322" s="210" t="s">
        <v>704</v>
      </c>
      <c r="D322" s="211" t="s">
        <v>305</v>
      </c>
      <c r="E322" s="212">
        <v>8096</v>
      </c>
      <c r="F322" s="217" t="s">
        <v>694</v>
      </c>
    </row>
    <row r="323" spans="1:6" ht="24">
      <c r="A323" s="209" t="s">
        <v>152</v>
      </c>
      <c r="B323" s="209" t="s">
        <v>689</v>
      </c>
      <c r="C323" s="210" t="s">
        <v>705</v>
      </c>
      <c r="D323" s="211" t="s">
        <v>305</v>
      </c>
      <c r="E323" s="212">
        <v>8000</v>
      </c>
      <c r="F323" s="217" t="s">
        <v>694</v>
      </c>
    </row>
    <row r="324" spans="1:6">
      <c r="A324" s="209" t="s">
        <v>152</v>
      </c>
      <c r="B324" s="209" t="s">
        <v>689</v>
      </c>
      <c r="C324" s="214" t="s">
        <v>706</v>
      </c>
      <c r="D324" s="215" t="s">
        <v>305</v>
      </c>
      <c r="E324" s="216">
        <v>167.27</v>
      </c>
      <c r="F324" s="217" t="s">
        <v>694</v>
      </c>
    </row>
    <row r="325" spans="1:6" ht="30.75" customHeight="1">
      <c r="A325" s="209" t="s">
        <v>152</v>
      </c>
      <c r="B325" s="209" t="s">
        <v>689</v>
      </c>
      <c r="C325" s="210" t="s">
        <v>707</v>
      </c>
      <c r="D325" s="211" t="s">
        <v>305</v>
      </c>
      <c r="E325" s="212">
        <v>402.67669999999998</v>
      </c>
      <c r="F325" s="213" t="s">
        <v>691</v>
      </c>
    </row>
    <row r="326" spans="1:6">
      <c r="A326" s="209" t="s">
        <v>152</v>
      </c>
      <c r="B326" s="209" t="s">
        <v>689</v>
      </c>
      <c r="C326" s="210" t="s">
        <v>708</v>
      </c>
      <c r="D326" s="211" t="s">
        <v>305</v>
      </c>
      <c r="E326" s="212">
        <v>600.9153</v>
      </c>
      <c r="F326" s="213" t="s">
        <v>691</v>
      </c>
    </row>
    <row r="327" spans="1:6">
      <c r="A327" s="209" t="s">
        <v>152</v>
      </c>
      <c r="B327" s="209" t="s">
        <v>689</v>
      </c>
      <c r="C327" s="210" t="s">
        <v>709</v>
      </c>
      <c r="D327" s="211" t="s">
        <v>703</v>
      </c>
      <c r="E327" s="212">
        <v>489.40600000000001</v>
      </c>
      <c r="F327" s="217" t="s">
        <v>694</v>
      </c>
    </row>
    <row r="328" spans="1:6" ht="24.75" customHeight="1">
      <c r="A328" s="209" t="s">
        <v>152</v>
      </c>
      <c r="B328" s="209" t="s">
        <v>689</v>
      </c>
      <c r="C328" s="210" t="s">
        <v>710</v>
      </c>
      <c r="D328" s="211" t="s">
        <v>305</v>
      </c>
      <c r="E328" s="212">
        <v>455.48</v>
      </c>
      <c r="F328" s="213" t="s">
        <v>691</v>
      </c>
    </row>
    <row r="329" spans="1:6" ht="24">
      <c r="A329" s="89" t="s">
        <v>165</v>
      </c>
      <c r="B329" s="89" t="s">
        <v>711</v>
      </c>
      <c r="C329" s="90" t="s">
        <v>712</v>
      </c>
      <c r="D329" s="91" t="s">
        <v>305</v>
      </c>
      <c r="E329" s="92">
        <v>6490</v>
      </c>
      <c r="F329" s="129" t="s">
        <v>713</v>
      </c>
    </row>
    <row r="330" spans="1:6" ht="24">
      <c r="A330" s="89" t="s">
        <v>714</v>
      </c>
      <c r="B330" s="89" t="s">
        <v>715</v>
      </c>
      <c r="C330" s="90" t="s">
        <v>716</v>
      </c>
      <c r="D330" s="91" t="s">
        <v>473</v>
      </c>
      <c r="E330" s="92">
        <v>460.2</v>
      </c>
      <c r="F330" s="129" t="s">
        <v>717</v>
      </c>
    </row>
    <row r="331" spans="1:6" ht="36">
      <c r="A331" s="89" t="s">
        <v>103</v>
      </c>
      <c r="B331" s="89" t="s">
        <v>718</v>
      </c>
      <c r="C331" s="90" t="s">
        <v>719</v>
      </c>
      <c r="D331" s="91" t="s">
        <v>720</v>
      </c>
      <c r="E331" s="92">
        <v>44877.760000000002</v>
      </c>
      <c r="F331" s="129" t="s">
        <v>721</v>
      </c>
    </row>
    <row r="332" spans="1:6">
      <c r="A332" s="93" t="s">
        <v>722</v>
      </c>
      <c r="B332" s="93" t="s">
        <v>723</v>
      </c>
      <c r="C332" s="90" t="s">
        <v>724</v>
      </c>
      <c r="D332" s="91" t="s">
        <v>725</v>
      </c>
      <c r="E332" s="92">
        <v>3000</v>
      </c>
      <c r="F332" s="129" t="s">
        <v>726</v>
      </c>
    </row>
    <row r="333" spans="1:6" ht="24">
      <c r="A333" s="218" t="s">
        <v>727</v>
      </c>
      <c r="B333" s="218" t="s">
        <v>728</v>
      </c>
      <c r="C333" s="219" t="s">
        <v>729</v>
      </c>
      <c r="D333" s="220" t="s">
        <v>305</v>
      </c>
      <c r="E333" s="221">
        <v>23562.5</v>
      </c>
      <c r="F333" s="222" t="s">
        <v>730</v>
      </c>
    </row>
    <row r="334" spans="1:6" ht="24">
      <c r="A334" s="218" t="s">
        <v>727</v>
      </c>
      <c r="B334" s="218" t="s">
        <v>728</v>
      </c>
      <c r="C334" s="219" t="s">
        <v>731</v>
      </c>
      <c r="D334" s="220" t="s">
        <v>305</v>
      </c>
      <c r="E334" s="221">
        <v>102660</v>
      </c>
      <c r="F334" s="222" t="s">
        <v>730</v>
      </c>
    </row>
    <row r="335" spans="1:6" ht="20.25" customHeight="1">
      <c r="A335" s="223" t="s">
        <v>732</v>
      </c>
      <c r="B335" s="223" t="s">
        <v>733</v>
      </c>
      <c r="C335" s="224" t="s">
        <v>734</v>
      </c>
      <c r="D335" s="225" t="s">
        <v>305</v>
      </c>
      <c r="E335" s="226">
        <v>590</v>
      </c>
      <c r="F335" s="227" t="s">
        <v>735</v>
      </c>
    </row>
    <row r="336" spans="1:6" ht="15" customHeight="1">
      <c r="A336" s="223" t="s">
        <v>732</v>
      </c>
      <c r="B336" s="223" t="s">
        <v>733</v>
      </c>
      <c r="C336" s="224" t="s">
        <v>736</v>
      </c>
      <c r="D336" s="225" t="s">
        <v>305</v>
      </c>
      <c r="E336" s="226">
        <v>2124</v>
      </c>
      <c r="F336" s="227" t="s">
        <v>735</v>
      </c>
    </row>
    <row r="337" spans="1:6" ht="14.1" customHeight="1">
      <c r="A337" s="223" t="s">
        <v>732</v>
      </c>
      <c r="B337" s="223" t="s">
        <v>733</v>
      </c>
      <c r="C337" s="224" t="s">
        <v>737</v>
      </c>
      <c r="D337" s="225" t="s">
        <v>738</v>
      </c>
      <c r="E337" s="226">
        <v>2832</v>
      </c>
      <c r="F337" s="227" t="s">
        <v>735</v>
      </c>
    </row>
    <row r="338" spans="1:6">
      <c r="A338" s="223" t="s">
        <v>732</v>
      </c>
      <c r="B338" s="223" t="s">
        <v>733</v>
      </c>
      <c r="C338" s="224" t="s">
        <v>739</v>
      </c>
      <c r="D338" s="225" t="s">
        <v>738</v>
      </c>
      <c r="E338" s="226">
        <v>2548.8000000000002</v>
      </c>
      <c r="F338" s="227" t="s">
        <v>735</v>
      </c>
    </row>
    <row r="339" spans="1:6" ht="15" customHeight="1">
      <c r="A339" s="223" t="s">
        <v>732</v>
      </c>
      <c r="B339" s="223" t="s">
        <v>733</v>
      </c>
      <c r="C339" s="224" t="s">
        <v>740</v>
      </c>
      <c r="D339" s="225" t="s">
        <v>738</v>
      </c>
      <c r="E339" s="226">
        <v>2360</v>
      </c>
      <c r="F339" s="227" t="s">
        <v>735</v>
      </c>
    </row>
    <row r="340" spans="1:6" ht="24">
      <c r="A340" s="223" t="s">
        <v>732</v>
      </c>
      <c r="B340" s="223" t="s">
        <v>733</v>
      </c>
      <c r="C340" s="224" t="s">
        <v>741</v>
      </c>
      <c r="D340" s="225" t="s">
        <v>738</v>
      </c>
      <c r="E340" s="226">
        <v>2360</v>
      </c>
      <c r="F340" s="227" t="s">
        <v>735</v>
      </c>
    </row>
    <row r="341" spans="1:6">
      <c r="A341" s="223" t="s">
        <v>732</v>
      </c>
      <c r="B341" s="223" t="s">
        <v>733</v>
      </c>
      <c r="C341" s="224" t="s">
        <v>742</v>
      </c>
      <c r="D341" s="225" t="s">
        <v>738</v>
      </c>
      <c r="E341" s="226">
        <v>708</v>
      </c>
      <c r="F341" s="227" t="s">
        <v>735</v>
      </c>
    </row>
    <row r="342" spans="1:6">
      <c r="A342" s="223" t="s">
        <v>732</v>
      </c>
      <c r="B342" s="223" t="s">
        <v>733</v>
      </c>
      <c r="C342" s="224" t="s">
        <v>743</v>
      </c>
      <c r="D342" s="225" t="s">
        <v>305</v>
      </c>
      <c r="E342" s="226">
        <v>7670</v>
      </c>
      <c r="F342" s="227" t="s">
        <v>735</v>
      </c>
    </row>
    <row r="343" spans="1:6" ht="24">
      <c r="A343" s="223" t="s">
        <v>732</v>
      </c>
      <c r="B343" s="223" t="s">
        <v>733</v>
      </c>
      <c r="C343" s="224" t="s">
        <v>744</v>
      </c>
      <c r="D343" s="225" t="s">
        <v>738</v>
      </c>
      <c r="E343" s="226">
        <v>2548.8000000000002</v>
      </c>
      <c r="F343" s="227" t="s">
        <v>735</v>
      </c>
    </row>
    <row r="344" spans="1:6" ht="24">
      <c r="A344" s="223" t="s">
        <v>732</v>
      </c>
      <c r="B344" s="223" t="s">
        <v>733</v>
      </c>
      <c r="C344" s="224" t="s">
        <v>745</v>
      </c>
      <c r="D344" s="225" t="s">
        <v>305</v>
      </c>
      <c r="E344" s="226">
        <v>2360</v>
      </c>
      <c r="F344" s="227" t="s">
        <v>735</v>
      </c>
    </row>
    <row r="345" spans="1:6" ht="24">
      <c r="A345" s="223" t="s">
        <v>732</v>
      </c>
      <c r="B345" s="223" t="s">
        <v>733</v>
      </c>
      <c r="C345" s="224" t="s">
        <v>746</v>
      </c>
      <c r="D345" s="225" t="s">
        <v>305</v>
      </c>
      <c r="E345" s="226">
        <v>1770</v>
      </c>
      <c r="F345" s="227" t="s">
        <v>735</v>
      </c>
    </row>
    <row r="346" spans="1:6">
      <c r="A346" s="223" t="s">
        <v>732</v>
      </c>
      <c r="B346" s="223" t="s">
        <v>733</v>
      </c>
      <c r="C346" s="224" t="s">
        <v>747</v>
      </c>
      <c r="D346" s="225" t="s">
        <v>305</v>
      </c>
      <c r="E346" s="226">
        <v>1121</v>
      </c>
      <c r="F346" s="227" t="s">
        <v>735</v>
      </c>
    </row>
    <row r="347" spans="1:6">
      <c r="A347" s="228" t="s">
        <v>748</v>
      </c>
      <c r="B347" s="228" t="s">
        <v>749</v>
      </c>
      <c r="C347" s="229" t="s">
        <v>750</v>
      </c>
      <c r="D347" s="230" t="s">
        <v>305</v>
      </c>
      <c r="E347" s="231">
        <v>1770</v>
      </c>
      <c r="F347" s="232" t="s">
        <v>751</v>
      </c>
    </row>
    <row r="348" spans="1:6" ht="24">
      <c r="A348" s="228" t="s">
        <v>748</v>
      </c>
      <c r="B348" s="228" t="s">
        <v>749</v>
      </c>
      <c r="C348" s="229" t="s">
        <v>752</v>
      </c>
      <c r="D348" s="230" t="s">
        <v>305</v>
      </c>
      <c r="E348" s="231">
        <v>1062</v>
      </c>
      <c r="F348" s="232" t="s">
        <v>751</v>
      </c>
    </row>
    <row r="349" spans="1:6">
      <c r="A349" s="228" t="s">
        <v>748</v>
      </c>
      <c r="B349" s="228" t="s">
        <v>749</v>
      </c>
      <c r="C349" s="229" t="s">
        <v>753</v>
      </c>
      <c r="D349" s="230" t="s">
        <v>305</v>
      </c>
      <c r="E349" s="231">
        <v>420.55200000000002</v>
      </c>
      <c r="F349" s="232" t="s">
        <v>751</v>
      </c>
    </row>
    <row r="350" spans="1:6">
      <c r="A350" s="228" t="s">
        <v>748</v>
      </c>
      <c r="B350" s="228" t="s">
        <v>749</v>
      </c>
      <c r="C350" s="229" t="s">
        <v>754</v>
      </c>
      <c r="D350" s="230" t="s">
        <v>305</v>
      </c>
      <c r="E350" s="231">
        <v>420.73</v>
      </c>
      <c r="F350" s="232" t="s">
        <v>751</v>
      </c>
    </row>
    <row r="351" spans="1:6" ht="24">
      <c r="A351" s="228" t="s">
        <v>748</v>
      </c>
      <c r="B351" s="228" t="s">
        <v>749</v>
      </c>
      <c r="C351" s="229" t="s">
        <v>755</v>
      </c>
      <c r="D351" s="230" t="s">
        <v>305</v>
      </c>
      <c r="E351" s="231">
        <v>1379.48</v>
      </c>
      <c r="F351" s="232" t="s">
        <v>751</v>
      </c>
    </row>
    <row r="352" spans="1:6" ht="24">
      <c r="A352" s="228" t="s">
        <v>748</v>
      </c>
      <c r="B352" s="228" t="s">
        <v>749</v>
      </c>
      <c r="C352" s="229" t="s">
        <v>755</v>
      </c>
      <c r="D352" s="230" t="s">
        <v>305</v>
      </c>
      <c r="E352" s="231">
        <v>486.69200000000001</v>
      </c>
      <c r="F352" s="232" t="s">
        <v>751</v>
      </c>
    </row>
    <row r="353" spans="1:6" ht="24">
      <c r="A353" s="228" t="s">
        <v>748</v>
      </c>
      <c r="B353" s="228" t="s">
        <v>749</v>
      </c>
      <c r="C353" s="229" t="s">
        <v>756</v>
      </c>
      <c r="D353" s="230" t="s">
        <v>305</v>
      </c>
      <c r="E353" s="231">
        <v>420.09199999999998</v>
      </c>
      <c r="F353" s="232" t="s">
        <v>751</v>
      </c>
    </row>
    <row r="354" spans="1:6" ht="24">
      <c r="A354" s="228" t="s">
        <v>748</v>
      </c>
      <c r="B354" s="228" t="s">
        <v>749</v>
      </c>
      <c r="C354" s="229" t="s">
        <v>757</v>
      </c>
      <c r="D354" s="230" t="s">
        <v>305</v>
      </c>
      <c r="E354" s="231">
        <v>422.358</v>
      </c>
      <c r="F354" s="232" t="s">
        <v>751</v>
      </c>
    </row>
    <row r="355" spans="1:6" ht="15" customHeight="1">
      <c r="A355" s="228" t="s">
        <v>748</v>
      </c>
      <c r="B355" s="228" t="s">
        <v>749</v>
      </c>
      <c r="C355" s="229" t="s">
        <v>758</v>
      </c>
      <c r="D355" s="230" t="s">
        <v>305</v>
      </c>
      <c r="E355" s="231">
        <v>422.44</v>
      </c>
      <c r="F355" s="232" t="s">
        <v>751</v>
      </c>
    </row>
    <row r="356" spans="1:6" ht="24">
      <c r="A356" s="228" t="s">
        <v>748</v>
      </c>
      <c r="B356" s="228" t="s">
        <v>749</v>
      </c>
      <c r="C356" s="229" t="s">
        <v>759</v>
      </c>
      <c r="D356" s="230" t="s">
        <v>305</v>
      </c>
      <c r="E356" s="231">
        <v>422.62799999999999</v>
      </c>
      <c r="F356" s="232" t="s">
        <v>751</v>
      </c>
    </row>
    <row r="357" spans="1:6" ht="14.1" customHeight="1">
      <c r="A357" s="228" t="s">
        <v>748</v>
      </c>
      <c r="B357" s="228" t="s">
        <v>749</v>
      </c>
      <c r="C357" s="229" t="s">
        <v>760</v>
      </c>
      <c r="D357" s="230" t="s">
        <v>305</v>
      </c>
      <c r="E357" s="231">
        <v>810.41200000000003</v>
      </c>
      <c r="F357" s="232" t="s">
        <v>751</v>
      </c>
    </row>
    <row r="358" spans="1:6">
      <c r="A358" s="228" t="s">
        <v>748</v>
      </c>
      <c r="B358" s="228" t="s">
        <v>749</v>
      </c>
      <c r="C358" s="229" t="s">
        <v>761</v>
      </c>
      <c r="D358" s="230" t="s">
        <v>305</v>
      </c>
      <c r="E358" s="231">
        <v>1069.47</v>
      </c>
      <c r="F358" s="232" t="s">
        <v>751</v>
      </c>
    </row>
    <row r="359" spans="1:6" ht="18" customHeight="1">
      <c r="A359" s="228" t="s">
        <v>748</v>
      </c>
      <c r="B359" s="228" t="s">
        <v>749</v>
      </c>
      <c r="C359" s="229" t="s">
        <v>762</v>
      </c>
      <c r="D359" s="230" t="s">
        <v>305</v>
      </c>
      <c r="E359" s="231">
        <v>3499.9967000000001</v>
      </c>
      <c r="F359" s="232" t="s">
        <v>751</v>
      </c>
    </row>
    <row r="360" spans="1:6" ht="18.95" customHeight="1">
      <c r="A360" s="228" t="s">
        <v>748</v>
      </c>
      <c r="B360" s="228" t="s">
        <v>749</v>
      </c>
      <c r="C360" s="229" t="s">
        <v>763</v>
      </c>
      <c r="D360" s="230" t="s">
        <v>305</v>
      </c>
      <c r="E360" s="231">
        <v>200.6</v>
      </c>
      <c r="F360" s="232" t="s">
        <v>751</v>
      </c>
    </row>
    <row r="361" spans="1:6" ht="15.95" customHeight="1">
      <c r="A361" s="228" t="s">
        <v>748</v>
      </c>
      <c r="B361" s="228" t="s">
        <v>749</v>
      </c>
      <c r="C361" s="229" t="s">
        <v>764</v>
      </c>
      <c r="D361" s="230" t="s">
        <v>305</v>
      </c>
      <c r="E361" s="231">
        <v>17.405000000000001</v>
      </c>
      <c r="F361" s="232" t="s">
        <v>751</v>
      </c>
    </row>
    <row r="362" spans="1:6" ht="21" customHeight="1">
      <c r="A362" s="228" t="s">
        <v>748</v>
      </c>
      <c r="B362" s="228" t="s">
        <v>749</v>
      </c>
      <c r="C362" s="229" t="s">
        <v>765</v>
      </c>
      <c r="D362" s="230" t="s">
        <v>305</v>
      </c>
      <c r="E362" s="231">
        <v>101.48</v>
      </c>
      <c r="F362" s="232" t="s">
        <v>751</v>
      </c>
    </row>
    <row r="363" spans="1:6">
      <c r="A363" s="228" t="s">
        <v>748</v>
      </c>
      <c r="B363" s="228" t="s">
        <v>749</v>
      </c>
      <c r="C363" s="229" t="s">
        <v>766</v>
      </c>
      <c r="D363" s="230" t="s">
        <v>305</v>
      </c>
      <c r="E363" s="231">
        <v>15.281000000000001</v>
      </c>
      <c r="F363" s="232" t="s">
        <v>751</v>
      </c>
    </row>
    <row r="364" spans="1:6">
      <c r="A364" s="228" t="s">
        <v>748</v>
      </c>
      <c r="B364" s="228" t="s">
        <v>749</v>
      </c>
      <c r="C364" s="229" t="s">
        <v>767</v>
      </c>
      <c r="D364" s="230" t="s">
        <v>305</v>
      </c>
      <c r="E364" s="231">
        <v>34.81</v>
      </c>
      <c r="F364" s="232" t="s">
        <v>751</v>
      </c>
    </row>
    <row r="365" spans="1:6">
      <c r="A365" s="228" t="s">
        <v>748</v>
      </c>
      <c r="B365" s="228" t="s">
        <v>749</v>
      </c>
      <c r="C365" s="229" t="s">
        <v>768</v>
      </c>
      <c r="D365" s="230" t="s">
        <v>305</v>
      </c>
      <c r="E365" s="231">
        <v>77.88</v>
      </c>
      <c r="F365" s="232" t="s">
        <v>751</v>
      </c>
    </row>
    <row r="366" spans="1:6">
      <c r="A366" s="228" t="s">
        <v>748</v>
      </c>
      <c r="B366" s="228" t="s">
        <v>749</v>
      </c>
      <c r="C366" s="229" t="s">
        <v>769</v>
      </c>
      <c r="D366" s="230" t="s">
        <v>332</v>
      </c>
      <c r="E366" s="231">
        <v>403.79669999999999</v>
      </c>
      <c r="F366" s="232" t="s">
        <v>751</v>
      </c>
    </row>
    <row r="367" spans="1:6">
      <c r="A367" s="228" t="s">
        <v>748</v>
      </c>
      <c r="B367" s="228" t="s">
        <v>749</v>
      </c>
      <c r="C367" s="229" t="s">
        <v>770</v>
      </c>
      <c r="D367" s="230" t="s">
        <v>332</v>
      </c>
      <c r="E367" s="231">
        <v>36</v>
      </c>
      <c r="F367" s="232" t="s">
        <v>751</v>
      </c>
    </row>
    <row r="368" spans="1:6">
      <c r="A368" s="228" t="s">
        <v>748</v>
      </c>
      <c r="B368" s="228" t="s">
        <v>749</v>
      </c>
      <c r="C368" s="229" t="s">
        <v>771</v>
      </c>
      <c r="D368" s="230" t="s">
        <v>332</v>
      </c>
      <c r="E368" s="231">
        <v>154.875</v>
      </c>
      <c r="F368" s="232" t="s">
        <v>751</v>
      </c>
    </row>
    <row r="369" spans="1:6">
      <c r="A369" s="228" t="s">
        <v>748</v>
      </c>
      <c r="B369" s="228" t="s">
        <v>749</v>
      </c>
      <c r="C369" s="228" t="s">
        <v>772</v>
      </c>
      <c r="D369" s="230" t="s">
        <v>305</v>
      </c>
      <c r="E369" s="233">
        <v>121.54</v>
      </c>
      <c r="F369" s="234" t="s">
        <v>751</v>
      </c>
    </row>
    <row r="370" spans="1:6" ht="18" customHeight="1">
      <c r="A370" s="228" t="s">
        <v>748</v>
      </c>
      <c r="B370" s="228" t="s">
        <v>749</v>
      </c>
      <c r="C370" s="229" t="s">
        <v>773</v>
      </c>
      <c r="D370" s="230" t="s">
        <v>305</v>
      </c>
      <c r="E370" s="231">
        <v>510.04250000000002</v>
      </c>
      <c r="F370" s="232" t="s">
        <v>751</v>
      </c>
    </row>
    <row r="371" spans="1:6" ht="24">
      <c r="A371" s="228" t="s">
        <v>748</v>
      </c>
      <c r="B371" s="228" t="s">
        <v>749</v>
      </c>
      <c r="C371" s="229" t="s">
        <v>774</v>
      </c>
      <c r="D371" s="230" t="s">
        <v>305</v>
      </c>
      <c r="E371" s="231">
        <v>510.04250000000002</v>
      </c>
      <c r="F371" s="232" t="s">
        <v>751</v>
      </c>
    </row>
    <row r="372" spans="1:6" ht="24">
      <c r="A372" s="228" t="s">
        <v>748</v>
      </c>
      <c r="B372" s="228" t="s">
        <v>749</v>
      </c>
      <c r="C372" s="229" t="s">
        <v>775</v>
      </c>
      <c r="D372" s="230" t="s">
        <v>305</v>
      </c>
      <c r="E372" s="231">
        <v>445.214</v>
      </c>
      <c r="F372" s="232" t="s">
        <v>751</v>
      </c>
    </row>
    <row r="373" spans="1:6" ht="24">
      <c r="A373" s="228" t="s">
        <v>748</v>
      </c>
      <c r="B373" s="228" t="s">
        <v>749</v>
      </c>
      <c r="C373" s="229" t="s">
        <v>776</v>
      </c>
      <c r="D373" s="230" t="s">
        <v>305</v>
      </c>
      <c r="E373" s="231">
        <v>445.21409999999997</v>
      </c>
      <c r="F373" s="232" t="s">
        <v>751</v>
      </c>
    </row>
    <row r="374" spans="1:6" ht="21.75" customHeight="1">
      <c r="A374" s="228" t="s">
        <v>748</v>
      </c>
      <c r="B374" s="228" t="s">
        <v>749</v>
      </c>
      <c r="C374" s="229" t="s">
        <v>776</v>
      </c>
      <c r="D374" s="230" t="s">
        <v>305</v>
      </c>
      <c r="E374" s="231">
        <v>437.91</v>
      </c>
      <c r="F374" s="232" t="s">
        <v>751</v>
      </c>
    </row>
    <row r="375" spans="1:6" ht="24">
      <c r="A375" s="228" t="s">
        <v>748</v>
      </c>
      <c r="B375" s="228" t="s">
        <v>749</v>
      </c>
      <c r="C375" s="229" t="s">
        <v>777</v>
      </c>
      <c r="D375" s="230" t="s">
        <v>305</v>
      </c>
      <c r="E375" s="231">
        <v>440.16329999999999</v>
      </c>
      <c r="F375" s="232" t="s">
        <v>751</v>
      </c>
    </row>
    <row r="376" spans="1:6" ht="24">
      <c r="A376" s="228" t="s">
        <v>748</v>
      </c>
      <c r="B376" s="228" t="s">
        <v>749</v>
      </c>
      <c r="C376" s="229" t="s">
        <v>778</v>
      </c>
      <c r="D376" s="230" t="s">
        <v>305</v>
      </c>
      <c r="E376" s="231">
        <v>439.49</v>
      </c>
      <c r="F376" s="232" t="s">
        <v>751</v>
      </c>
    </row>
    <row r="377" spans="1:6" ht="24">
      <c r="A377" s="228" t="s">
        <v>748</v>
      </c>
      <c r="B377" s="228" t="s">
        <v>749</v>
      </c>
      <c r="C377" s="229" t="s">
        <v>779</v>
      </c>
      <c r="D377" s="230" t="s">
        <v>305</v>
      </c>
      <c r="E377" s="231">
        <v>442.005</v>
      </c>
      <c r="F377" s="232" t="s">
        <v>751</v>
      </c>
    </row>
    <row r="378" spans="1:6" ht="24">
      <c r="A378" s="228" t="s">
        <v>748</v>
      </c>
      <c r="B378" s="228" t="s">
        <v>749</v>
      </c>
      <c r="C378" s="229" t="s">
        <v>780</v>
      </c>
      <c r="D378" s="230" t="s">
        <v>305</v>
      </c>
      <c r="E378" s="231">
        <v>439.49</v>
      </c>
      <c r="F378" s="232" t="s">
        <v>751</v>
      </c>
    </row>
    <row r="379" spans="1:6" ht="24">
      <c r="A379" s="228" t="s">
        <v>748</v>
      </c>
      <c r="B379" s="228" t="s">
        <v>749</v>
      </c>
      <c r="C379" s="229" t="s">
        <v>781</v>
      </c>
      <c r="D379" s="230" t="s">
        <v>305</v>
      </c>
      <c r="E379" s="231">
        <v>835.00300000000004</v>
      </c>
      <c r="F379" s="232" t="s">
        <v>751</v>
      </c>
    </row>
    <row r="380" spans="1:6" ht="24">
      <c r="A380" s="228" t="s">
        <v>748</v>
      </c>
      <c r="B380" s="228" t="s">
        <v>749</v>
      </c>
      <c r="C380" s="229" t="s">
        <v>782</v>
      </c>
      <c r="D380" s="230" t="s">
        <v>305</v>
      </c>
      <c r="E380" s="231">
        <v>1110</v>
      </c>
      <c r="F380" s="232" t="s">
        <v>751</v>
      </c>
    </row>
    <row r="381" spans="1:6" ht="24">
      <c r="A381" s="228" t="s">
        <v>748</v>
      </c>
      <c r="B381" s="228" t="s">
        <v>749</v>
      </c>
      <c r="C381" s="229" t="s">
        <v>783</v>
      </c>
      <c r="D381" s="230" t="s">
        <v>305</v>
      </c>
      <c r="E381" s="231">
        <v>932.61249999999995</v>
      </c>
      <c r="F381" s="232" t="s">
        <v>751</v>
      </c>
    </row>
    <row r="382" spans="1:6" ht="24">
      <c r="A382" s="228" t="s">
        <v>748</v>
      </c>
      <c r="B382" s="228" t="s">
        <v>749</v>
      </c>
      <c r="C382" s="229" t="s">
        <v>784</v>
      </c>
      <c r="D382" s="230" t="s">
        <v>305</v>
      </c>
      <c r="E382" s="231">
        <v>932.39</v>
      </c>
      <c r="F382" s="232" t="s">
        <v>751</v>
      </c>
    </row>
    <row r="383" spans="1:6" ht="24">
      <c r="A383" s="228" t="s">
        <v>748</v>
      </c>
      <c r="B383" s="228" t="s">
        <v>749</v>
      </c>
      <c r="C383" s="229" t="s">
        <v>785</v>
      </c>
      <c r="D383" s="230" t="s">
        <v>305</v>
      </c>
      <c r="E383" s="231">
        <v>932.39</v>
      </c>
      <c r="F383" s="232" t="s">
        <v>751</v>
      </c>
    </row>
    <row r="384" spans="1:6" ht="24">
      <c r="A384" s="228" t="s">
        <v>748</v>
      </c>
      <c r="B384" s="228" t="s">
        <v>749</v>
      </c>
      <c r="C384" s="229" t="s">
        <v>786</v>
      </c>
      <c r="D384" s="230" t="s">
        <v>305</v>
      </c>
      <c r="E384" s="231">
        <v>1015</v>
      </c>
      <c r="F384" s="232" t="s">
        <v>751</v>
      </c>
    </row>
    <row r="385" spans="1:6" ht="24">
      <c r="A385" s="228" t="s">
        <v>748</v>
      </c>
      <c r="B385" s="228" t="s">
        <v>749</v>
      </c>
      <c r="C385" s="229" t="s">
        <v>787</v>
      </c>
      <c r="D385" s="230" t="s">
        <v>305</v>
      </c>
      <c r="E385" s="231">
        <v>927.75</v>
      </c>
      <c r="F385" s="232" t="s">
        <v>751</v>
      </c>
    </row>
    <row r="386" spans="1:6" ht="24">
      <c r="A386" s="228" t="s">
        <v>748</v>
      </c>
      <c r="B386" s="228" t="s">
        <v>749</v>
      </c>
      <c r="C386" s="229" t="s">
        <v>788</v>
      </c>
      <c r="D386" s="230" t="s">
        <v>305</v>
      </c>
      <c r="E386" s="231">
        <v>922.77329999999995</v>
      </c>
      <c r="F386" s="232" t="s">
        <v>751</v>
      </c>
    </row>
    <row r="387" spans="1:6" ht="24">
      <c r="A387" s="228" t="s">
        <v>748</v>
      </c>
      <c r="B387" s="228" t="s">
        <v>749</v>
      </c>
      <c r="C387" s="229" t="s">
        <v>789</v>
      </c>
      <c r="D387" s="230" t="s">
        <v>305</v>
      </c>
      <c r="E387" s="231">
        <v>929.53330000000005</v>
      </c>
      <c r="F387" s="232" t="s">
        <v>751</v>
      </c>
    </row>
    <row r="388" spans="1:6" ht="24">
      <c r="A388" s="228" t="s">
        <v>748</v>
      </c>
      <c r="B388" s="228" t="s">
        <v>749</v>
      </c>
      <c r="C388" s="229" t="s">
        <v>790</v>
      </c>
      <c r="D388" s="230" t="s">
        <v>305</v>
      </c>
      <c r="E388" s="231">
        <v>885</v>
      </c>
      <c r="F388" s="232" t="s">
        <v>751</v>
      </c>
    </row>
    <row r="389" spans="1:6" ht="24">
      <c r="A389" s="228" t="s">
        <v>748</v>
      </c>
      <c r="B389" s="228" t="s">
        <v>749</v>
      </c>
      <c r="C389" s="229" t="s">
        <v>791</v>
      </c>
      <c r="D389" s="230" t="s">
        <v>305</v>
      </c>
      <c r="E389" s="231">
        <v>1017.5025000000001</v>
      </c>
      <c r="F389" s="232" t="s">
        <v>751</v>
      </c>
    </row>
    <row r="390" spans="1:6" ht="24">
      <c r="A390" s="228" t="s">
        <v>748</v>
      </c>
      <c r="B390" s="228" t="s">
        <v>749</v>
      </c>
      <c r="C390" s="229" t="s">
        <v>792</v>
      </c>
      <c r="D390" s="230" t="s">
        <v>305</v>
      </c>
      <c r="E390" s="231">
        <v>2700.0052000000001</v>
      </c>
      <c r="F390" s="232" t="s">
        <v>751</v>
      </c>
    </row>
    <row r="391" spans="1:6" ht="24">
      <c r="A391" s="228" t="s">
        <v>748</v>
      </c>
      <c r="B391" s="228" t="s">
        <v>749</v>
      </c>
      <c r="C391" s="229" t="s">
        <v>793</v>
      </c>
      <c r="D391" s="230" t="s">
        <v>305</v>
      </c>
      <c r="E391" s="231">
        <v>2799.9985000000001</v>
      </c>
      <c r="F391" s="232" t="s">
        <v>751</v>
      </c>
    </row>
    <row r="392" spans="1:6" ht="24">
      <c r="A392" s="228" t="s">
        <v>748</v>
      </c>
      <c r="B392" s="228" t="s">
        <v>749</v>
      </c>
      <c r="C392" s="229" t="s">
        <v>794</v>
      </c>
      <c r="D392" s="230" t="s">
        <v>305</v>
      </c>
      <c r="E392" s="231">
        <v>2149.9960000000001</v>
      </c>
      <c r="F392" s="232" t="s">
        <v>751</v>
      </c>
    </row>
    <row r="393" spans="1:6" ht="24">
      <c r="A393" s="228" t="s">
        <v>748</v>
      </c>
      <c r="B393" s="228" t="s">
        <v>749</v>
      </c>
      <c r="C393" s="229" t="s">
        <v>795</v>
      </c>
      <c r="D393" s="230" t="s">
        <v>305</v>
      </c>
      <c r="E393" s="231">
        <v>3650</v>
      </c>
      <c r="F393" s="232" t="s">
        <v>751</v>
      </c>
    </row>
    <row r="394" spans="1:6" ht="14.1" customHeight="1">
      <c r="A394" s="228" t="s">
        <v>748</v>
      </c>
      <c r="B394" s="228" t="s">
        <v>749</v>
      </c>
      <c r="C394" s="229" t="s">
        <v>796</v>
      </c>
      <c r="D394" s="230" t="s">
        <v>305</v>
      </c>
      <c r="E394" s="231">
        <v>30.68</v>
      </c>
      <c r="F394" s="232" t="s">
        <v>751</v>
      </c>
    </row>
    <row r="395" spans="1:6" ht="24">
      <c r="A395" s="228" t="s">
        <v>748</v>
      </c>
      <c r="B395" s="228" t="s">
        <v>749</v>
      </c>
      <c r="C395" s="229" t="s">
        <v>797</v>
      </c>
      <c r="D395" s="230" t="s">
        <v>305</v>
      </c>
      <c r="E395" s="231">
        <v>5039.8509999999997</v>
      </c>
      <c r="F395" s="232" t="s">
        <v>751</v>
      </c>
    </row>
    <row r="396" spans="1:6" ht="24">
      <c r="A396" s="228" t="s">
        <v>748</v>
      </c>
      <c r="B396" s="228" t="s">
        <v>749</v>
      </c>
      <c r="C396" s="229" t="s">
        <v>798</v>
      </c>
      <c r="D396" s="230" t="s">
        <v>305</v>
      </c>
      <c r="E396" s="231">
        <v>2700.0050000000001</v>
      </c>
      <c r="F396" s="232" t="s">
        <v>751</v>
      </c>
    </row>
    <row r="397" spans="1:6">
      <c r="A397" s="228" t="s">
        <v>748</v>
      </c>
      <c r="B397" s="228" t="s">
        <v>749</v>
      </c>
      <c r="C397" s="229" t="s">
        <v>799</v>
      </c>
      <c r="D397" s="230" t="s">
        <v>305</v>
      </c>
      <c r="E397" s="231">
        <v>9.9946000000000002</v>
      </c>
      <c r="F397" s="232" t="s">
        <v>751</v>
      </c>
    </row>
    <row r="398" spans="1:6" ht="24.75" customHeight="1">
      <c r="A398" s="228" t="s">
        <v>748</v>
      </c>
      <c r="B398" s="228" t="s">
        <v>749</v>
      </c>
      <c r="C398" s="229" t="s">
        <v>800</v>
      </c>
      <c r="D398" s="230" t="s">
        <v>305</v>
      </c>
      <c r="E398" s="231">
        <v>35.4</v>
      </c>
      <c r="F398" s="232" t="s">
        <v>751</v>
      </c>
    </row>
    <row r="399" spans="1:6" ht="24">
      <c r="A399" s="228" t="s">
        <v>748</v>
      </c>
      <c r="B399" s="228" t="s">
        <v>749</v>
      </c>
      <c r="C399" s="229" t="s">
        <v>801</v>
      </c>
      <c r="D399" s="230" t="s">
        <v>305</v>
      </c>
      <c r="E399" s="231">
        <v>1184.72</v>
      </c>
      <c r="F399" s="232" t="s">
        <v>751</v>
      </c>
    </row>
    <row r="400" spans="1:6" ht="24">
      <c r="A400" s="228" t="s">
        <v>748</v>
      </c>
      <c r="B400" s="228" t="s">
        <v>749</v>
      </c>
      <c r="C400" s="229" t="s">
        <v>802</v>
      </c>
      <c r="D400" s="230" t="s">
        <v>305</v>
      </c>
      <c r="E400" s="231">
        <v>2265.6</v>
      </c>
      <c r="F400" s="232" t="s">
        <v>751</v>
      </c>
    </row>
    <row r="401" spans="1:6">
      <c r="A401" s="228" t="s">
        <v>748</v>
      </c>
      <c r="B401" s="228" t="s">
        <v>749</v>
      </c>
      <c r="C401" s="229" t="s">
        <v>803</v>
      </c>
      <c r="D401" s="230" t="s">
        <v>305</v>
      </c>
      <c r="E401" s="231">
        <v>13.3222</v>
      </c>
      <c r="F401" s="232" t="s">
        <v>751</v>
      </c>
    </row>
    <row r="402" spans="1:6">
      <c r="A402" s="228" t="s">
        <v>748</v>
      </c>
      <c r="B402" s="228" t="s">
        <v>749</v>
      </c>
      <c r="C402" s="229" t="s">
        <v>804</v>
      </c>
      <c r="D402" s="230" t="s">
        <v>305</v>
      </c>
      <c r="E402" s="231">
        <v>107.675</v>
      </c>
      <c r="F402" s="232" t="s">
        <v>751</v>
      </c>
    </row>
    <row r="403" spans="1:6" ht="21.75" customHeight="1">
      <c r="A403" s="228" t="s">
        <v>748</v>
      </c>
      <c r="B403" s="228" t="s">
        <v>749</v>
      </c>
      <c r="C403" s="229" t="s">
        <v>805</v>
      </c>
      <c r="D403" s="230" t="s">
        <v>305</v>
      </c>
      <c r="E403" s="231">
        <v>21.771000000000001</v>
      </c>
      <c r="F403" s="232" t="s">
        <v>751</v>
      </c>
    </row>
    <row r="404" spans="1:6">
      <c r="A404" s="228" t="s">
        <v>748</v>
      </c>
      <c r="B404" s="228" t="s">
        <v>749</v>
      </c>
      <c r="C404" s="229" t="s">
        <v>806</v>
      </c>
      <c r="D404" s="230" t="s">
        <v>305</v>
      </c>
      <c r="E404" s="231">
        <v>7.8470000000000004</v>
      </c>
      <c r="F404" s="232" t="s">
        <v>751</v>
      </c>
    </row>
    <row r="405" spans="1:6" ht="24">
      <c r="A405" s="228" t="s">
        <v>748</v>
      </c>
      <c r="B405" s="228" t="s">
        <v>749</v>
      </c>
      <c r="C405" s="229" t="s">
        <v>807</v>
      </c>
      <c r="D405" s="230" t="s">
        <v>305</v>
      </c>
      <c r="E405" s="231">
        <v>885.4</v>
      </c>
      <c r="F405" s="232" t="s">
        <v>751</v>
      </c>
    </row>
    <row r="406" spans="1:6" ht="24">
      <c r="A406" s="228" t="s">
        <v>748</v>
      </c>
      <c r="B406" s="228" t="s">
        <v>749</v>
      </c>
      <c r="C406" s="229" t="s">
        <v>808</v>
      </c>
      <c r="D406" s="230" t="s">
        <v>305</v>
      </c>
      <c r="E406" s="231">
        <v>880.95249999999999</v>
      </c>
      <c r="F406" s="232" t="s">
        <v>751</v>
      </c>
    </row>
    <row r="407" spans="1:6" ht="24">
      <c r="A407" s="228" t="s">
        <v>748</v>
      </c>
      <c r="B407" s="228" t="s">
        <v>749</v>
      </c>
      <c r="C407" s="229" t="s">
        <v>809</v>
      </c>
      <c r="D407" s="230" t="s">
        <v>305</v>
      </c>
      <c r="E407" s="231">
        <v>889.42600000000004</v>
      </c>
      <c r="F407" s="232" t="s">
        <v>751</v>
      </c>
    </row>
    <row r="408" spans="1:6">
      <c r="A408" s="228" t="s">
        <v>748</v>
      </c>
      <c r="B408" s="228" t="s">
        <v>749</v>
      </c>
      <c r="C408" s="229" t="s">
        <v>810</v>
      </c>
      <c r="D408" s="230" t="s">
        <v>305</v>
      </c>
      <c r="E408" s="231">
        <v>20.001000000000001</v>
      </c>
      <c r="F408" s="232" t="s">
        <v>751</v>
      </c>
    </row>
    <row r="409" spans="1:6" ht="15.95" customHeight="1">
      <c r="A409" s="228" t="s">
        <v>748</v>
      </c>
      <c r="B409" s="228" t="s">
        <v>749</v>
      </c>
      <c r="C409" s="232" t="s">
        <v>811</v>
      </c>
      <c r="D409" s="230" t="s">
        <v>305</v>
      </c>
      <c r="E409" s="235">
        <v>5750.01</v>
      </c>
      <c r="F409" s="232" t="s">
        <v>751</v>
      </c>
    </row>
    <row r="410" spans="1:6" ht="24">
      <c r="A410" s="228" t="s">
        <v>748</v>
      </c>
      <c r="B410" s="228" t="s">
        <v>749</v>
      </c>
      <c r="C410" s="229" t="s">
        <v>812</v>
      </c>
      <c r="D410" s="230" t="s">
        <v>305</v>
      </c>
      <c r="E410" s="231">
        <v>4500.0006000000003</v>
      </c>
      <c r="F410" s="232" t="s">
        <v>751</v>
      </c>
    </row>
    <row r="411" spans="1:6">
      <c r="A411" s="228" t="s">
        <v>748</v>
      </c>
      <c r="B411" s="228" t="s">
        <v>749</v>
      </c>
      <c r="C411" s="229" t="s">
        <v>813</v>
      </c>
      <c r="D411" s="230" t="s">
        <v>703</v>
      </c>
      <c r="E411" s="231">
        <v>206.5</v>
      </c>
      <c r="F411" s="232" t="s">
        <v>751</v>
      </c>
    </row>
    <row r="412" spans="1:6">
      <c r="A412" s="228" t="s">
        <v>748</v>
      </c>
      <c r="B412" s="228" t="s">
        <v>749</v>
      </c>
      <c r="C412" s="229" t="s">
        <v>814</v>
      </c>
      <c r="D412" s="230" t="s">
        <v>305</v>
      </c>
      <c r="E412" s="231">
        <v>144.9984</v>
      </c>
      <c r="F412" s="232" t="s">
        <v>751</v>
      </c>
    </row>
    <row r="413" spans="1:6">
      <c r="A413" s="228" t="s">
        <v>748</v>
      </c>
      <c r="B413" s="228" t="s">
        <v>749</v>
      </c>
      <c r="C413" s="229" t="s">
        <v>815</v>
      </c>
      <c r="D413" s="230" t="s">
        <v>305</v>
      </c>
      <c r="E413" s="231">
        <v>1407.74</v>
      </c>
      <c r="F413" s="232" t="s">
        <v>751</v>
      </c>
    </row>
    <row r="414" spans="1:6">
      <c r="A414" s="228" t="s">
        <v>748</v>
      </c>
      <c r="B414" s="228" t="s">
        <v>749</v>
      </c>
      <c r="C414" s="229" t="s">
        <v>816</v>
      </c>
      <c r="D414" s="230" t="s">
        <v>332</v>
      </c>
      <c r="E414" s="231">
        <v>71.98</v>
      </c>
      <c r="F414" s="232" t="s">
        <v>751</v>
      </c>
    </row>
    <row r="415" spans="1:6">
      <c r="A415" s="228" t="s">
        <v>748</v>
      </c>
      <c r="B415" s="228" t="s">
        <v>749</v>
      </c>
      <c r="C415" s="229" t="s">
        <v>817</v>
      </c>
      <c r="D415" s="230" t="s">
        <v>305</v>
      </c>
      <c r="E415" s="231">
        <v>55</v>
      </c>
      <c r="F415" s="232" t="s">
        <v>751</v>
      </c>
    </row>
    <row r="416" spans="1:6">
      <c r="A416" s="228" t="s">
        <v>748</v>
      </c>
      <c r="B416" s="228" t="s">
        <v>749</v>
      </c>
      <c r="C416" s="229" t="s">
        <v>818</v>
      </c>
      <c r="D416" s="230" t="s">
        <v>305</v>
      </c>
      <c r="E416" s="231">
        <v>55</v>
      </c>
      <c r="F416" s="232" t="s">
        <v>751</v>
      </c>
    </row>
    <row r="417" spans="1:6">
      <c r="A417" s="228" t="s">
        <v>748</v>
      </c>
      <c r="B417" s="228" t="s">
        <v>749</v>
      </c>
      <c r="C417" s="229" t="s">
        <v>819</v>
      </c>
      <c r="D417" s="230" t="s">
        <v>703</v>
      </c>
      <c r="E417" s="231">
        <v>72.5</v>
      </c>
      <c r="F417" s="232" t="s">
        <v>751</v>
      </c>
    </row>
    <row r="418" spans="1:6">
      <c r="A418" s="228" t="s">
        <v>748</v>
      </c>
      <c r="B418" s="228" t="s">
        <v>749</v>
      </c>
      <c r="C418" s="229" t="s">
        <v>820</v>
      </c>
      <c r="D418" s="230" t="s">
        <v>305</v>
      </c>
      <c r="E418" s="231">
        <v>50</v>
      </c>
      <c r="F418" s="232" t="s">
        <v>751</v>
      </c>
    </row>
    <row r="419" spans="1:6">
      <c r="A419" s="228" t="s">
        <v>748</v>
      </c>
      <c r="B419" s="228" t="s">
        <v>749</v>
      </c>
      <c r="C419" s="229" t="s">
        <v>821</v>
      </c>
      <c r="D419" s="230" t="s">
        <v>305</v>
      </c>
      <c r="E419" s="231">
        <v>1121</v>
      </c>
      <c r="F419" s="232" t="s">
        <v>751</v>
      </c>
    </row>
    <row r="420" spans="1:6">
      <c r="A420" s="228" t="s">
        <v>748</v>
      </c>
      <c r="B420" s="228" t="s">
        <v>749</v>
      </c>
      <c r="C420" s="229" t="s">
        <v>822</v>
      </c>
      <c r="D420" s="230" t="s">
        <v>305</v>
      </c>
      <c r="E420" s="231">
        <v>254.99799999999999</v>
      </c>
      <c r="F420" s="232" t="s">
        <v>751</v>
      </c>
    </row>
    <row r="421" spans="1:6">
      <c r="A421" s="228" t="s">
        <v>748</v>
      </c>
      <c r="B421" s="228" t="s">
        <v>749</v>
      </c>
      <c r="C421" s="229" t="s">
        <v>822</v>
      </c>
      <c r="D421" s="230" t="s">
        <v>305</v>
      </c>
      <c r="E421" s="231">
        <v>365.8</v>
      </c>
      <c r="F421" s="232" t="s">
        <v>751</v>
      </c>
    </row>
    <row r="422" spans="1:6">
      <c r="A422" s="228" t="s">
        <v>748</v>
      </c>
      <c r="B422" s="228" t="s">
        <v>749</v>
      </c>
      <c r="C422" s="232" t="s">
        <v>823</v>
      </c>
      <c r="D422" s="230" t="s">
        <v>305</v>
      </c>
      <c r="E422" s="235">
        <v>498.99799999999999</v>
      </c>
      <c r="F422" s="232" t="s">
        <v>751</v>
      </c>
    </row>
    <row r="423" spans="1:6" ht="24">
      <c r="A423" s="228" t="s">
        <v>748</v>
      </c>
      <c r="B423" s="228" t="s">
        <v>749</v>
      </c>
      <c r="C423" s="229" t="s">
        <v>824</v>
      </c>
      <c r="D423" s="230" t="s">
        <v>305</v>
      </c>
      <c r="E423" s="231">
        <v>10.9976</v>
      </c>
      <c r="F423" s="232" t="s">
        <v>751</v>
      </c>
    </row>
    <row r="424" spans="1:6" ht="24">
      <c r="A424" s="228" t="s">
        <v>748</v>
      </c>
      <c r="B424" s="228" t="s">
        <v>749</v>
      </c>
      <c r="C424" s="229" t="s">
        <v>825</v>
      </c>
      <c r="D424" s="230" t="s">
        <v>305</v>
      </c>
      <c r="E424" s="231">
        <v>53.1</v>
      </c>
      <c r="F424" s="232" t="s">
        <v>751</v>
      </c>
    </row>
    <row r="425" spans="1:6" ht="24">
      <c r="A425" s="228" t="s">
        <v>748</v>
      </c>
      <c r="B425" s="228" t="s">
        <v>749</v>
      </c>
      <c r="C425" s="229" t="s">
        <v>826</v>
      </c>
      <c r="D425" s="230" t="s">
        <v>305</v>
      </c>
      <c r="E425" s="231">
        <v>916.505</v>
      </c>
      <c r="F425" s="232" t="s">
        <v>751</v>
      </c>
    </row>
    <row r="426" spans="1:6" ht="24">
      <c r="A426" s="228" t="s">
        <v>748</v>
      </c>
      <c r="B426" s="228" t="s">
        <v>749</v>
      </c>
      <c r="C426" s="229" t="s">
        <v>827</v>
      </c>
      <c r="D426" s="230" t="s">
        <v>305</v>
      </c>
      <c r="E426" s="231">
        <v>5015</v>
      </c>
      <c r="F426" s="232" t="s">
        <v>751</v>
      </c>
    </row>
    <row r="427" spans="1:6" ht="24">
      <c r="A427" s="228" t="s">
        <v>748</v>
      </c>
      <c r="B427" s="228" t="s">
        <v>749</v>
      </c>
      <c r="C427" s="229" t="s">
        <v>828</v>
      </c>
      <c r="D427" s="230" t="s">
        <v>305</v>
      </c>
      <c r="E427" s="231">
        <v>10584.6</v>
      </c>
      <c r="F427" s="232" t="s">
        <v>751</v>
      </c>
    </row>
    <row r="428" spans="1:6">
      <c r="A428" s="228" t="s">
        <v>748</v>
      </c>
      <c r="B428" s="228" t="s">
        <v>749</v>
      </c>
      <c r="C428" s="229" t="s">
        <v>829</v>
      </c>
      <c r="D428" s="230" t="s">
        <v>305</v>
      </c>
      <c r="E428" s="231">
        <v>8.85</v>
      </c>
      <c r="F428" s="232" t="s">
        <v>751</v>
      </c>
    </row>
    <row r="429" spans="1:6">
      <c r="A429" s="228" t="s">
        <v>748</v>
      </c>
      <c r="B429" s="228" t="s">
        <v>749</v>
      </c>
      <c r="C429" s="229" t="s">
        <v>830</v>
      </c>
      <c r="D429" s="230" t="s">
        <v>305</v>
      </c>
      <c r="E429" s="231">
        <v>26.55</v>
      </c>
      <c r="F429" s="232" t="s">
        <v>751</v>
      </c>
    </row>
    <row r="430" spans="1:6">
      <c r="A430" s="228" t="s">
        <v>748</v>
      </c>
      <c r="B430" s="228" t="s">
        <v>749</v>
      </c>
      <c r="C430" s="229" t="s">
        <v>831</v>
      </c>
      <c r="D430" s="230" t="s">
        <v>305</v>
      </c>
      <c r="E430" s="231">
        <v>71.98</v>
      </c>
      <c r="F430" s="232" t="s">
        <v>751</v>
      </c>
    </row>
    <row r="431" spans="1:6">
      <c r="A431" s="228" t="s">
        <v>748</v>
      </c>
      <c r="B431" s="228" t="s">
        <v>749</v>
      </c>
      <c r="C431" s="229" t="s">
        <v>832</v>
      </c>
      <c r="D431" s="230" t="s">
        <v>305</v>
      </c>
      <c r="E431" s="231">
        <v>278.77499999999998</v>
      </c>
      <c r="F431" s="232" t="s">
        <v>751</v>
      </c>
    </row>
    <row r="432" spans="1:6">
      <c r="A432" s="228" t="s">
        <v>748</v>
      </c>
      <c r="B432" s="228" t="s">
        <v>749</v>
      </c>
      <c r="C432" s="229" t="s">
        <v>833</v>
      </c>
      <c r="D432" s="230" t="s">
        <v>305</v>
      </c>
      <c r="E432" s="231">
        <v>32.001600000000003</v>
      </c>
      <c r="F432" s="232" t="s">
        <v>751</v>
      </c>
    </row>
    <row r="433" spans="1:6">
      <c r="A433" s="228" t="s">
        <v>748</v>
      </c>
      <c r="B433" s="228" t="s">
        <v>749</v>
      </c>
      <c r="C433" s="229" t="s">
        <v>834</v>
      </c>
      <c r="D433" s="230" t="s">
        <v>305</v>
      </c>
      <c r="E433" s="231">
        <v>33.04</v>
      </c>
      <c r="F433" s="232" t="s">
        <v>751</v>
      </c>
    </row>
    <row r="434" spans="1:6">
      <c r="A434" s="228" t="s">
        <v>748</v>
      </c>
      <c r="B434" s="228" t="s">
        <v>749</v>
      </c>
      <c r="C434" s="229" t="s">
        <v>835</v>
      </c>
      <c r="D434" s="230" t="s">
        <v>305</v>
      </c>
      <c r="E434" s="231">
        <v>24.78</v>
      </c>
      <c r="F434" s="232" t="s">
        <v>751</v>
      </c>
    </row>
    <row r="435" spans="1:6">
      <c r="A435" s="228" t="s">
        <v>748</v>
      </c>
      <c r="B435" s="228" t="s">
        <v>749</v>
      </c>
      <c r="C435" s="229" t="s">
        <v>836</v>
      </c>
      <c r="D435" s="230" t="s">
        <v>305</v>
      </c>
      <c r="E435" s="231">
        <v>21.24</v>
      </c>
      <c r="F435" s="232" t="s">
        <v>751</v>
      </c>
    </row>
    <row r="436" spans="1:6" ht="24">
      <c r="A436" s="228" t="s">
        <v>748</v>
      </c>
      <c r="B436" s="228" t="s">
        <v>749</v>
      </c>
      <c r="C436" s="229" t="s">
        <v>837</v>
      </c>
      <c r="D436" s="230" t="s">
        <v>305</v>
      </c>
      <c r="E436" s="231">
        <v>8379.4282999999996</v>
      </c>
      <c r="F436" s="232" t="s">
        <v>751</v>
      </c>
    </row>
    <row r="437" spans="1:6" ht="24">
      <c r="A437" s="228" t="s">
        <v>748</v>
      </c>
      <c r="B437" s="228" t="s">
        <v>749</v>
      </c>
      <c r="C437" s="229" t="s">
        <v>838</v>
      </c>
      <c r="D437" s="230" t="s">
        <v>305</v>
      </c>
      <c r="E437" s="231">
        <v>3100.0016999999998</v>
      </c>
      <c r="F437" s="232" t="s">
        <v>751</v>
      </c>
    </row>
    <row r="438" spans="1:6" ht="24">
      <c r="A438" s="228" t="s">
        <v>748</v>
      </c>
      <c r="B438" s="228" t="s">
        <v>749</v>
      </c>
      <c r="C438" s="229" t="s">
        <v>839</v>
      </c>
      <c r="D438" s="230" t="s">
        <v>305</v>
      </c>
      <c r="E438" s="231">
        <v>7601.18</v>
      </c>
      <c r="F438" s="232" t="s">
        <v>751</v>
      </c>
    </row>
    <row r="439" spans="1:6">
      <c r="A439" s="228" t="s">
        <v>748</v>
      </c>
      <c r="B439" s="228" t="s">
        <v>749</v>
      </c>
      <c r="C439" s="229" t="s">
        <v>840</v>
      </c>
      <c r="D439" s="230" t="s">
        <v>305</v>
      </c>
      <c r="E439" s="231">
        <v>5.31</v>
      </c>
      <c r="F439" s="232" t="s">
        <v>751</v>
      </c>
    </row>
    <row r="440" spans="1:6">
      <c r="A440" s="228" t="s">
        <v>748</v>
      </c>
      <c r="B440" s="228" t="s">
        <v>749</v>
      </c>
      <c r="C440" s="229" t="s">
        <v>841</v>
      </c>
      <c r="D440" s="230" t="s">
        <v>305</v>
      </c>
      <c r="E440" s="231">
        <v>9.6760000000000002</v>
      </c>
      <c r="F440" s="232" t="s">
        <v>751</v>
      </c>
    </row>
    <row r="441" spans="1:6">
      <c r="A441" s="228" t="s">
        <v>748</v>
      </c>
      <c r="B441" s="228" t="s">
        <v>749</v>
      </c>
      <c r="C441" s="229" t="s">
        <v>842</v>
      </c>
      <c r="D441" s="230" t="s">
        <v>305</v>
      </c>
      <c r="E441" s="231">
        <v>25.924600000000002</v>
      </c>
      <c r="F441" s="232" t="s">
        <v>751</v>
      </c>
    </row>
    <row r="442" spans="1:6">
      <c r="A442" s="228" t="s">
        <v>748</v>
      </c>
      <c r="B442" s="228" t="s">
        <v>749</v>
      </c>
      <c r="C442" s="229" t="s">
        <v>843</v>
      </c>
      <c r="D442" s="230" t="s">
        <v>305</v>
      </c>
      <c r="E442" s="231">
        <v>4163.9250000000002</v>
      </c>
      <c r="F442" s="232" t="s">
        <v>751</v>
      </c>
    </row>
    <row r="443" spans="1:6">
      <c r="A443" s="228" t="s">
        <v>748</v>
      </c>
      <c r="B443" s="228" t="s">
        <v>749</v>
      </c>
      <c r="C443" s="229" t="s">
        <v>844</v>
      </c>
      <c r="D443" s="230" t="s">
        <v>305</v>
      </c>
      <c r="E443" s="231">
        <v>15.34</v>
      </c>
      <c r="F443" s="232" t="s">
        <v>751</v>
      </c>
    </row>
    <row r="444" spans="1:6">
      <c r="A444" s="228" t="s">
        <v>748</v>
      </c>
      <c r="B444" s="228" t="s">
        <v>749</v>
      </c>
      <c r="C444" s="229" t="s">
        <v>845</v>
      </c>
      <c r="D444" s="230" t="s">
        <v>305</v>
      </c>
      <c r="E444" s="231">
        <v>788.24</v>
      </c>
      <c r="F444" s="232" t="s">
        <v>751</v>
      </c>
    </row>
    <row r="445" spans="1:6">
      <c r="A445" s="228" t="s">
        <v>748</v>
      </c>
      <c r="B445" s="228" t="s">
        <v>749</v>
      </c>
      <c r="C445" s="228" t="s">
        <v>846</v>
      </c>
      <c r="D445" s="230" t="s">
        <v>305</v>
      </c>
      <c r="E445" s="233">
        <v>1888</v>
      </c>
      <c r="F445" s="234" t="s">
        <v>751</v>
      </c>
    </row>
    <row r="446" spans="1:6">
      <c r="A446" s="228" t="s">
        <v>748</v>
      </c>
      <c r="B446" s="228" t="s">
        <v>749</v>
      </c>
      <c r="C446" s="228" t="s">
        <v>847</v>
      </c>
      <c r="D446" s="230" t="s">
        <v>305</v>
      </c>
      <c r="E446" s="233">
        <v>1888</v>
      </c>
      <c r="F446" s="234" t="s">
        <v>751</v>
      </c>
    </row>
    <row r="447" spans="1:6">
      <c r="A447" s="228" t="s">
        <v>748</v>
      </c>
      <c r="B447" s="228" t="s">
        <v>749</v>
      </c>
      <c r="C447" s="228" t="s">
        <v>848</v>
      </c>
      <c r="D447" s="230" t="s">
        <v>305</v>
      </c>
      <c r="E447" s="233">
        <v>1858.5</v>
      </c>
      <c r="F447" s="234" t="s">
        <v>751</v>
      </c>
    </row>
    <row r="448" spans="1:6">
      <c r="A448" s="228" t="s">
        <v>748</v>
      </c>
      <c r="B448" s="228" t="s">
        <v>749</v>
      </c>
      <c r="C448" s="229" t="s">
        <v>849</v>
      </c>
      <c r="D448" s="230" t="s">
        <v>332</v>
      </c>
      <c r="E448" s="231">
        <v>27.14</v>
      </c>
      <c r="F448" s="232" t="s">
        <v>751</v>
      </c>
    </row>
    <row r="449" spans="1:6">
      <c r="A449" s="228" t="s">
        <v>748</v>
      </c>
      <c r="B449" s="228" t="s">
        <v>749</v>
      </c>
      <c r="C449" s="229" t="s">
        <v>850</v>
      </c>
      <c r="D449" s="230" t="s">
        <v>305</v>
      </c>
      <c r="E449" s="231">
        <v>33.4176</v>
      </c>
      <c r="F449" s="232" t="s">
        <v>751</v>
      </c>
    </row>
    <row r="450" spans="1:6">
      <c r="A450" s="228" t="s">
        <v>748</v>
      </c>
      <c r="B450" s="228" t="s">
        <v>749</v>
      </c>
      <c r="C450" s="229" t="s">
        <v>851</v>
      </c>
      <c r="D450" s="230" t="s">
        <v>305</v>
      </c>
      <c r="E450" s="231">
        <v>46.999499999999998</v>
      </c>
      <c r="F450" s="232" t="s">
        <v>751</v>
      </c>
    </row>
    <row r="451" spans="1:6">
      <c r="A451" s="228" t="s">
        <v>748</v>
      </c>
      <c r="B451" s="228" t="s">
        <v>749</v>
      </c>
      <c r="C451" s="229" t="s">
        <v>852</v>
      </c>
      <c r="D451" s="230" t="s">
        <v>305</v>
      </c>
      <c r="E451" s="231">
        <v>49.206000000000003</v>
      </c>
      <c r="F451" s="232" t="s">
        <v>751</v>
      </c>
    </row>
    <row r="452" spans="1:6">
      <c r="A452" s="228" t="s">
        <v>748</v>
      </c>
      <c r="B452" s="228" t="s">
        <v>749</v>
      </c>
      <c r="C452" s="229" t="s">
        <v>853</v>
      </c>
      <c r="D452" s="230" t="s">
        <v>305</v>
      </c>
      <c r="E452" s="231">
        <v>619.5</v>
      </c>
      <c r="F452" s="232" t="s">
        <v>751</v>
      </c>
    </row>
    <row r="453" spans="1:6" ht="18" customHeight="1">
      <c r="A453" s="228" t="s">
        <v>748</v>
      </c>
      <c r="B453" s="228" t="s">
        <v>749</v>
      </c>
      <c r="C453" s="229" t="s">
        <v>854</v>
      </c>
      <c r="D453" s="230" t="s">
        <v>305</v>
      </c>
      <c r="E453" s="231">
        <v>49.607300000000002</v>
      </c>
      <c r="F453" s="232" t="s">
        <v>751</v>
      </c>
    </row>
    <row r="454" spans="1:6">
      <c r="A454" s="228" t="s">
        <v>748</v>
      </c>
      <c r="B454" s="228" t="s">
        <v>749</v>
      </c>
      <c r="C454" s="229" t="s">
        <v>855</v>
      </c>
      <c r="D454" s="230" t="s">
        <v>305</v>
      </c>
      <c r="E454" s="231">
        <v>1362.9</v>
      </c>
      <c r="F454" s="232" t="s">
        <v>751</v>
      </c>
    </row>
    <row r="455" spans="1:6">
      <c r="A455" s="228" t="s">
        <v>748</v>
      </c>
      <c r="B455" s="228" t="s">
        <v>749</v>
      </c>
      <c r="C455" s="229" t="s">
        <v>856</v>
      </c>
      <c r="D455" s="230" t="s">
        <v>305</v>
      </c>
      <c r="E455" s="231">
        <v>114.46</v>
      </c>
      <c r="F455" s="232" t="s">
        <v>751</v>
      </c>
    </row>
    <row r="456" spans="1:6" ht="18.95" customHeight="1">
      <c r="A456" s="228" t="s">
        <v>748</v>
      </c>
      <c r="B456" s="228" t="s">
        <v>749</v>
      </c>
      <c r="C456" s="229" t="s">
        <v>857</v>
      </c>
      <c r="D456" s="230" t="s">
        <v>305</v>
      </c>
      <c r="E456" s="231">
        <v>4399.9949999999999</v>
      </c>
      <c r="F456" s="232" t="s">
        <v>751</v>
      </c>
    </row>
    <row r="457" spans="1:6" ht="18.95" customHeight="1">
      <c r="A457" s="228" t="s">
        <v>748</v>
      </c>
      <c r="B457" s="228" t="s">
        <v>749</v>
      </c>
      <c r="C457" s="229" t="s">
        <v>858</v>
      </c>
      <c r="D457" s="230" t="s">
        <v>305</v>
      </c>
      <c r="E457" s="231">
        <v>2242</v>
      </c>
      <c r="F457" s="232" t="s">
        <v>751</v>
      </c>
    </row>
    <row r="458" spans="1:6" ht="18.95" customHeight="1">
      <c r="A458" s="228" t="s">
        <v>748</v>
      </c>
      <c r="B458" s="228" t="s">
        <v>749</v>
      </c>
      <c r="C458" s="229" t="s">
        <v>859</v>
      </c>
      <c r="D458" s="230" t="s">
        <v>305</v>
      </c>
      <c r="E458" s="231">
        <v>1982.4</v>
      </c>
      <c r="F458" s="232" t="s">
        <v>751</v>
      </c>
    </row>
    <row r="459" spans="1:6" ht="24">
      <c r="A459" s="228" t="s">
        <v>748</v>
      </c>
      <c r="B459" s="228" t="s">
        <v>749</v>
      </c>
      <c r="C459" s="229" t="s">
        <v>860</v>
      </c>
      <c r="D459" s="230" t="s">
        <v>305</v>
      </c>
      <c r="E459" s="231">
        <v>2006</v>
      </c>
      <c r="F459" s="232" t="s">
        <v>751</v>
      </c>
    </row>
    <row r="460" spans="1:6" ht="15" customHeight="1">
      <c r="A460" s="228" t="s">
        <v>748</v>
      </c>
      <c r="B460" s="228" t="s">
        <v>749</v>
      </c>
      <c r="C460" s="229" t="s">
        <v>861</v>
      </c>
      <c r="D460" s="230" t="s">
        <v>305</v>
      </c>
      <c r="E460" s="231">
        <v>3186</v>
      </c>
      <c r="F460" s="232" t="s">
        <v>751</v>
      </c>
    </row>
    <row r="461" spans="1:6" ht="24">
      <c r="A461" s="228" t="s">
        <v>748</v>
      </c>
      <c r="B461" s="228" t="s">
        <v>749</v>
      </c>
      <c r="C461" s="229" t="s">
        <v>862</v>
      </c>
      <c r="D461" s="230" t="s">
        <v>305</v>
      </c>
      <c r="E461" s="231">
        <v>2908.2525000000001</v>
      </c>
      <c r="F461" s="232" t="s">
        <v>751</v>
      </c>
    </row>
    <row r="462" spans="1:6" ht="20.25" customHeight="1">
      <c r="A462" s="228" t="s">
        <v>748</v>
      </c>
      <c r="B462" s="228" t="s">
        <v>749</v>
      </c>
      <c r="C462" s="229" t="s">
        <v>863</v>
      </c>
      <c r="D462" s="230" t="s">
        <v>305</v>
      </c>
      <c r="E462" s="231">
        <v>4979.6000000000004</v>
      </c>
      <c r="F462" s="232" t="s">
        <v>751</v>
      </c>
    </row>
    <row r="463" spans="1:6" ht="21.75" customHeight="1">
      <c r="A463" s="228" t="s">
        <v>748</v>
      </c>
      <c r="B463" s="228" t="s">
        <v>749</v>
      </c>
      <c r="C463" s="229" t="s">
        <v>864</v>
      </c>
      <c r="D463" s="230" t="s">
        <v>305</v>
      </c>
      <c r="E463" s="231">
        <v>4248</v>
      </c>
      <c r="F463" s="232" t="s">
        <v>751</v>
      </c>
    </row>
    <row r="464" spans="1:6" ht="21.75" customHeight="1">
      <c r="A464" s="228" t="s">
        <v>748</v>
      </c>
      <c r="B464" s="228" t="s">
        <v>749</v>
      </c>
      <c r="C464" s="229" t="s">
        <v>865</v>
      </c>
      <c r="D464" s="230" t="s">
        <v>305</v>
      </c>
      <c r="E464" s="231">
        <v>2419</v>
      </c>
      <c r="F464" s="232" t="s">
        <v>751</v>
      </c>
    </row>
    <row r="465" spans="1:6" ht="15" customHeight="1">
      <c r="A465" s="228" t="s">
        <v>748</v>
      </c>
      <c r="B465" s="228" t="s">
        <v>749</v>
      </c>
      <c r="C465" s="229" t="s">
        <v>866</v>
      </c>
      <c r="D465" s="230" t="s">
        <v>305</v>
      </c>
      <c r="E465" s="231">
        <v>5015</v>
      </c>
      <c r="F465" s="232" t="s">
        <v>751</v>
      </c>
    </row>
    <row r="466" spans="1:6" ht="17.100000000000001" customHeight="1">
      <c r="A466" s="228" t="s">
        <v>748</v>
      </c>
      <c r="B466" s="228" t="s">
        <v>749</v>
      </c>
      <c r="C466" s="229" t="s">
        <v>867</v>
      </c>
      <c r="D466" s="230" t="s">
        <v>305</v>
      </c>
      <c r="E466" s="231">
        <v>4398.45</v>
      </c>
      <c r="F466" s="232" t="s">
        <v>751</v>
      </c>
    </row>
    <row r="467" spans="1:6" ht="14.1" customHeight="1">
      <c r="A467" s="228" t="s">
        <v>748</v>
      </c>
      <c r="B467" s="228" t="s">
        <v>749</v>
      </c>
      <c r="C467" s="229" t="s">
        <v>868</v>
      </c>
      <c r="D467" s="230" t="s">
        <v>305</v>
      </c>
      <c r="E467" s="231">
        <v>8142</v>
      </c>
      <c r="F467" s="232" t="s">
        <v>751</v>
      </c>
    </row>
    <row r="468" spans="1:6" ht="14.1" customHeight="1">
      <c r="A468" s="228" t="s">
        <v>748</v>
      </c>
      <c r="B468" s="228" t="s">
        <v>749</v>
      </c>
      <c r="C468" s="229" t="s">
        <v>869</v>
      </c>
      <c r="D468" s="230" t="s">
        <v>305</v>
      </c>
      <c r="E468" s="231">
        <v>6608</v>
      </c>
      <c r="F468" s="232" t="s">
        <v>751</v>
      </c>
    </row>
    <row r="469" spans="1:6" ht="15" customHeight="1">
      <c r="A469" s="228" t="s">
        <v>748</v>
      </c>
      <c r="B469" s="228" t="s">
        <v>749</v>
      </c>
      <c r="C469" s="229" t="s">
        <v>870</v>
      </c>
      <c r="D469" s="230" t="s">
        <v>305</v>
      </c>
      <c r="E469" s="231">
        <v>1899.8</v>
      </c>
      <c r="F469" s="232" t="s">
        <v>751</v>
      </c>
    </row>
    <row r="470" spans="1:6" ht="24">
      <c r="A470" s="228" t="s">
        <v>748</v>
      </c>
      <c r="B470" s="228" t="s">
        <v>749</v>
      </c>
      <c r="C470" s="229" t="s">
        <v>871</v>
      </c>
      <c r="D470" s="230" t="s">
        <v>305</v>
      </c>
      <c r="E470" s="231">
        <v>7788</v>
      </c>
      <c r="F470" s="232" t="s">
        <v>751</v>
      </c>
    </row>
    <row r="471" spans="1:6" ht="24">
      <c r="A471" s="228" t="s">
        <v>748</v>
      </c>
      <c r="B471" s="228" t="s">
        <v>749</v>
      </c>
      <c r="C471" s="229" t="s">
        <v>872</v>
      </c>
      <c r="D471" s="230" t="s">
        <v>305</v>
      </c>
      <c r="E471" s="231">
        <v>8732</v>
      </c>
      <c r="F471" s="232" t="s">
        <v>751</v>
      </c>
    </row>
    <row r="472" spans="1:6" ht="14.1" customHeight="1">
      <c r="A472" s="228" t="s">
        <v>748</v>
      </c>
      <c r="B472" s="228" t="s">
        <v>749</v>
      </c>
      <c r="C472" s="229" t="s">
        <v>873</v>
      </c>
      <c r="D472" s="230" t="s">
        <v>305</v>
      </c>
      <c r="E472" s="231">
        <v>1911.01</v>
      </c>
      <c r="F472" s="232" t="s">
        <v>751</v>
      </c>
    </row>
    <row r="473" spans="1:6" ht="14.1" customHeight="1">
      <c r="A473" s="228" t="s">
        <v>748</v>
      </c>
      <c r="B473" s="228" t="s">
        <v>749</v>
      </c>
      <c r="C473" s="229" t="s">
        <v>874</v>
      </c>
      <c r="D473" s="230" t="s">
        <v>305</v>
      </c>
      <c r="E473" s="231">
        <v>7670</v>
      </c>
      <c r="F473" s="232" t="s">
        <v>751</v>
      </c>
    </row>
    <row r="474" spans="1:6" ht="15.95" customHeight="1">
      <c r="A474" s="228" t="s">
        <v>748</v>
      </c>
      <c r="B474" s="228" t="s">
        <v>749</v>
      </c>
      <c r="C474" s="229" t="s">
        <v>875</v>
      </c>
      <c r="D474" s="230" t="s">
        <v>305</v>
      </c>
      <c r="E474" s="231">
        <v>14.75</v>
      </c>
      <c r="F474" s="232" t="s">
        <v>751</v>
      </c>
    </row>
    <row r="475" spans="1:6" ht="15.95" customHeight="1">
      <c r="A475" s="228" t="s">
        <v>748</v>
      </c>
      <c r="B475" s="228" t="s">
        <v>749</v>
      </c>
      <c r="C475" s="229" t="s">
        <v>876</v>
      </c>
      <c r="D475" s="230" t="s">
        <v>305</v>
      </c>
      <c r="E475" s="231">
        <v>233.64</v>
      </c>
      <c r="F475" s="232" t="s">
        <v>751</v>
      </c>
    </row>
    <row r="476" spans="1:6" ht="15" customHeight="1">
      <c r="A476" s="236" t="s">
        <v>877</v>
      </c>
      <c r="B476" s="236" t="s">
        <v>878</v>
      </c>
      <c r="C476" s="237" t="s">
        <v>879</v>
      </c>
      <c r="D476" s="238" t="s">
        <v>703</v>
      </c>
      <c r="E476" s="239">
        <v>250</v>
      </c>
      <c r="F476" s="240" t="s">
        <v>880</v>
      </c>
    </row>
    <row r="477" spans="1:6">
      <c r="A477" s="236" t="s">
        <v>877</v>
      </c>
      <c r="B477" s="236" t="s">
        <v>878</v>
      </c>
      <c r="C477" s="237" t="s">
        <v>881</v>
      </c>
      <c r="D477" s="238" t="s">
        <v>305</v>
      </c>
      <c r="E477" s="239">
        <v>362.25</v>
      </c>
      <c r="F477" s="240" t="s">
        <v>882</v>
      </c>
    </row>
    <row r="478" spans="1:6" ht="15" customHeight="1">
      <c r="A478" s="236" t="s">
        <v>877</v>
      </c>
      <c r="B478" s="236" t="s">
        <v>878</v>
      </c>
      <c r="C478" s="237" t="s">
        <v>883</v>
      </c>
      <c r="D478" s="238" t="s">
        <v>305</v>
      </c>
      <c r="E478" s="239">
        <v>402.67669999999998</v>
      </c>
      <c r="F478" s="240" t="s">
        <v>880</v>
      </c>
    </row>
    <row r="479" spans="1:6">
      <c r="A479" s="236" t="s">
        <v>877</v>
      </c>
      <c r="B479" s="236" t="s">
        <v>878</v>
      </c>
      <c r="C479" s="241" t="s">
        <v>884</v>
      </c>
      <c r="D479" s="242" t="s">
        <v>305</v>
      </c>
      <c r="E479" s="243">
        <v>475.16</v>
      </c>
      <c r="F479" s="240" t="s">
        <v>882</v>
      </c>
    </row>
    <row r="480" spans="1:6" ht="15.95" customHeight="1">
      <c r="A480" s="236" t="s">
        <v>877</v>
      </c>
      <c r="B480" s="236" t="s">
        <v>878</v>
      </c>
      <c r="C480" s="237" t="s">
        <v>885</v>
      </c>
      <c r="D480" s="238" t="s">
        <v>305</v>
      </c>
      <c r="E480" s="239">
        <v>466.1</v>
      </c>
      <c r="F480" s="240" t="s">
        <v>880</v>
      </c>
    </row>
    <row r="481" spans="1:6">
      <c r="A481" s="236" t="s">
        <v>877</v>
      </c>
      <c r="B481" s="236" t="s">
        <v>878</v>
      </c>
      <c r="C481" s="237" t="s">
        <v>886</v>
      </c>
      <c r="D481" s="238" t="s">
        <v>305</v>
      </c>
      <c r="E481" s="239">
        <v>475.16</v>
      </c>
      <c r="F481" s="240" t="s">
        <v>882</v>
      </c>
    </row>
    <row r="482" spans="1:6" ht="17.100000000000001" customHeight="1">
      <c r="A482" s="236" t="s">
        <v>877</v>
      </c>
      <c r="B482" s="236" t="s">
        <v>878</v>
      </c>
      <c r="C482" s="237" t="s">
        <v>887</v>
      </c>
      <c r="D482" s="238" t="s">
        <v>622</v>
      </c>
      <c r="E482" s="239">
        <v>148</v>
      </c>
      <c r="F482" s="240" t="s">
        <v>880</v>
      </c>
    </row>
    <row r="483" spans="1:6">
      <c r="A483" s="236" t="s">
        <v>877</v>
      </c>
      <c r="B483" s="236" t="s">
        <v>878</v>
      </c>
      <c r="C483" s="237" t="s">
        <v>888</v>
      </c>
      <c r="D483" s="238" t="s">
        <v>622</v>
      </c>
      <c r="E483" s="239">
        <v>393.75</v>
      </c>
      <c r="F483" s="240" t="s">
        <v>882</v>
      </c>
    </row>
    <row r="484" spans="1:6">
      <c r="A484" s="236" t="s">
        <v>877</v>
      </c>
      <c r="B484" s="236" t="s">
        <v>878</v>
      </c>
      <c r="C484" s="237" t="s">
        <v>889</v>
      </c>
      <c r="D484" s="238" t="s">
        <v>305</v>
      </c>
      <c r="E484" s="239">
        <v>1535.12</v>
      </c>
      <c r="F484" s="240" t="s">
        <v>882</v>
      </c>
    </row>
    <row r="485" spans="1:6">
      <c r="A485" s="236" t="s">
        <v>877</v>
      </c>
      <c r="B485" s="236" t="s">
        <v>878</v>
      </c>
      <c r="C485" s="237" t="s">
        <v>890</v>
      </c>
      <c r="D485" s="238" t="s">
        <v>305</v>
      </c>
      <c r="E485" s="239">
        <v>1300.95</v>
      </c>
      <c r="F485" s="240" t="s">
        <v>880</v>
      </c>
    </row>
    <row r="486" spans="1:6">
      <c r="A486" s="236" t="s">
        <v>877</v>
      </c>
      <c r="B486" s="236" t="s">
        <v>878</v>
      </c>
      <c r="C486" s="237" t="s">
        <v>891</v>
      </c>
      <c r="D486" s="238" t="s">
        <v>305</v>
      </c>
      <c r="E486" s="239">
        <v>299.72000000000003</v>
      </c>
      <c r="F486" s="240" t="s">
        <v>882</v>
      </c>
    </row>
    <row r="487" spans="1:6">
      <c r="A487" s="236" t="s">
        <v>877</v>
      </c>
      <c r="B487" s="236" t="s">
        <v>878</v>
      </c>
      <c r="C487" s="237" t="s">
        <v>892</v>
      </c>
      <c r="D487" s="238" t="s">
        <v>305</v>
      </c>
      <c r="E487" s="239">
        <v>236</v>
      </c>
      <c r="F487" s="240" t="s">
        <v>880</v>
      </c>
    </row>
    <row r="488" spans="1:6">
      <c r="A488" s="236" t="s">
        <v>877</v>
      </c>
      <c r="B488" s="236" t="s">
        <v>878</v>
      </c>
      <c r="C488" s="237" t="s">
        <v>893</v>
      </c>
      <c r="D488" s="238" t="s">
        <v>305</v>
      </c>
      <c r="E488" s="239">
        <v>131.58000000000001</v>
      </c>
      <c r="F488" s="240" t="s">
        <v>882</v>
      </c>
    </row>
    <row r="489" spans="1:6" ht="21.95" customHeight="1">
      <c r="A489" s="236" t="s">
        <v>877</v>
      </c>
      <c r="B489" s="236" t="s">
        <v>878</v>
      </c>
      <c r="C489" s="237" t="s">
        <v>894</v>
      </c>
      <c r="D489" s="238" t="s">
        <v>305</v>
      </c>
      <c r="E489" s="239">
        <v>136.29</v>
      </c>
      <c r="F489" s="240" t="s">
        <v>880</v>
      </c>
    </row>
    <row r="490" spans="1:6" ht="24.75" customHeight="1">
      <c r="A490" s="236" t="s">
        <v>877</v>
      </c>
      <c r="B490" s="236" t="s">
        <v>878</v>
      </c>
      <c r="C490" s="237" t="s">
        <v>895</v>
      </c>
      <c r="D490" s="238" t="s">
        <v>305</v>
      </c>
      <c r="E490" s="239">
        <v>74.34</v>
      </c>
      <c r="F490" s="240" t="s">
        <v>880</v>
      </c>
    </row>
    <row r="491" spans="1:6" ht="27.75" customHeight="1">
      <c r="A491" s="236" t="s">
        <v>877</v>
      </c>
      <c r="B491" s="236" t="s">
        <v>878</v>
      </c>
      <c r="C491" s="237" t="s">
        <v>896</v>
      </c>
      <c r="D491" s="238" t="s">
        <v>305</v>
      </c>
      <c r="E491" s="239">
        <v>52.4983</v>
      </c>
      <c r="F491" s="240" t="s">
        <v>880</v>
      </c>
    </row>
    <row r="492" spans="1:6" ht="24.95" customHeight="1">
      <c r="A492" s="236" t="s">
        <v>877</v>
      </c>
      <c r="B492" s="236" t="s">
        <v>878</v>
      </c>
      <c r="C492" s="237" t="s">
        <v>897</v>
      </c>
      <c r="D492" s="238" t="s">
        <v>305</v>
      </c>
      <c r="E492" s="239">
        <v>61.95</v>
      </c>
      <c r="F492" s="240" t="s">
        <v>882</v>
      </c>
    </row>
    <row r="493" spans="1:6" ht="20.100000000000001" customHeight="1">
      <c r="A493" s="236" t="s">
        <v>877</v>
      </c>
      <c r="B493" s="236" t="s">
        <v>878</v>
      </c>
      <c r="C493" s="237" t="s">
        <v>898</v>
      </c>
      <c r="D493" s="238" t="s">
        <v>305</v>
      </c>
      <c r="E493" s="239">
        <v>94.352699999999999</v>
      </c>
      <c r="F493" s="240" t="s">
        <v>880</v>
      </c>
    </row>
    <row r="494" spans="1:6" ht="21" customHeight="1">
      <c r="A494" s="236" t="s">
        <v>877</v>
      </c>
      <c r="B494" s="236" t="s">
        <v>878</v>
      </c>
      <c r="C494" s="237" t="s">
        <v>899</v>
      </c>
      <c r="D494" s="238" t="s">
        <v>305</v>
      </c>
      <c r="E494" s="239">
        <v>131.58199999999999</v>
      </c>
      <c r="F494" s="240" t="s">
        <v>882</v>
      </c>
    </row>
    <row r="495" spans="1:6" ht="22.5" customHeight="1">
      <c r="A495" s="236" t="s">
        <v>877</v>
      </c>
      <c r="B495" s="236" t="s">
        <v>878</v>
      </c>
      <c r="C495" s="237" t="s">
        <v>900</v>
      </c>
      <c r="D495" s="238" t="s">
        <v>305</v>
      </c>
      <c r="E495" s="239">
        <v>94.352699999999999</v>
      </c>
      <c r="F495" s="240" t="s">
        <v>880</v>
      </c>
    </row>
    <row r="496" spans="1:6" ht="21" customHeight="1">
      <c r="A496" s="236" t="s">
        <v>877</v>
      </c>
      <c r="B496" s="236" t="s">
        <v>878</v>
      </c>
      <c r="C496" s="237" t="s">
        <v>901</v>
      </c>
      <c r="D496" s="238" t="s">
        <v>305</v>
      </c>
      <c r="E496" s="239">
        <v>131.58199999999999</v>
      </c>
      <c r="F496" s="240" t="s">
        <v>882</v>
      </c>
    </row>
    <row r="497" spans="1:6" ht="21" customHeight="1">
      <c r="A497" s="236" t="s">
        <v>877</v>
      </c>
      <c r="B497" s="236" t="s">
        <v>878</v>
      </c>
      <c r="C497" s="237" t="s">
        <v>902</v>
      </c>
      <c r="D497" s="238" t="s">
        <v>305</v>
      </c>
      <c r="E497" s="239">
        <v>43.365299999999998</v>
      </c>
      <c r="F497" s="240" t="s">
        <v>880</v>
      </c>
    </row>
    <row r="498" spans="1:6" ht="23.25" customHeight="1">
      <c r="A498" s="236" t="s">
        <v>877</v>
      </c>
      <c r="B498" s="236" t="s">
        <v>878</v>
      </c>
      <c r="C498" s="237" t="s">
        <v>903</v>
      </c>
      <c r="D498" s="238" t="s">
        <v>305</v>
      </c>
      <c r="E498" s="239">
        <v>78.75</v>
      </c>
      <c r="F498" s="240" t="s">
        <v>882</v>
      </c>
    </row>
    <row r="499" spans="1:6" ht="23.25" customHeight="1">
      <c r="A499" s="236" t="s">
        <v>877</v>
      </c>
      <c r="B499" s="236" t="s">
        <v>878</v>
      </c>
      <c r="C499" s="237" t="s">
        <v>904</v>
      </c>
      <c r="D499" s="238" t="s">
        <v>305</v>
      </c>
      <c r="E499" s="239">
        <v>73</v>
      </c>
      <c r="F499" s="240" t="s">
        <v>880</v>
      </c>
    </row>
    <row r="500" spans="1:6" ht="15" customHeight="1">
      <c r="A500" s="236" t="s">
        <v>877</v>
      </c>
      <c r="B500" s="236" t="s">
        <v>878</v>
      </c>
      <c r="C500" s="237" t="s">
        <v>905</v>
      </c>
      <c r="D500" s="238" t="s">
        <v>305</v>
      </c>
      <c r="E500" s="239">
        <v>723.70500000000004</v>
      </c>
      <c r="F500" s="240" t="s">
        <v>882</v>
      </c>
    </row>
    <row r="501" spans="1:6" ht="22.5" customHeight="1">
      <c r="A501" s="236" t="s">
        <v>877</v>
      </c>
      <c r="B501" s="236" t="s">
        <v>878</v>
      </c>
      <c r="C501" s="237" t="s">
        <v>906</v>
      </c>
      <c r="D501" s="238" t="s">
        <v>305</v>
      </c>
      <c r="E501" s="239">
        <v>224.2</v>
      </c>
      <c r="F501" s="240" t="s">
        <v>880</v>
      </c>
    </row>
    <row r="502" spans="1:6" ht="26.25" customHeight="1">
      <c r="A502" s="236" t="s">
        <v>877</v>
      </c>
      <c r="B502" s="236" t="s">
        <v>878</v>
      </c>
      <c r="C502" s="237" t="s">
        <v>907</v>
      </c>
      <c r="D502" s="238" t="s">
        <v>305</v>
      </c>
      <c r="E502" s="239">
        <v>433.65</v>
      </c>
      <c r="F502" s="240" t="s">
        <v>882</v>
      </c>
    </row>
    <row r="503" spans="1:6" ht="18.95" customHeight="1">
      <c r="A503" s="236" t="s">
        <v>877</v>
      </c>
      <c r="B503" s="236" t="s">
        <v>878</v>
      </c>
      <c r="C503" s="237" t="s">
        <v>908</v>
      </c>
      <c r="D503" s="238" t="s">
        <v>305</v>
      </c>
      <c r="E503" s="239">
        <v>224.2</v>
      </c>
      <c r="F503" s="240" t="s">
        <v>880</v>
      </c>
    </row>
    <row r="504" spans="1:6" ht="17.100000000000001" customHeight="1">
      <c r="A504" s="236" t="s">
        <v>877</v>
      </c>
      <c r="B504" s="236" t="s">
        <v>878</v>
      </c>
      <c r="C504" s="237" t="s">
        <v>909</v>
      </c>
      <c r="D504" s="238" t="s">
        <v>305</v>
      </c>
      <c r="E504" s="239">
        <v>433.65</v>
      </c>
      <c r="F504" s="240" t="s">
        <v>882</v>
      </c>
    </row>
    <row r="505" spans="1:6" ht="29.25" customHeight="1">
      <c r="A505" s="236" t="s">
        <v>877</v>
      </c>
      <c r="B505" s="236" t="s">
        <v>878</v>
      </c>
      <c r="C505" s="237" t="s">
        <v>910</v>
      </c>
      <c r="D505" s="238" t="s">
        <v>305</v>
      </c>
      <c r="E505" s="239">
        <v>224.2</v>
      </c>
      <c r="F505" s="240" t="s">
        <v>880</v>
      </c>
    </row>
    <row r="506" spans="1:6" ht="31.5" customHeight="1">
      <c r="A506" s="236" t="s">
        <v>877</v>
      </c>
      <c r="B506" s="236" t="s">
        <v>878</v>
      </c>
      <c r="C506" s="237" t="s">
        <v>911</v>
      </c>
      <c r="D506" s="238" t="s">
        <v>305</v>
      </c>
      <c r="E506" s="239">
        <v>433.65</v>
      </c>
      <c r="F506" s="240" t="s">
        <v>882</v>
      </c>
    </row>
    <row r="507" spans="1:6" ht="24.75" customHeight="1">
      <c r="A507" s="236" t="s">
        <v>877</v>
      </c>
      <c r="B507" s="236" t="s">
        <v>878</v>
      </c>
      <c r="C507" s="237" t="s">
        <v>912</v>
      </c>
      <c r="D507" s="238" t="s">
        <v>305</v>
      </c>
      <c r="E507" s="239">
        <v>99.12</v>
      </c>
      <c r="F507" s="240" t="s">
        <v>880</v>
      </c>
    </row>
    <row r="508" spans="1:6">
      <c r="A508" s="236" t="s">
        <v>877</v>
      </c>
      <c r="B508" s="236" t="s">
        <v>878</v>
      </c>
      <c r="C508" s="237" t="s">
        <v>913</v>
      </c>
      <c r="D508" s="238" t="s">
        <v>305</v>
      </c>
      <c r="E508" s="239">
        <v>384.09</v>
      </c>
      <c r="F508" s="240" t="s">
        <v>880</v>
      </c>
    </row>
    <row r="509" spans="1:6" ht="36.75" customHeight="1">
      <c r="A509" s="236" t="s">
        <v>877</v>
      </c>
      <c r="B509" s="236" t="s">
        <v>878</v>
      </c>
      <c r="C509" s="237" t="s">
        <v>914</v>
      </c>
      <c r="D509" s="238" t="s">
        <v>305</v>
      </c>
      <c r="E509" s="239">
        <v>3669.75</v>
      </c>
      <c r="F509" s="240" t="s">
        <v>880</v>
      </c>
    </row>
    <row r="510" spans="1:6" ht="37.5" customHeight="1">
      <c r="A510" s="236" t="s">
        <v>877</v>
      </c>
      <c r="B510" s="236" t="s">
        <v>878</v>
      </c>
      <c r="C510" s="237" t="s">
        <v>915</v>
      </c>
      <c r="D510" s="238" t="s">
        <v>703</v>
      </c>
      <c r="E510" s="239">
        <v>183.75</v>
      </c>
      <c r="F510" s="240" t="s">
        <v>880</v>
      </c>
    </row>
    <row r="511" spans="1:6" ht="34.5" customHeight="1">
      <c r="A511" s="236" t="s">
        <v>877</v>
      </c>
      <c r="B511" s="236" t="s">
        <v>878</v>
      </c>
      <c r="C511" s="237" t="s">
        <v>916</v>
      </c>
      <c r="D511" s="238" t="s">
        <v>305</v>
      </c>
      <c r="E511" s="239">
        <v>255.86</v>
      </c>
      <c r="F511" s="240" t="s">
        <v>882</v>
      </c>
    </row>
    <row r="512" spans="1:6" ht="30.75" customHeight="1">
      <c r="A512" s="236" t="s">
        <v>877</v>
      </c>
      <c r="B512" s="236" t="s">
        <v>878</v>
      </c>
      <c r="C512" s="237" t="s">
        <v>917</v>
      </c>
      <c r="D512" s="238" t="s">
        <v>305</v>
      </c>
      <c r="E512" s="239">
        <v>548.26</v>
      </c>
      <c r="F512" s="240" t="s">
        <v>882</v>
      </c>
    </row>
    <row r="513" spans="1:6" ht="35.25" customHeight="1">
      <c r="A513" s="236" t="s">
        <v>877</v>
      </c>
      <c r="B513" s="236" t="s">
        <v>878</v>
      </c>
      <c r="C513" s="237" t="s">
        <v>918</v>
      </c>
      <c r="D513" s="238" t="s">
        <v>305</v>
      </c>
      <c r="E513" s="239">
        <v>3422</v>
      </c>
      <c r="F513" s="240" t="s">
        <v>880</v>
      </c>
    </row>
    <row r="514" spans="1:6" ht="24.75" customHeight="1">
      <c r="A514" s="89" t="s">
        <v>105</v>
      </c>
      <c r="B514" s="89" t="s">
        <v>919</v>
      </c>
      <c r="C514" s="90" t="s">
        <v>920</v>
      </c>
      <c r="D514" s="91" t="s">
        <v>725</v>
      </c>
      <c r="E514" s="92">
        <v>1500</v>
      </c>
      <c r="F514" s="129" t="s">
        <v>921</v>
      </c>
    </row>
    <row r="515" spans="1:6" ht="27" customHeight="1">
      <c r="A515" s="89" t="s">
        <v>105</v>
      </c>
      <c r="B515" s="89" t="s">
        <v>919</v>
      </c>
      <c r="C515" s="90" t="s">
        <v>920</v>
      </c>
      <c r="D515" s="91" t="s">
        <v>725</v>
      </c>
      <c r="E515" s="92">
        <v>2050</v>
      </c>
      <c r="F515" s="129" t="s">
        <v>921</v>
      </c>
    </row>
    <row r="516" spans="1:6" ht="27.75" customHeight="1">
      <c r="A516" s="89" t="s">
        <v>105</v>
      </c>
      <c r="B516" s="89" t="s">
        <v>919</v>
      </c>
      <c r="C516" s="90" t="s">
        <v>922</v>
      </c>
      <c r="D516" s="91" t="s">
        <v>725</v>
      </c>
      <c r="E516" s="92">
        <v>3500</v>
      </c>
      <c r="F516" s="129" t="s">
        <v>921</v>
      </c>
    </row>
    <row r="517" spans="1:6" ht="32.25" customHeight="1">
      <c r="A517" s="89" t="s">
        <v>105</v>
      </c>
      <c r="B517" s="89" t="s">
        <v>919</v>
      </c>
      <c r="C517" s="90" t="s">
        <v>923</v>
      </c>
      <c r="D517" s="91" t="s">
        <v>725</v>
      </c>
      <c r="E517" s="92">
        <v>2100</v>
      </c>
      <c r="F517" s="129" t="s">
        <v>921</v>
      </c>
    </row>
    <row r="518" spans="1:6">
      <c r="A518" s="89" t="s">
        <v>193</v>
      </c>
      <c r="B518" s="89" t="s">
        <v>924</v>
      </c>
      <c r="C518" s="90" t="s">
        <v>193</v>
      </c>
      <c r="D518" s="91" t="s">
        <v>925</v>
      </c>
      <c r="E518" s="92">
        <v>0</v>
      </c>
      <c r="F518" s="129" t="s">
        <v>926</v>
      </c>
    </row>
    <row r="519" spans="1:6">
      <c r="A519" s="89" t="s">
        <v>194</v>
      </c>
      <c r="B519" s="89" t="s">
        <v>924</v>
      </c>
      <c r="C519" s="90" t="s">
        <v>194</v>
      </c>
      <c r="D519" s="91" t="s">
        <v>925</v>
      </c>
      <c r="E519" s="92">
        <v>0</v>
      </c>
      <c r="F519" s="129" t="s">
        <v>927</v>
      </c>
    </row>
    <row r="520" spans="1:6">
      <c r="A520" s="89" t="s">
        <v>195</v>
      </c>
      <c r="B520" s="89" t="s">
        <v>924</v>
      </c>
      <c r="C520" s="90" t="s">
        <v>195</v>
      </c>
      <c r="D520" s="91" t="s">
        <v>925</v>
      </c>
      <c r="E520" s="92">
        <v>0</v>
      </c>
      <c r="F520" s="129" t="s">
        <v>928</v>
      </c>
    </row>
    <row r="539" spans="1:4" ht="15">
      <c r="A539" s="244" t="s">
        <v>0</v>
      </c>
      <c r="B539" s="245"/>
      <c r="C539" s="245"/>
      <c r="D539" s="245"/>
    </row>
    <row r="540" spans="1:4" ht="15">
      <c r="A540" s="247" t="s">
        <v>146</v>
      </c>
      <c r="B540" s="245" t="s">
        <v>303</v>
      </c>
      <c r="C540" s="245"/>
      <c r="D540" s="245"/>
    </row>
    <row r="541" spans="1:4" ht="15">
      <c r="A541" s="247" t="s">
        <v>141</v>
      </c>
      <c r="B541" s="245" t="s">
        <v>308</v>
      </c>
      <c r="C541" s="245"/>
      <c r="D541" s="245"/>
    </row>
    <row r="542" spans="1:4" ht="15">
      <c r="A542" s="247" t="s">
        <v>155</v>
      </c>
      <c r="B542" s="245" t="s">
        <v>330</v>
      </c>
      <c r="C542" s="245"/>
      <c r="D542" s="245"/>
    </row>
    <row r="543" spans="1:4" ht="15">
      <c r="A543" s="247" t="s">
        <v>193</v>
      </c>
      <c r="B543" s="245" t="s">
        <v>924</v>
      </c>
      <c r="C543" s="245"/>
      <c r="D543" s="245"/>
    </row>
    <row r="544" spans="1:4" ht="15">
      <c r="A544" s="247" t="s">
        <v>194</v>
      </c>
      <c r="B544" s="245" t="s">
        <v>924</v>
      </c>
      <c r="C544" s="245"/>
      <c r="D544" s="245"/>
    </row>
    <row r="545" spans="1:4" ht="15">
      <c r="A545" s="247" t="s">
        <v>340</v>
      </c>
      <c r="B545" s="245" t="s">
        <v>341</v>
      </c>
      <c r="C545" s="245"/>
      <c r="D545" s="245"/>
    </row>
    <row r="546" spans="1:4" ht="15">
      <c r="A546" s="247" t="s">
        <v>198</v>
      </c>
      <c r="B546" s="245" t="s">
        <v>348</v>
      </c>
      <c r="C546" s="245"/>
      <c r="D546" s="245"/>
    </row>
    <row r="547" spans="1:4" ht="15">
      <c r="A547" s="247" t="s">
        <v>190</v>
      </c>
      <c r="B547" s="245" t="s">
        <v>359</v>
      </c>
      <c r="C547" s="245"/>
      <c r="D547" s="245"/>
    </row>
    <row r="548" spans="1:4" ht="15">
      <c r="A548" s="247" t="s">
        <v>449</v>
      </c>
      <c r="B548" s="245" t="s">
        <v>450</v>
      </c>
      <c r="C548" s="245"/>
      <c r="D548" s="245"/>
    </row>
    <row r="549" spans="1:4" ht="15">
      <c r="A549" s="247" t="s">
        <v>277</v>
      </c>
      <c r="B549" s="245" t="s">
        <v>457</v>
      </c>
      <c r="C549" s="245"/>
      <c r="D549" s="245"/>
    </row>
    <row r="550" spans="1:4" ht="15">
      <c r="A550" s="247" t="s">
        <v>461</v>
      </c>
      <c r="B550" s="245" t="s">
        <v>462</v>
      </c>
      <c r="C550" s="245"/>
      <c r="D550" s="245"/>
    </row>
    <row r="551" spans="1:4" ht="15">
      <c r="A551" s="247" t="s">
        <v>171</v>
      </c>
      <c r="B551" s="245" t="s">
        <v>467</v>
      </c>
      <c r="C551" s="245"/>
      <c r="D551" s="245"/>
    </row>
    <row r="552" spans="1:4" ht="15">
      <c r="A552" s="247" t="s">
        <v>166</v>
      </c>
      <c r="B552" s="245" t="s">
        <v>479</v>
      </c>
      <c r="C552" s="245"/>
      <c r="D552" s="245"/>
    </row>
    <row r="553" spans="1:4" ht="15">
      <c r="A553" s="247" t="s">
        <v>104</v>
      </c>
      <c r="B553" s="245" t="s">
        <v>512</v>
      </c>
      <c r="C553" s="245"/>
      <c r="D553" s="245"/>
    </row>
    <row r="554" spans="1:4" ht="15">
      <c r="A554" s="247" t="s">
        <v>153</v>
      </c>
      <c r="B554" s="245" t="s">
        <v>515</v>
      </c>
      <c r="C554" s="245"/>
      <c r="D554" s="245"/>
    </row>
    <row r="555" spans="1:4" ht="15">
      <c r="A555" s="247" t="s">
        <v>124</v>
      </c>
      <c r="B555" s="245" t="s">
        <v>525</v>
      </c>
      <c r="C555" s="245"/>
      <c r="D555" s="245"/>
    </row>
    <row r="556" spans="1:4" ht="15">
      <c r="A556" s="247" t="s">
        <v>529</v>
      </c>
      <c r="B556" s="245" t="s">
        <v>525</v>
      </c>
      <c r="C556" s="245"/>
      <c r="D556" s="245"/>
    </row>
    <row r="557" spans="1:4" ht="15">
      <c r="A557" s="247" t="s">
        <v>123</v>
      </c>
      <c r="B557" s="245" t="s">
        <v>525</v>
      </c>
      <c r="C557" s="245"/>
    </row>
    <row r="558" spans="1:4" ht="15">
      <c r="A558" s="247" t="s">
        <v>536</v>
      </c>
      <c r="B558" s="245" t="s">
        <v>525</v>
      </c>
      <c r="C558" s="245"/>
    </row>
    <row r="559" spans="1:4" ht="15">
      <c r="A559" s="247" t="s">
        <v>545</v>
      </c>
      <c r="B559" s="245" t="s">
        <v>525</v>
      </c>
      <c r="C559" s="245"/>
    </row>
    <row r="560" spans="1:4" ht="15">
      <c r="A560" s="247" t="s">
        <v>180</v>
      </c>
      <c r="B560" s="245" t="s">
        <v>550</v>
      </c>
      <c r="C560" s="245"/>
    </row>
    <row r="561" spans="1:3" ht="15">
      <c r="A561" s="247" t="s">
        <v>567</v>
      </c>
      <c r="B561" s="245" t="s">
        <v>568</v>
      </c>
      <c r="C561" s="245"/>
    </row>
    <row r="562" spans="1:3" ht="15">
      <c r="A562" s="247" t="s">
        <v>186</v>
      </c>
      <c r="B562" s="245" t="s">
        <v>572</v>
      </c>
      <c r="C562" s="245"/>
    </row>
    <row r="563" spans="1:3" ht="15">
      <c r="A563" s="247" t="s">
        <v>122</v>
      </c>
      <c r="B563" s="245" t="s">
        <v>599</v>
      </c>
      <c r="C563" s="245"/>
    </row>
    <row r="564" spans="1:3" ht="15">
      <c r="A564" s="247" t="s">
        <v>200</v>
      </c>
      <c r="B564" s="245" t="s">
        <v>602</v>
      </c>
      <c r="C564" s="245"/>
    </row>
    <row r="565" spans="1:3" ht="15">
      <c r="A565" s="247" t="s">
        <v>195</v>
      </c>
      <c r="B565" s="245" t="s">
        <v>924</v>
      </c>
      <c r="C565" s="245"/>
    </row>
    <row r="566" spans="1:3" ht="15">
      <c r="A566" s="247" t="s">
        <v>108</v>
      </c>
      <c r="B566" s="245" t="s">
        <v>608</v>
      </c>
      <c r="C566" s="245"/>
    </row>
    <row r="567" spans="1:3" ht="15">
      <c r="A567" s="247" t="s">
        <v>611</v>
      </c>
      <c r="B567" s="245" t="s">
        <v>612</v>
      </c>
      <c r="C567" s="245"/>
    </row>
    <row r="568" spans="1:3" ht="15">
      <c r="A568" s="247" t="s">
        <v>150</v>
      </c>
      <c r="B568" s="245" t="s">
        <v>616</v>
      </c>
      <c r="C568" s="245"/>
    </row>
    <row r="569" spans="1:3" ht="15">
      <c r="A569" s="247" t="s">
        <v>158</v>
      </c>
      <c r="B569" s="245" t="s">
        <v>620</v>
      </c>
      <c r="C569" s="245"/>
    </row>
    <row r="570" spans="1:3" ht="15">
      <c r="A570" s="247" t="s">
        <v>163</v>
      </c>
      <c r="B570" s="245" t="s">
        <v>624</v>
      </c>
      <c r="C570" s="245"/>
    </row>
    <row r="571" spans="1:3" ht="15">
      <c r="A571" s="247" t="s">
        <v>258</v>
      </c>
      <c r="B571" s="245" t="s">
        <v>629</v>
      </c>
      <c r="C571" s="245"/>
    </row>
    <row r="572" spans="1:3" ht="15">
      <c r="A572" s="247" t="s">
        <v>162</v>
      </c>
      <c r="B572" s="245" t="s">
        <v>658</v>
      </c>
      <c r="C572" s="245"/>
    </row>
    <row r="573" spans="1:3" ht="15">
      <c r="A573" s="247" t="s">
        <v>182</v>
      </c>
      <c r="B573" s="245" t="s">
        <v>665</v>
      </c>
      <c r="C573" s="245"/>
    </row>
    <row r="574" spans="1:3" ht="15">
      <c r="A574" s="247" t="s">
        <v>152</v>
      </c>
      <c r="B574" s="245" t="s">
        <v>689</v>
      </c>
      <c r="C574" s="245"/>
    </row>
    <row r="575" spans="1:3" ht="15">
      <c r="A575" s="247" t="s">
        <v>165</v>
      </c>
      <c r="B575" s="245" t="s">
        <v>711</v>
      </c>
      <c r="C575" s="245"/>
    </row>
    <row r="576" spans="1:3" ht="15">
      <c r="A576" s="247" t="s">
        <v>714</v>
      </c>
      <c r="B576" s="245" t="s">
        <v>715</v>
      </c>
      <c r="C576" s="245"/>
    </row>
    <row r="577" spans="1:3" ht="15">
      <c r="A577" s="247" t="s">
        <v>103</v>
      </c>
      <c r="B577" s="245" t="s">
        <v>718</v>
      </c>
      <c r="C577" s="245"/>
    </row>
    <row r="578" spans="1:3" ht="15">
      <c r="A578" s="247" t="s">
        <v>722</v>
      </c>
      <c r="B578" s="245" t="s">
        <v>723</v>
      </c>
      <c r="C578" s="245"/>
    </row>
    <row r="579" spans="1:3" ht="15">
      <c r="A579" s="247" t="s">
        <v>727</v>
      </c>
      <c r="B579" s="245" t="s">
        <v>728</v>
      </c>
      <c r="C579" s="245"/>
    </row>
    <row r="580" spans="1:3" ht="15">
      <c r="A580" s="247" t="s">
        <v>732</v>
      </c>
      <c r="B580" s="245" t="s">
        <v>733</v>
      </c>
      <c r="C580" s="245"/>
    </row>
    <row r="581" spans="1:3" ht="15">
      <c r="A581" s="247" t="s">
        <v>748</v>
      </c>
      <c r="B581" s="245" t="s">
        <v>749</v>
      </c>
      <c r="C581" s="245"/>
    </row>
    <row r="582" spans="1:3" ht="15">
      <c r="A582" s="247" t="s">
        <v>877</v>
      </c>
      <c r="B582" s="245" t="s">
        <v>878</v>
      </c>
      <c r="C582" s="245"/>
    </row>
    <row r="583" spans="1:3" ht="15">
      <c r="A583" s="247" t="s">
        <v>105</v>
      </c>
      <c r="B583" s="245" t="s">
        <v>919</v>
      </c>
      <c r="C583" s="245"/>
    </row>
    <row r="584" spans="1:3" ht="15">
      <c r="A584" s="247"/>
      <c r="B584" s="245"/>
      <c r="C584" s="245"/>
    </row>
    <row r="585" spans="1:3" ht="15">
      <c r="B585" s="245"/>
    </row>
    <row r="586" spans="1:3" ht="15">
      <c r="B586" s="245"/>
    </row>
    <row r="587" spans="1:3" ht="15">
      <c r="B587" s="245"/>
    </row>
    <row r="588" spans="1:3" ht="15">
      <c r="B588" s="245"/>
    </row>
    <row r="589" spans="1:3" ht="15">
      <c r="B589" s="245"/>
    </row>
    <row r="590" spans="1:3" ht="15">
      <c r="B590" s="245"/>
    </row>
    <row r="591" spans="1:3" ht="15">
      <c r="B591" s="245"/>
    </row>
    <row r="592" spans="1:3" ht="15">
      <c r="B592" s="245"/>
    </row>
    <row r="593" spans="2:2" ht="15">
      <c r="B593" s="245"/>
    </row>
    <row r="594" spans="2:2" ht="15">
      <c r="B594" s="245"/>
    </row>
    <row r="595" spans="2:2" ht="15">
      <c r="B595" s="245"/>
    </row>
    <row r="596" spans="2:2" ht="15">
      <c r="B596" s="245"/>
    </row>
    <row r="597" spans="2:2" ht="15">
      <c r="B597" s="245"/>
    </row>
    <row r="598" spans="2:2" ht="15">
      <c r="B598" s="245"/>
    </row>
    <row r="599" spans="2:2" ht="15">
      <c r="B599" s="245"/>
    </row>
    <row r="600" spans="2:2" ht="15">
      <c r="B600" s="245"/>
    </row>
    <row r="601" spans="2:2" ht="15">
      <c r="B601" s="245"/>
    </row>
    <row r="602" spans="2:2" ht="15">
      <c r="B602" s="245"/>
    </row>
    <row r="603" spans="2:2" ht="15">
      <c r="B603" s="245"/>
    </row>
    <row r="604" spans="2:2" ht="15">
      <c r="B604" s="245"/>
    </row>
    <row r="605" spans="2:2" ht="15">
      <c r="B605" s="245"/>
    </row>
    <row r="606" spans="2:2" ht="15">
      <c r="B606" s="245"/>
    </row>
    <row r="607" spans="2:2" ht="15">
      <c r="B607" s="245"/>
    </row>
    <row r="608" spans="2:2" ht="15">
      <c r="B608" s="245"/>
    </row>
    <row r="609" spans="2:2" ht="15">
      <c r="B609" s="245"/>
    </row>
    <row r="610" spans="2:2" ht="15">
      <c r="B610" s="245"/>
    </row>
    <row r="611" spans="2:2" ht="15">
      <c r="B611" s="245"/>
    </row>
    <row r="612" spans="2:2" ht="15">
      <c r="B612" s="245"/>
    </row>
    <row r="613" spans="2:2" ht="15">
      <c r="B613" s="245"/>
    </row>
    <row r="614" spans="2:2" ht="15">
      <c r="B614" s="245"/>
    </row>
    <row r="615" spans="2:2" ht="15">
      <c r="B615" s="245"/>
    </row>
    <row r="616" spans="2:2" ht="15">
      <c r="B616" s="245"/>
    </row>
    <row r="617" spans="2:2" ht="15">
      <c r="B617" s="245"/>
    </row>
    <row r="618" spans="2:2" ht="15">
      <c r="B618" s="245"/>
    </row>
    <row r="619" spans="2:2" ht="15">
      <c r="B619" s="245"/>
    </row>
    <row r="620" spans="2:2" ht="15">
      <c r="B620" s="245"/>
    </row>
    <row r="621" spans="2:2" ht="15">
      <c r="B621" s="245"/>
    </row>
    <row r="622" spans="2:2" ht="15">
      <c r="B622" s="245"/>
    </row>
    <row r="623" spans="2:2" ht="15">
      <c r="B623" s="245"/>
    </row>
    <row r="624" spans="2:2" ht="15">
      <c r="B624" s="245"/>
    </row>
    <row r="625" spans="2:2" ht="15">
      <c r="B625" s="245"/>
    </row>
    <row r="626" spans="2:2" ht="15">
      <c r="B626" s="245"/>
    </row>
    <row r="627" spans="2:2" ht="15">
      <c r="B627" s="245"/>
    </row>
    <row r="628" spans="2:2" ht="15">
      <c r="B628" s="245"/>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449:C450 C135 C513">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Dra. Montero</cp:lastModifiedBy>
  <cp:lastPrinted>2023-04-24T13:04:58Z</cp:lastPrinted>
  <dcterms:created xsi:type="dcterms:W3CDTF">2007-07-31T17:41:49Z</dcterms:created>
  <dcterms:modified xsi:type="dcterms:W3CDTF">2023-04-26T13:31:58Z</dcterms:modified>
</cp:coreProperties>
</file>