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0" windowWidth="20730" windowHeight="11640" tabRatio="921"/>
  </bookViews>
  <sheets>
    <sheet name="ESF SNS" sheetId="18" r:id="rId1"/>
    <sheet name="ERF SRS" sheetId="19" r:id="rId2"/>
    <sheet name="ECAMP" sheetId="21" r:id="rId3"/>
    <sheet name="Balanza comprobacion  Intranet" sheetId="32" r:id="rId4"/>
    <sheet name="Efectivo" sheetId="8" r:id="rId5"/>
    <sheet name="Mobiliario Eq. Ofc." sheetId="11" r:id="rId6"/>
    <sheet name="Inventario" sheetId="10" r:id="rId7"/>
    <sheet name="Cuenta por Cobrar" sheetId="9" r:id="rId8"/>
    <sheet name="CXP Corto plazo" sheetId="12" r:id="rId9"/>
    <sheet name="Retenciones y Acum." sheetId="7" r:id="rId10"/>
    <sheet name="EST. Flujo Efc" sheetId="20" r:id="rId11"/>
    <sheet name="CXP Largo Plazo" sheetId="22" r:id="rId12"/>
    <sheet name="Ingresos" sheetId="16" r:id="rId13"/>
    <sheet name="Benef. Empl x p Corto Plazo" sheetId="14" r:id="rId14"/>
    <sheet name="Patrimonio" sheetId="15" r:id="rId15"/>
    <sheet name="Total Gasto" sheetId="23" r:id="rId16"/>
    <sheet name="Benef. Empl x pagar Larg. Plaz" sheetId="27" r:id="rId17"/>
    <sheet name="Gastos" sheetId="17" r:id="rId18"/>
    <sheet name="Hoja1" sheetId="33" r:id="rId19"/>
  </sheets>
  <externalReferences>
    <externalReference r:id="rId20"/>
  </externalReferences>
  <definedNames>
    <definedName name="_xlnm.Print_Area" localSheetId="1">'ERF SRS'!$A$1:$F$40</definedName>
    <definedName name="_xlnm.Print_Area" localSheetId="0">'ESF SNS'!$A$1:$K$67</definedName>
    <definedName name="_xlnm.Print_Titles" localSheetId="3">'Balanza comprobacion  Intranet'!$13:$13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3"/>
  <c r="B8"/>
  <c r="B9"/>
  <c r="B32"/>
  <c r="B48"/>
  <c r="B45" s="1"/>
  <c r="B44" s="1"/>
  <c r="B21"/>
  <c r="B20" s="1"/>
  <c r="C36" i="8" l="1"/>
  <c r="C23"/>
  <c r="B10" i="12" l="1"/>
  <c r="F59" i="32" l="1"/>
  <c r="F63"/>
  <c r="F43" l="1"/>
  <c r="F71" l="1"/>
  <c r="D72"/>
  <c r="B27" i="16"/>
  <c r="F45" i="32"/>
  <c r="F41" l="1"/>
  <c r="F69"/>
  <c r="F68"/>
  <c r="F55" i="18"/>
  <c r="F16" i="11"/>
  <c r="F58" i="32" l="1"/>
  <c r="F56"/>
  <c r="F15" l="1"/>
  <c r="F62" l="1"/>
  <c r="B12" i="14" l="1"/>
  <c r="F39" i="18" s="1"/>
  <c r="F58"/>
  <c r="F55" i="32" l="1"/>
  <c r="F64"/>
  <c r="F47"/>
  <c r="F50"/>
  <c r="F49"/>
  <c r="F67"/>
  <c r="F44"/>
  <c r="B16" i="9" l="1"/>
  <c r="F13" i="18" s="1"/>
  <c r="B11" i="10"/>
  <c r="F14" i="18" s="1"/>
  <c r="F31" i="32"/>
  <c r="F28" l="1"/>
  <c r="F35"/>
  <c r="F38" l="1"/>
  <c r="F37"/>
  <c r="F36"/>
  <c r="F34"/>
  <c r="F33"/>
  <c r="F32"/>
  <c r="F30"/>
  <c r="F29"/>
  <c r="F27"/>
  <c r="F26"/>
  <c r="F25"/>
  <c r="F24"/>
  <c r="F23"/>
  <c r="F22"/>
  <c r="F21"/>
  <c r="F19"/>
  <c r="F18"/>
  <c r="F17"/>
  <c r="F16"/>
  <c r="F14"/>
  <c r="E16" i="11" l="1"/>
  <c r="E72" i="32"/>
  <c r="F22" i="19"/>
  <c r="F18"/>
  <c r="F21"/>
  <c r="C138" i="17"/>
  <c r="C128"/>
  <c r="C97"/>
  <c r="C166"/>
  <c r="C60"/>
  <c r="C49"/>
  <c r="C42"/>
  <c r="C80"/>
  <c r="C12"/>
  <c r="C11" s="1"/>
  <c r="F34" i="18"/>
  <c r="F70" i="32"/>
  <c r="F66"/>
  <c r="F65"/>
  <c r="F61"/>
  <c r="F60"/>
  <c r="F57"/>
  <c r="F54"/>
  <c r="F53"/>
  <c r="F52"/>
  <c r="F51"/>
  <c r="F48"/>
  <c r="F46"/>
  <c r="F42"/>
  <c r="F40"/>
  <c r="F39"/>
  <c r="E78" l="1"/>
  <c r="F16" i="19"/>
  <c r="C41" i="17"/>
  <c r="C36"/>
  <c r="C10" s="1"/>
  <c r="C96"/>
  <c r="G23" i="11"/>
  <c r="G22"/>
  <c r="F22"/>
  <c r="E22"/>
  <c r="E23" s="1"/>
  <c r="D22"/>
  <c r="C22"/>
  <c r="B22"/>
  <c r="H21"/>
  <c r="H20"/>
  <c r="F19" i="19" s="1"/>
  <c r="H19" i="11"/>
  <c r="G16"/>
  <c r="D16"/>
  <c r="C16"/>
  <c r="C23" s="1"/>
  <c r="B16"/>
  <c r="H15"/>
  <c r="H14"/>
  <c r="H13"/>
  <c r="H12"/>
  <c r="H11"/>
  <c r="H10"/>
  <c r="B23" l="1"/>
  <c r="D23"/>
  <c r="H22"/>
  <c r="C180" i="17"/>
  <c r="F23" i="11"/>
  <c r="H16"/>
  <c r="H23" l="1"/>
  <c r="F24" i="18" s="1"/>
  <c r="B10" i="16"/>
  <c r="B28" s="1"/>
  <c r="B13" i="27"/>
  <c r="B17" i="7"/>
  <c r="F37" i="18" s="1"/>
  <c r="B11" i="22" l="1"/>
  <c r="F45" i="18" s="1"/>
  <c r="F51" l="1"/>
  <c r="C23" i="21"/>
  <c r="M19"/>
  <c r="M18"/>
  <c r="M17"/>
  <c r="M16"/>
  <c r="M15"/>
  <c r="I13"/>
  <c r="I20" s="1"/>
  <c r="G13"/>
  <c r="G20" s="1"/>
  <c r="E13"/>
  <c r="E20" s="1"/>
  <c r="M12"/>
  <c r="M11"/>
  <c r="M10"/>
  <c r="M9"/>
  <c r="M8"/>
  <c r="B2"/>
  <c r="C65" i="20"/>
  <c r="H58"/>
  <c r="F58"/>
  <c r="H43"/>
  <c r="F43"/>
  <c r="H26"/>
  <c r="F26"/>
  <c r="H7"/>
  <c r="F7"/>
  <c r="C4"/>
  <c r="C2"/>
  <c r="H34" i="19"/>
  <c r="F34"/>
  <c r="H22"/>
  <c r="H23" s="1"/>
  <c r="F23"/>
  <c r="H13"/>
  <c r="H7"/>
  <c r="H42" i="18"/>
  <c r="H52" s="1"/>
  <c r="H62" s="1"/>
  <c r="F42"/>
  <c r="H27"/>
  <c r="F27"/>
  <c r="H17"/>
  <c r="H7"/>
  <c r="M13" i="21" l="1"/>
  <c r="M20" s="1"/>
  <c r="F52" i="18"/>
  <c r="H29"/>
  <c r="H29" i="19"/>
  <c r="K13" i="21"/>
  <c r="K20" s="1"/>
  <c r="H60" i="20"/>
  <c r="H62" s="1"/>
  <c r="H68" s="1"/>
  <c r="F60"/>
  <c r="F62" l="1"/>
  <c r="F68" l="1"/>
  <c r="B154" i="17" l="1"/>
  <c r="B12"/>
  <c r="B11" s="1"/>
  <c r="B36"/>
  <c r="B42"/>
  <c r="B49"/>
  <c r="B55"/>
  <c r="B60"/>
  <c r="B66"/>
  <c r="B69"/>
  <c r="B80"/>
  <c r="B97"/>
  <c r="B101"/>
  <c r="B105"/>
  <c r="B110"/>
  <c r="B116"/>
  <c r="B128"/>
  <c r="B138"/>
  <c r="B162"/>
  <c r="B166"/>
  <c r="K180"/>
  <c r="J180"/>
  <c r="B10" l="1"/>
  <c r="B41"/>
  <c r="B96"/>
  <c r="I180"/>
  <c r="B40" l="1"/>
  <c r="B180" s="1"/>
  <c r="H180"/>
  <c r="G180" l="1"/>
  <c r="F180" l="1"/>
  <c r="D180"/>
  <c r="E180"/>
  <c r="F11" i="19" l="1"/>
  <c r="F13" s="1"/>
  <c r="F29" s="1"/>
  <c r="F57" i="18" s="1"/>
  <c r="F60" s="1"/>
  <c r="B14" i="15" l="1"/>
  <c r="F62" i="18"/>
  <c r="C72" i="32" l="1"/>
  <c r="F17" i="18" l="1"/>
  <c r="F29" s="1"/>
  <c r="F20" i="32"/>
  <c r="F72" s="1"/>
</calcChain>
</file>

<file path=xl/sharedStrings.xml><?xml version="1.0" encoding="utf-8"?>
<sst xmlns="http://schemas.openxmlformats.org/spreadsheetml/2006/main" count="867" uniqueCount="672">
  <si>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</si>
  <si>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</si>
  <si>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</si>
  <si>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</si>
  <si>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</si>
  <si>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</si>
  <si>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</si>
  <si>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</si>
  <si>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</si>
  <si>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</si>
  <si>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</si>
  <si>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</si>
  <si>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</si>
  <si>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</si>
  <si>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</si>
  <si>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</si>
  <si>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</si>
  <si>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</si>
  <si>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</si>
  <si>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</si>
  <si>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</si>
  <si>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</si>
  <si>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</si>
  <si>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</si>
  <si>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</si>
  <si>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</si>
  <si>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</si>
  <si>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</si>
  <si>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</si>
  <si>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</si>
  <si>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</si>
  <si>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</si>
  <si>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</si>
  <si>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</si>
  <si>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</si>
  <si>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</si>
  <si>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</si>
  <si>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</si>
  <si>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</si>
  <si>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</si>
  <si>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</si>
  <si>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</si>
  <si>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</si>
  <si>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</si>
  <si>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</si>
  <si>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</si>
  <si>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</si>
  <si>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</si>
  <si>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</si>
  <si>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</si>
  <si>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</si>
  <si>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</si>
  <si>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</si>
  <si>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</si>
  <si>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</si>
  <si>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</si>
  <si>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</si>
  <si>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</si>
  <si>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</si>
  <si>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</si>
  <si>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</si>
  <si>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</si>
  <si>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</si>
  <si>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</si>
  <si>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</si>
  <si>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</si>
  <si>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</si>
  <si>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</si>
  <si>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</si>
  <si>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</si>
  <si>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</si>
  <si>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</si>
  <si>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</si>
  <si>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</si>
  <si>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</si>
  <si>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</si>
  <si>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</si>
  <si>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</si>
  <si>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</si>
  <si>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</si>
  <si>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</si>
  <si>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</si>
  <si>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</si>
  <si>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</si>
  <si>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</si>
  <si>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</si>
  <si>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</si>
  <si>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</si>
  <si>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</si>
  <si>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</si>
  <si>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</si>
  <si>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</si>
  <si>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</si>
  <si>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</si>
  <si>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</si>
  <si>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</si>
  <si>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</si>
  <si>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</si>
  <si>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</si>
  <si>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</si>
  <si>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</si>
  <si>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</si>
  <si>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</si>
  <si>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</si>
  <si>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</si>
  <si>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</si>
  <si>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</si>
  <si>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</si>
  <si>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</si>
  <si>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</si>
  <si>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</si>
  <si>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</si>
  <si>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</si>
  <si>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</si>
  <si>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</si>
  <si>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</si>
  <si>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</si>
  <si>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</si>
  <si>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</si>
  <si>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</si>
  <si>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</si>
  <si>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</si>
  <si>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</si>
  <si>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</si>
  <si>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</si>
  <si>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</si>
  <si>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</si>
  <si>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</si>
  <si>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</si>
  <si>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</si>
  <si>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</si>
  <si>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</si>
  <si>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</si>
  <si>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</si>
  <si>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</si>
  <si>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</si>
  <si>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</si>
  <si>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</si>
  <si>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</si>
  <si>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</si>
  <si>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</si>
  <si>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</si>
  <si>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</si>
  <si>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</si>
  <si>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</si>
  <si>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</si>
  <si>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</si>
  <si>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</si>
  <si>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</si>
  <si>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</si>
  <si>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</si>
  <si>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</si>
  <si>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</si>
  <si>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</si>
  <si>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</si>
  <si>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</si>
  <si>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</si>
  <si>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</si>
  <si>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</si>
  <si>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</si>
  <si>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</si>
  <si>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</si>
  <si>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</si>
  <si>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</si>
  <si>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</si>
  <si>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</si>
  <si>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</si>
  <si>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</si>
  <si>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</si>
  <si>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</si>
  <si>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</si>
  <si>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</si>
  <si>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</si>
  <si>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</si>
  <si>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</si>
  <si>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</si>
  <si>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</si>
  <si>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</si>
  <si>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</si>
  <si>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</si>
  <si>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</si>
  <si>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</si>
  <si>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</si>
  <si>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</si>
  <si>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</si>
  <si>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</si>
  <si>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</si>
  <si>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</si>
  <si>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</si>
  <si>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</si>
  <si>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</si>
  <si>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</si>
  <si>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</si>
  <si>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</si>
  <si>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</si>
  <si>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</si>
  <si>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</si>
  <si>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</si>
  <si>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</si>
  <si>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</si>
  <si>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</si>
  <si>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</si>
  <si>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</si>
  <si>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</si>
  <si>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</si>
  <si>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</si>
  <si>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</si>
  <si>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</si>
  <si>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</si>
  <si>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</si>
  <si>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</si>
  <si>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</si>
  <si>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</si>
  <si>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</si>
  <si>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</si>
  <si>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</si>
  <si>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</si>
  <si>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</si>
  <si>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</si>
  <si>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</si>
  <si>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</si>
  <si>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</si>
  <si>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</si>
  <si>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</si>
  <si>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</si>
  <si>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</si>
  <si>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</si>
  <si>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</si>
  <si>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</si>
  <si>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</si>
  <si>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</si>
  <si>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</si>
  <si>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</si>
  <si>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</si>
  <si>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</si>
  <si>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</si>
  <si>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</si>
  <si>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</si>
  <si>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</si>
  <si>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</si>
  <si>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</si>
  <si>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</si>
  <si>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</si>
  <si>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</si>
  <si>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</si>
  <si>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</si>
  <si>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</si>
  <si>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</si>
  <si>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</si>
  <si>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</si>
  <si>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</si>
  <si>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</si>
  <si>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</si>
  <si>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</si>
  <si>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</si>
  <si>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</si>
  <si>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</si>
  <si>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</si>
  <si>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</si>
  <si>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</si>
  <si>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</si>
  <si>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</si>
  <si>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</si>
  <si>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</si>
  <si>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</si>
  <si>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</si>
  <si>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</si>
  <si>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</si>
  <si>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</si>
  <si>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</si>
  <si>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</si>
  <si>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</si>
  <si>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</si>
  <si>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</si>
  <si>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</si>
  <si>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</si>
  <si>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</si>
  <si>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</si>
  <si>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</si>
  <si>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</si>
  <si>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</si>
  <si>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</si>
  <si>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</si>
  <si>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</si>
  <si>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</si>
  <si>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</si>
  <si>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</si>
  <si>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</si>
  <si>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</si>
  <si>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</si>
  <si>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</si>
  <si>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</si>
  <si>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</si>
  <si>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</si>
  <si>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</si>
  <si>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</si>
  <si>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</si>
  <si>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</si>
  <si>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</si>
  <si>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</si>
  <si>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</si>
  <si>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</si>
  <si>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</si>
  <si>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</si>
  <si>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</si>
  <si>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</si>
  <si>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</si>
  <si>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</si>
  <si>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</si>
  <si>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</si>
  <si>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</si>
  <si>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</si>
  <si>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</si>
  <si>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</si>
  <si>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</si>
  <si>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</si>
  <si>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</si>
  <si>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</si>
  <si>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</si>
  <si>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</si>
  <si>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</si>
  <si>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</si>
  <si>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</si>
  <si>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</si>
  <si>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</si>
  <si>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</si>
  <si>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</si>
  <si>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</si>
  <si>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</si>
  <si>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</si>
  <si>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</si>
  <si>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</si>
  <si>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</si>
  <si>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</si>
  <si>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</si>
  <si>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</si>
  <si>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</si>
  <si>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</si>
  <si>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</si>
  <si>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</si>
  <si>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</si>
  <si>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</si>
  <si>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</si>
  <si>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</si>
  <si>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</si>
  <si>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</si>
  <si>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</si>
  <si>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</si>
  <si>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</si>
  <si>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</si>
  <si>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</si>
  <si>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</si>
  <si>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</si>
  <si>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</si>
  <si>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</si>
  <si>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</si>
  <si>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</si>
  <si>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</si>
  <si>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</si>
  <si>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</si>
  <si>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</si>
  <si>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</si>
  <si>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</si>
  <si>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</si>
  <si>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</si>
  <si>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</si>
  <si>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</si>
  <si>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</si>
  <si>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</si>
  <si>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</si>
  <si>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</si>
  <si>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</si>
  <si>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</si>
  <si>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</si>
  <si>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</si>
  <si>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</si>
  <si>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</si>
  <si>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</si>
  <si>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</si>
  <si>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</si>
  <si>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</si>
  <si>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</si>
  <si>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</si>
  <si>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</si>
  <si>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</si>
  <si>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</si>
  <si>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</si>
  <si>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</si>
  <si>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</si>
  <si>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</si>
  <si>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</si>
  <si>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</si>
  <si>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</si>
  <si>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</si>
  <si>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</si>
  <si>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</si>
  <si>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</si>
  <si>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</si>
  <si>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</si>
  <si>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</si>
  <si>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</si>
  <si>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</si>
  <si>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</si>
  <si>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</si>
  <si>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</si>
  <si>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</si>
  <si>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</si>
  <si>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</si>
  <si>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</si>
  <si>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</si>
  <si>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</si>
  <si>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</si>
  <si>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</si>
  <si>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</si>
  <si>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</si>
  <si>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</si>
  <si>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</si>
  <si>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</si>
  <si>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</si>
  <si>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</si>
  <si>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</si>
  <si>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</si>
  <si>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</si>
  <si>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</si>
  <si>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</si>
  <si>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</si>
  <si>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</si>
  <si>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</si>
  <si>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</si>
  <si>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</si>
  <si>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</si>
  <si>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</si>
  <si>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</si>
  <si>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</si>
  <si>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</si>
  <si>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</si>
  <si>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</si>
  <si>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</si>
  <si>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</si>
  <si>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</si>
  <si>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</si>
  <si>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</si>
  <si>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</si>
  <si>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</si>
  <si>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</si>
  <si>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</si>
  <si>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</si>
  <si>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</si>
  <si>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</si>
  <si>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</si>
  <si>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</si>
  <si>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</si>
  <si>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</si>
  <si>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</si>
  <si>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</si>
  <si>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</si>
  <si>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</si>
  <si>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</si>
  <si>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</si>
  <si>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</si>
  <si>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</si>
  <si>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</si>
  <si>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</si>
  <si>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</si>
  <si>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</si>
  <si>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</si>
  <si>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</si>
  <si>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</si>
  <si>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</si>
  <si>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</si>
  <si>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</si>
  <si>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</si>
  <si>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</si>
  <si>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</si>
  <si>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</si>
  <si>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</si>
  <si>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</si>
  <si>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</si>
  <si>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</si>
  <si>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</si>
  <si>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</si>
  <si>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Retencion de Supervision de Obras</t>
  </si>
  <si>
    <t>Retencion ley 6-86 Pensiones</t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</si>
  <si>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</si>
  <si>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</si>
  <si>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</si>
  <si>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</si>
  <si>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</si>
  <si>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</si>
  <si>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</si>
  <si>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</si>
  <si>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</si>
  <si>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</si>
  <si>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</si>
  <si>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</si>
  <si>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</si>
  <si>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</si>
  <si>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</si>
  <si>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</si>
  <si>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</si>
  <si>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</si>
  <si>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</si>
  <si>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</si>
  <si>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</si>
  <si>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</si>
  <si>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</si>
  <si>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</si>
  <si>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</si>
  <si>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</si>
  <si>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</si>
  <si>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</si>
  <si>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</si>
  <si>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</si>
  <si>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</si>
  <si>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</si>
  <si>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</si>
  <si>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</si>
  <si>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</si>
  <si>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</si>
  <si>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</si>
  <si>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</si>
  <si>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</si>
  <si>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</si>
  <si>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</si>
  <si>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</si>
  <si>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</si>
  <si>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Servicio  Regional de Salud Metropolitano</t>
  </si>
  <si>
    <t xml:space="preserve">Cuentas por Pagar   Largo Plazo  </t>
  </si>
  <si>
    <t>DIRECCION FINANCIERA</t>
  </si>
  <si>
    <t>BALANZA DE COMPROBACIÓN</t>
  </si>
  <si>
    <t>CUENTA</t>
  </si>
  <si>
    <t>CONCEPTO</t>
  </si>
  <si>
    <t>DEBITO</t>
  </si>
  <si>
    <t>CREDITO</t>
  </si>
  <si>
    <t>BALANCE</t>
  </si>
  <si>
    <t>11010100020000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</si>
  <si>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</si>
  <si>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</si>
  <si>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</si>
  <si>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</si>
  <si>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</si>
  <si>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</si>
  <si>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</si>
  <si>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#314-000051-2</t>
  </si>
  <si>
    <t>11010202050000</t>
  </si>
  <si>
    <t>PROYECTOS (VIH) 020-107073-1</t>
  </si>
  <si>
    <t>11010202060000</t>
  </si>
  <si>
    <t>CUENTA ÚNICA DEL TESORO #010-252374-6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</si>
  <si>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</si>
  <si>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</si>
  <si>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</si>
  <si>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</si>
  <si>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</si>
  <si>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</si>
  <si>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12060100010000</t>
  </si>
  <si>
    <t>Maquinarias y Equipos de Producción</t>
  </si>
  <si>
    <t>12060100050000</t>
  </si>
  <si>
    <t>Equipos Médicos, Sanitarios y Veterinarios</t>
  </si>
  <si>
    <t>21030200010000</t>
  </si>
  <si>
    <t>Proveedores Directos interno a Pagar a Corto Plazo</t>
  </si>
  <si>
    <t>21030600010000</t>
  </si>
  <si>
    <t>Retenciones Impositivas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</si>
  <si>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</si>
  <si>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</si>
  <si>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</si>
  <si>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</si>
  <si>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</si>
  <si>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</si>
  <si>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</si>
  <si>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</si>
  <si>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41040100020000</t>
  </si>
  <si>
    <t>Transferencias Corrientes de la Administración Central</t>
  </si>
  <si>
    <t>51010100010001</t>
  </si>
  <si>
    <t>Sueldos Fijos</t>
  </si>
  <si>
    <t>51010100050000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</si>
  <si>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</si>
  <si>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</si>
  <si>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</si>
  <si>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</si>
  <si>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</si>
  <si>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</si>
  <si>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</si>
  <si>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51010200010003</t>
  </si>
  <si>
    <t>Públicidad , Impresiones y Encuadernaciones</t>
  </si>
  <si>
    <t>51010200010004</t>
  </si>
  <si>
    <t>Viaticos Dentro y Fuera del País</t>
  </si>
  <si>
    <t>51010200010006</t>
  </si>
  <si>
    <t>51010200010999</t>
  </si>
  <si>
    <t>Comisiones y Gastos Bancarios</t>
  </si>
  <si>
    <t>51010200020001</t>
  </si>
  <si>
    <t>51010200020004</t>
  </si>
  <si>
    <t>Combustibles, Lubricantes, Productos quimicos y Conexos</t>
  </si>
  <si>
    <t>51010200020007</t>
  </si>
  <si>
    <t/>
  </si>
  <si>
    <t>TOTAL</t>
  </si>
  <si>
    <t xml:space="preserve">  </t>
  </si>
  <si>
    <t>Comisiones Bancarias</t>
  </si>
  <si>
    <t>BALANCE INICIAL</t>
  </si>
  <si>
    <t>12069900099999</t>
  </si>
  <si>
    <t>51001990009999</t>
  </si>
  <si>
    <t xml:space="preserve">Depreciacion </t>
  </si>
  <si>
    <t>11980000000000</t>
  </si>
  <si>
    <t>Otros Activos</t>
  </si>
  <si>
    <t>12060100030000</t>
  </si>
  <si>
    <t>Equipo de Transporte, Tracción y Elevación</t>
  </si>
  <si>
    <t>12060100070000</t>
  </si>
  <si>
    <t>Equipos y Muebles de Oficinas</t>
  </si>
  <si>
    <t>Depreciacion</t>
  </si>
  <si>
    <t>Equipos de Computo</t>
  </si>
  <si>
    <t>21980200019999</t>
  </si>
  <si>
    <t>Regalia por pagar (sueldo 13)</t>
  </si>
  <si>
    <t>21030200040000</t>
  </si>
  <si>
    <t>Contribucion a la Seguridad Social</t>
  </si>
  <si>
    <t>2103020998000</t>
  </si>
  <si>
    <t>Oros Proveedores Directos por pagar</t>
  </si>
  <si>
    <t>41029809980000</t>
  </si>
  <si>
    <t>51010200020002</t>
  </si>
  <si>
    <t>Textiles y Utiles Varios</t>
  </si>
  <si>
    <t>Regalia Pascual</t>
  </si>
  <si>
    <t>51010100070001</t>
  </si>
  <si>
    <t>Prestaciones laborales</t>
  </si>
  <si>
    <t>51010100030000</t>
  </si>
  <si>
    <t>Compensaciones directas al Personal</t>
  </si>
  <si>
    <t>51010200010008</t>
  </si>
  <si>
    <t>Consevacion,Reparaciones Mmenores y Const.</t>
  </si>
  <si>
    <t>Otros Servicios no Personales</t>
  </si>
  <si>
    <t>Cuenta Proyecto FGRSS(BID)</t>
  </si>
  <si>
    <t>Conservaciones,Reparaciones Menores y Construcciones</t>
  </si>
  <si>
    <t>Otros Servicios no  Personales</t>
  </si>
  <si>
    <t>12060100040000</t>
  </si>
  <si>
    <t>51010200010007</t>
  </si>
  <si>
    <t>51010200010002</t>
  </si>
  <si>
    <t>SERVICIOS BASICOS</t>
  </si>
  <si>
    <t>51010200020003</t>
  </si>
  <si>
    <t>Productod de Papel, Carton e Impresos</t>
  </si>
  <si>
    <t>.</t>
  </si>
  <si>
    <t>41050100020000</t>
  </si>
  <si>
    <t>51010200020900</t>
  </si>
  <si>
    <t>Donaciones Corrientes de Organismos Internacionales</t>
  </si>
  <si>
    <t>21030100040000</t>
  </si>
  <si>
    <t>Contribucion a la Seguridad Social por Pagar</t>
  </si>
  <si>
    <t>41050109980000</t>
  </si>
  <si>
    <t>Otras Donaciones Corrientes</t>
  </si>
  <si>
    <t>Consumo de existencia de Materiales y suministros</t>
  </si>
  <si>
    <t>Otras Donaciones Corrientes(Medicamentos)</t>
  </si>
  <si>
    <t>Otros gastos(Servicios no Personales)</t>
  </si>
  <si>
    <t>41040100040000</t>
  </si>
  <si>
    <t>Transferencias Corrientes de Inst. de la Seguridad Social</t>
  </si>
  <si>
    <t>Costo  de Adquisicion (marzo 2021)</t>
  </si>
  <si>
    <t>Propiedad, Planta y Equipos Netos (2021)</t>
  </si>
  <si>
    <t>51010200010005</t>
  </si>
  <si>
    <t>Transporte y Almacenamiento</t>
  </si>
  <si>
    <t>51010200020005</t>
  </si>
  <si>
    <t>Productos de Cuero,Caucho y Plastico</t>
  </si>
  <si>
    <t xml:space="preserve">Mes Desde : </t>
  </si>
  <si>
    <t xml:space="preserve">Mes Hasta : </t>
  </si>
  <si>
    <t>HOSPITAL</t>
  </si>
  <si>
    <t>HOSPITAL ENGOMBE</t>
  </si>
  <si>
    <t xml:space="preserve">                 </t>
  </si>
  <si>
    <t>Del ejercicio terminado  el 30 de Noviembre 2020</t>
  </si>
  <si>
    <t>Del ejercicio terminado al 30 de Noviembre 20201</t>
  </si>
  <si>
    <t>Del ejercicio terminado Al 30 de Noviembre 2022</t>
  </si>
  <si>
    <t>Del ejercicio terminado al 30 de Abril 2022</t>
  </si>
  <si>
    <t>Del ejercicio terminado al 30 de abril 2022</t>
  </si>
  <si>
    <t>Del ejercicio terminado al 30 de Abril de 2021 y 2016</t>
  </si>
  <si>
    <t>Año : 2022</t>
  </si>
  <si>
    <t>Del ejercicio terminado Al 30 Abril2022</t>
  </si>
  <si>
    <t>Del ejercicio terminado Al 30 de Abril 2022</t>
  </si>
  <si>
    <t>Del ejercicio terminado Al 30 de Abril  2022</t>
  </si>
  <si>
    <t>Del ejercicio terminado Al 30 de Abril de  2022</t>
  </si>
  <si>
    <t>Del ejercicio terminado Al 30 Abril  2022</t>
  </si>
  <si>
    <t>Del ejercicio terminado al 30 de Abril  del 2022</t>
  </si>
</sst>
</file>

<file path=xl/styles.xml><?xml version="1.0" encoding="utf-8"?>
<styleSheet xmlns="http://schemas.openxmlformats.org/spreadsheetml/2006/main">
  <numFmts count="7"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_-* #,##0.00\ _P_t_s_-;\-* #,##0.00\ _P_t_s_-;_-* &quot;-&quot;??\ _P_t_s_-;_-@_-"/>
    <numFmt numFmtId="169" formatCode="_(* #,##0_);_(* \(#,##0\);_(* &quot;-&quot;??_);_(@_)"/>
    <numFmt numFmtId="170" formatCode="_(* #,##0.00_);_(* \(#,##0.00\);_(* &quot;-&quot;_);_(@_)"/>
  </numFmts>
  <fonts count="5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b/>
      <sz val="11"/>
      <color theme="0"/>
      <name val="Calibr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9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0" fillId="0" borderId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3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4" fillId="0" borderId="0" xfId="0" applyFont="1"/>
    <xf numFmtId="0" fontId="0" fillId="0" borderId="5" xfId="0" applyBorder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7" fontId="16" fillId="3" borderId="5" xfId="2" applyFont="1" applyFill="1" applyBorder="1" applyAlignment="1">
      <alignment horizontal="center"/>
    </xf>
    <xf numFmtId="167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3" fontId="26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3" fontId="28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167" fontId="0" fillId="0" borderId="0" xfId="0" applyNumberFormat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0" fillId="0" borderId="5" xfId="0" applyNumberFormat="1" applyFill="1" applyBorder="1"/>
    <xf numFmtId="3" fontId="7" fillId="0" borderId="5" xfId="12" applyNumberFormat="1" applyFont="1" applyBorder="1"/>
    <xf numFmtId="0" fontId="9" fillId="0" borderId="5" xfId="9" applyFont="1" applyBorder="1"/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3" fontId="17" fillId="0" borderId="5" xfId="0" applyNumberFormat="1" applyFont="1" applyFill="1" applyBorder="1"/>
    <xf numFmtId="3" fontId="17" fillId="0" borderId="5" xfId="0" applyNumberFormat="1" applyFont="1" applyFill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/>
    <xf numFmtId="165" fontId="3" fillId="0" borderId="0" xfId="0" applyNumberFormat="1" applyFont="1" applyAlignment="1">
      <alignment horizontal="left" vertical="center" indent="5"/>
    </xf>
    <xf numFmtId="165" fontId="3" fillId="0" borderId="0" xfId="0" applyNumberFormat="1" applyFont="1"/>
    <xf numFmtId="165" fontId="3" fillId="0" borderId="0" xfId="0" applyNumberFormat="1" applyFont="1" applyBorder="1" applyAlignment="1"/>
    <xf numFmtId="165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165" fontId="3" fillId="0" borderId="1" xfId="0" applyNumberFormat="1" applyFont="1" applyBorder="1" applyAlignment="1"/>
    <xf numFmtId="165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165" fontId="4" fillId="0" borderId="2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5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5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167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33" fillId="0" borderId="5" xfId="0" applyFont="1" applyFill="1" applyBorder="1" applyAlignment="1">
      <alignment horizontal="left" vertical="top"/>
    </xf>
    <xf numFmtId="0" fontId="34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7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9" fontId="3" fillId="0" borderId="5" xfId="12" applyNumberFormat="1" applyFont="1" applyBorder="1" applyAlignment="1"/>
    <xf numFmtId="4" fontId="3" fillId="0" borderId="0" xfId="0" applyNumberFormat="1" applyFont="1"/>
    <xf numFmtId="0" fontId="3" fillId="0" borderId="5" xfId="0" applyFont="1" applyBorder="1"/>
    <xf numFmtId="4" fontId="3" fillId="0" borderId="0" xfId="0" applyNumberFormat="1" applyFont="1" applyBorder="1"/>
    <xf numFmtId="3" fontId="18" fillId="0" borderId="5" xfId="0" applyNumberFormat="1" applyFont="1" applyBorder="1" applyAlignment="1">
      <alignment horizont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5" fontId="3" fillId="2" borderId="0" xfId="0" applyNumberFormat="1" applyFont="1" applyFill="1" applyAlignment="1"/>
    <xf numFmtId="165" fontId="3" fillId="2" borderId="0" xfId="0" applyNumberFormat="1" applyFont="1" applyFill="1" applyAlignment="1">
      <alignment horizontal="left" vertical="center" indent="5"/>
    </xf>
    <xf numFmtId="165" fontId="3" fillId="2" borderId="0" xfId="0" applyNumberFormat="1" applyFont="1" applyFill="1" applyBorder="1" applyAlignment="1"/>
    <xf numFmtId="165" fontId="3" fillId="2" borderId="0" xfId="0" applyNumberFormat="1" applyFont="1" applyFill="1" applyBorder="1" applyAlignment="1">
      <alignment horizontal="left" vertical="center" indent="5"/>
    </xf>
    <xf numFmtId="165" fontId="3" fillId="2" borderId="1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/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9" fontId="40" fillId="0" borderId="5" xfId="12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right"/>
    </xf>
    <xf numFmtId="0" fontId="41" fillId="0" borderId="0" xfId="0" applyFont="1" applyFill="1" applyBorder="1"/>
    <xf numFmtId="0" fontId="41" fillId="0" borderId="0" xfId="0" applyFont="1" applyFill="1" applyBorder="1" applyAlignment="1"/>
    <xf numFmtId="49" fontId="45" fillId="4" borderId="12" xfId="0" applyNumberFormat="1" applyFont="1" applyFill="1" applyBorder="1" applyAlignment="1">
      <alignment horizontal="center" vertical="top" wrapText="1" readingOrder="1"/>
    </xf>
    <xf numFmtId="0" fontId="45" fillId="4" borderId="12" xfId="0" applyNumberFormat="1" applyFont="1" applyFill="1" applyBorder="1" applyAlignment="1">
      <alignment horizontal="center" vertical="top" wrapText="1" readingOrder="1"/>
    </xf>
    <xf numFmtId="0" fontId="46" fillId="5" borderId="0" xfId="0" applyFont="1" applyFill="1" applyBorder="1" applyAlignment="1">
      <alignment horizontal="center"/>
    </xf>
    <xf numFmtId="49" fontId="47" fillId="0" borderId="12" xfId="0" applyNumberFormat="1" applyFont="1" applyFill="1" applyBorder="1" applyAlignment="1">
      <alignment horizontal="right" vertical="top" wrapText="1" readingOrder="1"/>
    </xf>
    <xf numFmtId="0" fontId="47" fillId="0" borderId="12" xfId="0" applyNumberFormat="1" applyFont="1" applyFill="1" applyBorder="1" applyAlignment="1">
      <alignment vertical="top" wrapText="1" readingOrder="1"/>
    </xf>
    <xf numFmtId="167" fontId="47" fillId="0" borderId="12" xfId="0" applyNumberFormat="1" applyFont="1" applyFill="1" applyBorder="1" applyAlignment="1">
      <alignment vertical="top" wrapText="1" readingOrder="1"/>
    </xf>
    <xf numFmtId="167" fontId="47" fillId="0" borderId="12" xfId="0" applyNumberFormat="1" applyFont="1" applyFill="1" applyBorder="1" applyAlignment="1">
      <alignment horizontal="right" vertical="top" wrapText="1" readingOrder="1"/>
    </xf>
    <xf numFmtId="167" fontId="41" fillId="0" borderId="0" xfId="0" applyNumberFormat="1" applyFont="1" applyFill="1" applyBorder="1"/>
    <xf numFmtId="49" fontId="47" fillId="0" borderId="13" xfId="0" applyNumberFormat="1" applyFont="1" applyFill="1" applyBorder="1" applyAlignment="1">
      <alignment horizontal="right" vertical="top" readingOrder="1"/>
    </xf>
    <xf numFmtId="49" fontId="48" fillId="6" borderId="12" xfId="0" applyNumberFormat="1" applyFont="1" applyFill="1" applyBorder="1" applyAlignment="1">
      <alignment horizontal="right" vertical="top" wrapText="1" readingOrder="1"/>
    </xf>
    <xf numFmtId="0" fontId="48" fillId="6" borderId="12" xfId="0" applyNumberFormat="1" applyFont="1" applyFill="1" applyBorder="1" applyAlignment="1">
      <alignment vertical="top" wrapText="1" readingOrder="1"/>
    </xf>
    <xf numFmtId="167" fontId="48" fillId="6" borderId="12" xfId="0" applyNumberFormat="1" applyFont="1" applyFill="1" applyBorder="1" applyAlignment="1">
      <alignment vertical="top" wrapText="1" readingOrder="1"/>
    </xf>
    <xf numFmtId="167" fontId="48" fillId="6" borderId="12" xfId="0" applyNumberFormat="1" applyFont="1" applyFill="1" applyBorder="1" applyAlignment="1">
      <alignment horizontal="right" vertical="top" wrapText="1" readingOrder="1"/>
    </xf>
    <xf numFmtId="167" fontId="41" fillId="0" borderId="0" xfId="0" applyNumberFormat="1" applyFont="1" applyFill="1" applyBorder="1" applyAlignment="1">
      <alignment vertical="top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7" fontId="17" fillId="0" borderId="5" xfId="12" applyFont="1" applyFill="1" applyBorder="1" applyAlignment="1">
      <alignment horizontal="center"/>
    </xf>
    <xf numFmtId="167" fontId="17" fillId="0" borderId="5" xfId="12" applyFont="1" applyBorder="1" applyAlignment="1">
      <alignment horizontal="center"/>
    </xf>
    <xf numFmtId="167" fontId="1" fillId="0" borderId="5" xfId="12" applyFont="1" applyBorder="1" applyAlignment="1">
      <alignment horizontal="center"/>
    </xf>
    <xf numFmtId="167" fontId="17" fillId="0" borderId="4" xfId="12" applyFont="1" applyFill="1" applyBorder="1" applyAlignment="1">
      <alignment horizontal="center"/>
    </xf>
    <xf numFmtId="167" fontId="38" fillId="0" borderId="4" xfId="12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7" fontId="50" fillId="3" borderId="5" xfId="2" applyFont="1" applyFill="1" applyBorder="1" applyAlignment="1"/>
    <xf numFmtId="167" fontId="50" fillId="3" borderId="7" xfId="2" applyFont="1" applyFill="1" applyBorder="1" applyAlignment="1">
      <alignment horizontal="center" vertical="center"/>
    </xf>
    <xf numFmtId="0" fontId="51" fillId="7" borderId="0" xfId="0" applyFont="1" applyFill="1" applyAlignment="1">
      <alignment vertical="center"/>
    </xf>
    <xf numFmtId="3" fontId="4" fillId="0" borderId="5" xfId="0" applyNumberFormat="1" applyFont="1" applyBorder="1" applyAlignment="1">
      <alignment horizontal="right"/>
    </xf>
    <xf numFmtId="165" fontId="0" fillId="0" borderId="0" xfId="0" applyNumberFormat="1" applyAlignment="1">
      <alignment vertical="center"/>
    </xf>
    <xf numFmtId="167" fontId="48" fillId="6" borderId="12" xfId="12" applyFont="1" applyFill="1" applyBorder="1" applyAlignment="1">
      <alignment horizontal="right" vertical="top" wrapText="1" readingOrder="1"/>
    </xf>
    <xf numFmtId="0" fontId="3" fillId="2" borderId="5" xfId="0" applyFont="1" applyFill="1" applyBorder="1"/>
    <xf numFmtId="0" fontId="24" fillId="2" borderId="5" xfId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7" fontId="1" fillId="0" borderId="5" xfId="0" applyNumberFormat="1" applyFont="1" applyBorder="1" applyAlignment="1">
      <alignment horizontal="center" vertical="center"/>
    </xf>
    <xf numFmtId="167" fontId="12" fillId="0" borderId="5" xfId="0" applyNumberFormat="1" applyFont="1" applyBorder="1"/>
    <xf numFmtId="167" fontId="0" fillId="0" borderId="5" xfId="0" applyNumberFormat="1" applyBorder="1"/>
    <xf numFmtId="0" fontId="44" fillId="8" borderId="0" xfId="0" applyNumberFormat="1" applyFont="1" applyFill="1" applyBorder="1" applyAlignment="1">
      <alignment vertical="top" wrapText="1" readingOrder="1"/>
    </xf>
    <xf numFmtId="167" fontId="0" fillId="0" borderId="0" xfId="12" applyFont="1"/>
    <xf numFmtId="0" fontId="41" fillId="0" borderId="0" xfId="0" applyFont="1" applyFill="1" applyBorder="1"/>
    <xf numFmtId="0" fontId="44" fillId="8" borderId="0" xfId="0" applyNumberFormat="1" applyFont="1" applyFill="1" applyBorder="1" applyAlignment="1">
      <alignment horizontal="left" vertical="top" wrapText="1" readingOrder="1"/>
    </xf>
    <xf numFmtId="49" fontId="47" fillId="0" borderId="12" xfId="0" applyNumberFormat="1" applyFont="1" applyFill="1" applyBorder="1" applyAlignment="1">
      <alignment vertical="top" wrapText="1" readingOrder="1"/>
    </xf>
    <xf numFmtId="49" fontId="47" fillId="0" borderId="12" xfId="0" applyNumberFormat="1" applyFont="1" applyFill="1" applyBorder="1" applyAlignment="1">
      <alignment horizontal="left" vertical="top" wrapText="1" readingOrder="1"/>
    </xf>
    <xf numFmtId="167" fontId="47" fillId="0" borderId="5" xfId="0" applyNumberFormat="1" applyFont="1" applyFill="1" applyBorder="1" applyAlignment="1">
      <alignment vertical="top" wrapText="1" readingOrder="1"/>
    </xf>
    <xf numFmtId="167" fontId="0" fillId="0" borderId="5" xfId="12" applyFont="1" applyBorder="1"/>
    <xf numFmtId="3" fontId="38" fillId="0" borderId="4" xfId="0" applyNumberFormat="1" applyFont="1" applyBorder="1" applyAlignment="1">
      <alignment horizontal="right"/>
    </xf>
    <xf numFmtId="3" fontId="52" fillId="0" borderId="4" xfId="0" applyNumberFormat="1" applyFont="1" applyBorder="1" applyAlignment="1">
      <alignment horizontal="right"/>
    </xf>
    <xf numFmtId="167" fontId="39" fillId="0" borderId="5" xfId="12" applyFont="1" applyFill="1" applyBorder="1"/>
    <xf numFmtId="167" fontId="53" fillId="0" borderId="5" xfId="12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right" vertical="center"/>
    </xf>
    <xf numFmtId="167" fontId="53" fillId="0" borderId="5" xfId="12" applyFont="1" applyBorder="1" applyAlignment="1">
      <alignment horizontal="center"/>
    </xf>
    <xf numFmtId="167" fontId="54" fillId="0" borderId="5" xfId="12" applyFont="1" applyBorder="1" applyAlignment="1">
      <alignment horizontal="center"/>
    </xf>
    <xf numFmtId="167" fontId="49" fillId="0" borderId="5" xfId="12" applyFont="1" applyBorder="1" applyAlignment="1">
      <alignment horizontal="center"/>
    </xf>
    <xf numFmtId="49" fontId="47" fillId="0" borderId="12" xfId="0" applyNumberFormat="1" applyFont="1" applyFill="1" applyBorder="1" applyAlignment="1">
      <alignment horizontal="center" vertical="top" wrapText="1" readingOrder="1"/>
    </xf>
    <xf numFmtId="167" fontId="47" fillId="0" borderId="5" xfId="0" applyNumberFormat="1" applyFont="1" applyFill="1" applyBorder="1" applyAlignment="1">
      <alignment horizontal="right" vertical="top" wrapText="1" readingOrder="1"/>
    </xf>
    <xf numFmtId="167" fontId="49" fillId="0" borderId="5" xfId="12" applyFont="1" applyBorder="1" applyAlignment="1">
      <alignment vertical="center"/>
    </xf>
    <xf numFmtId="167" fontId="39" fillId="0" borderId="5" xfId="12" applyFont="1" applyBorder="1" applyAlignment="1">
      <alignment vertical="center"/>
    </xf>
    <xf numFmtId="169" fontId="0" fillId="0" borderId="5" xfId="0" applyNumberFormat="1" applyBorder="1"/>
    <xf numFmtId="167" fontId="55" fillId="0" borderId="5" xfId="12" applyFont="1" applyFill="1" applyBorder="1"/>
    <xf numFmtId="4" fontId="3" fillId="2" borderId="5" xfId="0" applyNumberFormat="1" applyFont="1" applyFill="1" applyBorder="1"/>
    <xf numFmtId="167" fontId="47" fillId="0" borderId="5" xfId="12" applyFont="1" applyFill="1" applyBorder="1" applyAlignment="1">
      <alignment horizontal="right" vertical="top" wrapText="1" readingOrder="1"/>
    </xf>
    <xf numFmtId="167" fontId="49" fillId="0" borderId="5" xfId="12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167" fontId="41" fillId="0" borderId="5" xfId="0" applyNumberFormat="1" applyFont="1" applyFill="1" applyBorder="1"/>
    <xf numFmtId="167" fontId="47" fillId="2" borderId="12" xfId="0" applyNumberFormat="1" applyFont="1" applyFill="1" applyBorder="1" applyAlignment="1">
      <alignment horizontal="right" vertical="top" wrapText="1" readingOrder="1"/>
    </xf>
    <xf numFmtId="167" fontId="17" fillId="2" borderId="5" xfId="12" applyFont="1" applyFill="1" applyBorder="1" applyAlignment="1">
      <alignment horizontal="center"/>
    </xf>
    <xf numFmtId="0" fontId="41" fillId="0" borderId="0" xfId="0" applyFont="1" applyFill="1" applyBorder="1"/>
    <xf numFmtId="0" fontId="0" fillId="2" borderId="0" xfId="0" applyFill="1"/>
    <xf numFmtId="167" fontId="0" fillId="2" borderId="0" xfId="0" applyNumberFormat="1" applyFill="1"/>
    <xf numFmtId="167" fontId="47" fillId="0" borderId="12" xfId="12" applyFont="1" applyFill="1" applyBorder="1" applyAlignment="1">
      <alignment vertical="top" wrapText="1" readingOrder="1"/>
    </xf>
    <xf numFmtId="167" fontId="12" fillId="0" borderId="0" xfId="12" applyFont="1"/>
    <xf numFmtId="170" fontId="3" fillId="0" borderId="5" xfId="0" applyNumberFormat="1" applyFont="1" applyBorder="1" applyAlignment="1">
      <alignment horizontal="right"/>
    </xf>
    <xf numFmtId="167" fontId="47" fillId="2" borderId="12" xfId="0" applyNumberFormat="1" applyFont="1" applyFill="1" applyBorder="1" applyAlignment="1">
      <alignment vertical="top" wrapText="1" readingOrder="1"/>
    </xf>
    <xf numFmtId="0" fontId="12" fillId="0" borderId="5" xfId="0" applyFont="1" applyBorder="1"/>
    <xf numFmtId="167" fontId="0" fillId="0" borderId="0" xfId="12" applyFont="1" applyFill="1" applyBorder="1"/>
    <xf numFmtId="167" fontId="0" fillId="0" borderId="0" xfId="0" applyNumberFormat="1" applyBorder="1"/>
    <xf numFmtId="167" fontId="0" fillId="0" borderId="0" xfId="12" applyFont="1" applyBorder="1"/>
    <xf numFmtId="167" fontId="0" fillId="0" borderId="5" xfId="12" applyFont="1" applyFill="1" applyBorder="1"/>
    <xf numFmtId="167" fontId="56" fillId="0" borderId="5" xfId="0" applyNumberFormat="1" applyFont="1" applyFill="1" applyBorder="1" applyAlignment="1">
      <alignment vertical="top" wrapText="1" readingOrder="1"/>
    </xf>
    <xf numFmtId="167" fontId="12" fillId="0" borderId="14" xfId="0" applyNumberFormat="1" applyFont="1" applyBorder="1"/>
    <xf numFmtId="3" fontId="13" fillId="0" borderId="5" xfId="0" applyNumberFormat="1" applyFont="1" applyBorder="1"/>
    <xf numFmtId="167" fontId="8" fillId="0" borderId="4" xfId="12" applyFont="1" applyBorder="1" applyAlignment="1">
      <alignment horizontal="right"/>
    </xf>
    <xf numFmtId="0" fontId="16" fillId="0" borderId="5" xfId="0" applyFont="1" applyFill="1" applyBorder="1" applyAlignment="1">
      <alignment horizontal="left" vertical="top"/>
    </xf>
    <xf numFmtId="3" fontId="3" fillId="0" borderId="5" xfId="0" applyNumberFormat="1" applyFont="1" applyFill="1" applyBorder="1" applyAlignment="1">
      <alignment horizontal="center"/>
    </xf>
    <xf numFmtId="0" fontId="0" fillId="7" borderId="0" xfId="0" applyFill="1"/>
    <xf numFmtId="167" fontId="3" fillId="0" borderId="5" xfId="12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1" fillId="0" borderId="0" xfId="0" applyFont="1" applyFill="1" applyBorder="1"/>
    <xf numFmtId="0" fontId="42" fillId="0" borderId="0" xfId="0" applyNumberFormat="1" applyFont="1" applyFill="1" applyBorder="1" applyAlignment="1">
      <alignment horizontal="center" vertical="top" wrapText="1" readingOrder="1"/>
    </xf>
    <xf numFmtId="0" fontId="43" fillId="0" borderId="0" xfId="0" applyNumberFormat="1" applyFont="1" applyFill="1" applyBorder="1" applyAlignment="1">
      <alignment horizontal="center" vertical="top" wrapText="1" readingOrder="1"/>
    </xf>
    <xf numFmtId="0" fontId="44" fillId="8" borderId="0" xfId="0" applyNumberFormat="1" applyFont="1" applyFill="1" applyBorder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1538478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00503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view="pageBreakPreview" topLeftCell="C1" zoomScaleSheetLayoutView="100" workbookViewId="0">
      <selection activeCell="L8" sqref="L8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3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>
      <c r="C2" s="276" t="s">
        <v>657</v>
      </c>
      <c r="D2" s="276"/>
      <c r="E2" s="276"/>
      <c r="F2" s="276"/>
      <c r="G2" s="276"/>
      <c r="H2" s="276"/>
    </row>
    <row r="3" spans="1:10" ht="15.75">
      <c r="C3" s="276" t="s">
        <v>339</v>
      </c>
      <c r="D3" s="276"/>
      <c r="E3" s="276"/>
      <c r="F3" s="276"/>
      <c r="G3" s="276"/>
      <c r="H3" s="276"/>
    </row>
    <row r="4" spans="1:10" ht="15.75">
      <c r="C4" s="276" t="s">
        <v>662</v>
      </c>
      <c r="D4" s="276"/>
      <c r="E4" s="276"/>
      <c r="F4" s="276"/>
      <c r="G4" s="276"/>
      <c r="H4" s="276"/>
    </row>
    <row r="5" spans="1:10" ht="15.75">
      <c r="C5" s="276" t="s">
        <v>0</v>
      </c>
      <c r="D5" s="276"/>
      <c r="E5" s="276"/>
      <c r="F5" s="276"/>
      <c r="G5" s="276"/>
      <c r="H5" s="276"/>
    </row>
    <row r="6" spans="1:10">
      <c r="C6" s="10"/>
      <c r="D6" s="142"/>
      <c r="E6" s="142"/>
      <c r="F6" s="10"/>
      <c r="G6" s="10"/>
      <c r="H6" s="10"/>
    </row>
    <row r="7" spans="1:10">
      <c r="C7" s="10"/>
      <c r="D7" s="10"/>
      <c r="E7" s="10"/>
      <c r="F7" s="143">
        <v>2022</v>
      </c>
      <c r="G7" s="144"/>
      <c r="H7" s="143">
        <f>+[1]BC!G11</f>
        <v>2016</v>
      </c>
    </row>
    <row r="8" spans="1:10">
      <c r="A8" s="5" t="s">
        <v>107</v>
      </c>
      <c r="C8" s="145" t="s">
        <v>1</v>
      </c>
      <c r="D8" s="146"/>
      <c r="E8" s="146"/>
      <c r="F8" s="147"/>
      <c r="G8" s="148"/>
      <c r="H8" s="148"/>
    </row>
    <row r="9" spans="1:10">
      <c r="C9" s="145" t="s">
        <v>2</v>
      </c>
      <c r="D9" s="146"/>
      <c r="E9" s="146"/>
      <c r="F9" s="148"/>
      <c r="G9" s="148"/>
      <c r="H9" s="148"/>
    </row>
    <row r="10" spans="1:10">
      <c r="A10" s="5" t="s">
        <v>50</v>
      </c>
      <c r="C10" s="10"/>
      <c r="D10" s="10" t="s">
        <v>102</v>
      </c>
      <c r="E10" s="10"/>
      <c r="F10" s="149">
        <v>973760.83</v>
      </c>
      <c r="G10" s="150"/>
      <c r="H10" s="149"/>
    </row>
    <row r="11" spans="1:10" customFormat="1">
      <c r="A11" s="3" t="s">
        <v>51</v>
      </c>
      <c r="B11" s="2"/>
      <c r="C11" s="151"/>
      <c r="D11" s="10" t="s">
        <v>3</v>
      </c>
      <c r="E11" s="10"/>
      <c r="F11" s="152"/>
      <c r="G11" s="153"/>
      <c r="H11" s="152"/>
      <c r="I11" s="2"/>
      <c r="J11" s="2"/>
    </row>
    <row r="12" spans="1:10" customFormat="1">
      <c r="A12" s="3" t="s">
        <v>52</v>
      </c>
      <c r="B12" s="2"/>
      <c r="C12" s="151"/>
      <c r="D12" s="10" t="s">
        <v>4</v>
      </c>
      <c r="E12" s="10"/>
      <c r="F12" s="152"/>
      <c r="G12" s="153"/>
      <c r="H12" s="152"/>
      <c r="I12" s="2"/>
      <c r="J12" s="2"/>
    </row>
    <row r="13" spans="1:10" customFormat="1">
      <c r="A13" s="3" t="s">
        <v>53</v>
      </c>
      <c r="B13" s="2"/>
      <c r="C13" s="151"/>
      <c r="D13" s="10" t="s">
        <v>467</v>
      </c>
      <c r="E13" s="10"/>
      <c r="F13" s="154">
        <f>'Cuenta por Cobrar'!B16</f>
        <v>1167589.3899999999</v>
      </c>
      <c r="G13" s="155"/>
      <c r="H13" s="154"/>
      <c r="I13" s="83"/>
      <c r="J13" s="2"/>
    </row>
    <row r="14" spans="1:10">
      <c r="A14" s="5" t="s">
        <v>54</v>
      </c>
      <c r="C14" s="10"/>
      <c r="D14" s="10" t="s">
        <v>468</v>
      </c>
      <c r="E14" s="10"/>
      <c r="F14" s="156">
        <f>Inventario!B11</f>
        <v>3285797.88</v>
      </c>
      <c r="G14" s="157"/>
      <c r="H14" s="158"/>
      <c r="I14" s="86"/>
    </row>
    <row r="15" spans="1:10" customFormat="1">
      <c r="A15" s="3" t="s">
        <v>55</v>
      </c>
      <c r="B15" s="2"/>
      <c r="C15" s="151"/>
      <c r="D15" s="10" t="s">
        <v>5</v>
      </c>
      <c r="E15" s="10"/>
      <c r="F15" s="154"/>
      <c r="G15" s="155" t="s">
        <v>16</v>
      </c>
      <c r="H15" s="154"/>
      <c r="I15" s="87" t="s">
        <v>16</v>
      </c>
      <c r="J15" s="2"/>
    </row>
    <row r="16" spans="1:10" customFormat="1">
      <c r="A16" s="3" t="s">
        <v>56</v>
      </c>
      <c r="B16" s="2"/>
      <c r="C16" s="151"/>
      <c r="D16" s="10" t="s">
        <v>6</v>
      </c>
      <c r="E16" s="10"/>
      <c r="F16" s="159"/>
      <c r="G16" s="155"/>
      <c r="H16" s="159"/>
      <c r="I16" s="2"/>
      <c r="J16" s="2"/>
    </row>
    <row r="17" spans="1:13">
      <c r="C17" s="145" t="s">
        <v>7</v>
      </c>
      <c r="D17" s="10"/>
      <c r="E17" s="10"/>
      <c r="F17" s="160">
        <f>SUM(F9:F16)</f>
        <v>5427148.0999999996</v>
      </c>
      <c r="G17" s="157"/>
      <c r="H17" s="160">
        <f>SUM(H9:H16)</f>
        <v>0</v>
      </c>
    </row>
    <row r="18" spans="1:13">
      <c r="C18" s="145"/>
      <c r="D18" s="10"/>
      <c r="E18" s="10"/>
      <c r="F18" s="161"/>
      <c r="G18" s="157"/>
      <c r="H18" s="161"/>
    </row>
    <row r="19" spans="1:13">
      <c r="C19" s="145" t="s">
        <v>8</v>
      </c>
      <c r="D19" s="10"/>
      <c r="E19" s="10"/>
      <c r="F19" s="149"/>
      <c r="G19" s="158"/>
      <c r="H19" s="149"/>
    </row>
    <row r="20" spans="1:13" customFormat="1">
      <c r="A20" s="3" t="s">
        <v>57</v>
      </c>
      <c r="B20" s="2"/>
      <c r="C20" s="151"/>
      <c r="D20" s="10" t="s">
        <v>9</v>
      </c>
      <c r="E20" s="10"/>
      <c r="F20" s="152">
        <v>0</v>
      </c>
      <c r="G20" s="153"/>
      <c r="H20" s="152"/>
      <c r="I20" s="2"/>
      <c r="J20" s="2"/>
    </row>
    <row r="21" spans="1:13" customFormat="1">
      <c r="A21" s="3" t="s">
        <v>58</v>
      </c>
      <c r="B21" s="2"/>
      <c r="C21" s="151"/>
      <c r="D21" s="162" t="s">
        <v>10</v>
      </c>
      <c r="E21" s="162"/>
      <c r="F21" s="154"/>
      <c r="G21" s="155"/>
      <c r="H21" s="154"/>
      <c r="I21" s="2"/>
      <c r="J21" s="2"/>
    </row>
    <row r="22" spans="1:13" customFormat="1">
      <c r="A22" s="3" t="s">
        <v>59</v>
      </c>
      <c r="B22" s="2"/>
      <c r="C22" s="151"/>
      <c r="D22" s="162" t="s">
        <v>11</v>
      </c>
      <c r="E22" s="162"/>
      <c r="F22" s="154"/>
      <c r="G22" s="155"/>
      <c r="H22" s="154"/>
      <c r="I22" s="2"/>
      <c r="J22" s="2"/>
    </row>
    <row r="23" spans="1:13" customFormat="1">
      <c r="A23" s="3" t="s">
        <v>60</v>
      </c>
      <c r="B23" s="2"/>
      <c r="C23" s="151"/>
      <c r="D23" s="162" t="s">
        <v>12</v>
      </c>
      <c r="E23" s="162"/>
      <c r="F23" s="154"/>
      <c r="G23" s="155"/>
      <c r="H23" s="154"/>
      <c r="I23" s="2"/>
      <c r="J23" s="2"/>
    </row>
    <row r="24" spans="1:13">
      <c r="A24" s="5" t="s">
        <v>61</v>
      </c>
      <c r="C24" s="10"/>
      <c r="D24" s="162" t="s">
        <v>470</v>
      </c>
      <c r="E24" s="162"/>
      <c r="F24" s="156">
        <f>'Mobiliario Eq. Ofc.'!H23</f>
        <v>0</v>
      </c>
      <c r="G24" s="157"/>
      <c r="H24" s="158"/>
      <c r="M24" s="141"/>
    </row>
    <row r="25" spans="1:13">
      <c r="A25" s="5" t="s">
        <v>62</v>
      </c>
      <c r="C25" s="10"/>
      <c r="D25" s="162" t="s">
        <v>100</v>
      </c>
      <c r="E25" s="162"/>
      <c r="F25" s="158"/>
      <c r="G25" s="157"/>
      <c r="H25" s="158"/>
      <c r="J25" s="90"/>
      <c r="M25" s="141"/>
    </row>
    <row r="26" spans="1:13" customFormat="1">
      <c r="A26" s="3" t="s">
        <v>63</v>
      </c>
      <c r="B26" s="2"/>
      <c r="C26" s="151"/>
      <c r="D26" s="162" t="s">
        <v>13</v>
      </c>
      <c r="E26" s="162"/>
      <c r="F26" s="154"/>
      <c r="G26" s="155"/>
      <c r="H26" s="154"/>
      <c r="I26" s="1"/>
      <c r="J26" s="1"/>
      <c r="M26" s="51"/>
    </row>
    <row r="27" spans="1:13">
      <c r="C27" s="145" t="s">
        <v>14</v>
      </c>
      <c r="D27" s="10"/>
      <c r="E27" s="10"/>
      <c r="F27" s="160">
        <f>SUM(F20:F26)</f>
        <v>0</v>
      </c>
      <c r="G27" s="157"/>
      <c r="H27" s="160">
        <f>SUM(H20:H26)</f>
        <v>0</v>
      </c>
      <c r="M27" s="141"/>
    </row>
    <row r="28" spans="1:13">
      <c r="C28" s="145"/>
      <c r="D28" s="10"/>
      <c r="E28" s="10"/>
      <c r="F28" s="161"/>
      <c r="G28" s="157"/>
      <c r="H28" s="161"/>
      <c r="M28" s="141"/>
    </row>
    <row r="29" spans="1:13" ht="15.75" thickBot="1">
      <c r="C29" s="145" t="s">
        <v>15</v>
      </c>
      <c r="D29" s="10"/>
      <c r="E29" s="10"/>
      <c r="F29" s="163">
        <f>SUM(F27,F17)</f>
        <v>5427148.0999999996</v>
      </c>
      <c r="G29" s="164"/>
      <c r="H29" s="163">
        <f>SUM(H27,H17)</f>
        <v>0</v>
      </c>
    </row>
    <row r="30" spans="1:13" ht="15.75" thickTop="1">
      <c r="C30" s="10"/>
      <c r="D30" s="10" t="s">
        <v>16</v>
      </c>
      <c r="E30" s="10"/>
      <c r="F30" s="149"/>
      <c r="G30" s="149"/>
      <c r="H30" s="149"/>
    </row>
    <row r="31" spans="1:13">
      <c r="C31" s="145" t="s">
        <v>17</v>
      </c>
      <c r="D31" s="10"/>
      <c r="E31" s="10"/>
      <c r="F31" s="149"/>
      <c r="G31" s="149"/>
      <c r="H31" s="149"/>
    </row>
    <row r="32" spans="1:13">
      <c r="C32" s="145" t="s">
        <v>18</v>
      </c>
      <c r="D32" s="10"/>
      <c r="E32" s="10"/>
      <c r="F32" s="150"/>
      <c r="G32" s="150"/>
      <c r="H32" s="150"/>
    </row>
    <row r="33" spans="1:10" customFormat="1">
      <c r="A33" s="3" t="s">
        <v>64</v>
      </c>
      <c r="B33" s="2"/>
      <c r="C33" s="151"/>
      <c r="D33" s="10" t="s">
        <v>19</v>
      </c>
      <c r="E33" s="10"/>
      <c r="F33" s="152"/>
      <c r="G33" s="165"/>
      <c r="H33" s="152"/>
      <c r="I33" s="2"/>
      <c r="J33" s="2"/>
    </row>
    <row r="34" spans="1:10">
      <c r="A34" s="5" t="s">
        <v>65</v>
      </c>
      <c r="C34" s="10"/>
      <c r="D34" s="10" t="s">
        <v>472</v>
      </c>
      <c r="E34" s="10"/>
      <c r="F34" s="158">
        <f>'CXP Corto plazo'!B10</f>
        <v>12696714.75</v>
      </c>
      <c r="G34" s="157"/>
      <c r="H34" s="158"/>
    </row>
    <row r="35" spans="1:10" customFormat="1">
      <c r="A35" s="3" t="s">
        <v>66</v>
      </c>
      <c r="B35" s="2"/>
      <c r="C35" s="151"/>
      <c r="D35" s="10" t="s">
        <v>20</v>
      </c>
      <c r="E35" s="10"/>
      <c r="F35" s="154"/>
      <c r="G35" s="155"/>
      <c r="H35" s="154"/>
      <c r="I35" s="2"/>
      <c r="J35" s="2"/>
    </row>
    <row r="36" spans="1:10" customFormat="1">
      <c r="A36" s="3" t="s">
        <v>67</v>
      </c>
      <c r="B36" s="2"/>
      <c r="C36" s="151"/>
      <c r="D36" s="10" t="s">
        <v>21</v>
      </c>
      <c r="E36" s="10"/>
      <c r="F36" s="154"/>
      <c r="G36" s="155"/>
      <c r="H36" s="154"/>
      <c r="I36" s="2"/>
      <c r="J36" s="2"/>
    </row>
    <row r="37" spans="1:10" customFormat="1">
      <c r="A37" s="3" t="s">
        <v>68</v>
      </c>
      <c r="B37" s="2"/>
      <c r="C37" s="151"/>
      <c r="D37" s="10" t="s">
        <v>473</v>
      </c>
      <c r="E37" s="10"/>
      <c r="F37" s="152">
        <f>'Retenciones y Acum.'!B17</f>
        <v>82711.8</v>
      </c>
      <c r="G37" s="153"/>
      <c r="H37" s="152"/>
      <c r="I37" s="2"/>
      <c r="J37" s="2"/>
    </row>
    <row r="38" spans="1:10" customFormat="1">
      <c r="A38" s="3" t="s">
        <v>69</v>
      </c>
      <c r="B38" s="2"/>
      <c r="C38" s="151"/>
      <c r="D38" s="10" t="s">
        <v>22</v>
      </c>
      <c r="E38" s="10"/>
      <c r="F38" s="152"/>
      <c r="G38" s="153"/>
      <c r="H38" s="152"/>
      <c r="I38" s="2"/>
      <c r="J38" s="2"/>
    </row>
    <row r="39" spans="1:10" customFormat="1">
      <c r="A39" s="3" t="s">
        <v>70</v>
      </c>
      <c r="B39" s="2"/>
      <c r="C39" s="151"/>
      <c r="D39" s="10" t="s">
        <v>474</v>
      </c>
      <c r="E39" s="10"/>
      <c r="F39" s="159">
        <f>'Benef. Empl x p Corto Plazo'!B12</f>
        <v>0</v>
      </c>
      <c r="G39" s="153"/>
      <c r="H39" s="152"/>
      <c r="I39" s="2"/>
      <c r="J39" s="2"/>
    </row>
    <row r="40" spans="1:10" customFormat="1">
      <c r="A40" s="3" t="s">
        <v>71</v>
      </c>
      <c r="B40" s="2"/>
      <c r="C40" s="151"/>
      <c r="D40" s="10" t="s">
        <v>23</v>
      </c>
      <c r="E40" s="10"/>
      <c r="F40" s="152"/>
      <c r="G40" s="153"/>
      <c r="H40" s="152"/>
      <c r="I40" s="2"/>
      <c r="J40" s="2"/>
    </row>
    <row r="41" spans="1:10" customFormat="1">
      <c r="A41" s="3" t="s">
        <v>73</v>
      </c>
      <c r="B41" s="2"/>
      <c r="C41" s="151"/>
      <c r="D41" s="10" t="s">
        <v>24</v>
      </c>
      <c r="E41" s="10"/>
      <c r="F41" s="159"/>
      <c r="G41" s="155"/>
      <c r="H41" s="154"/>
      <c r="I41" s="2"/>
      <c r="J41" s="2"/>
    </row>
    <row r="42" spans="1:10">
      <c r="C42" s="145" t="s">
        <v>25</v>
      </c>
      <c r="D42" s="10"/>
      <c r="E42" s="10"/>
      <c r="F42" s="161">
        <f>SUM(F33:F41)</f>
        <v>12779426.550000001</v>
      </c>
      <c r="G42" s="157"/>
      <c r="H42" s="161">
        <f>SUM(H33:H41)</f>
        <v>0</v>
      </c>
    </row>
    <row r="43" spans="1:10">
      <c r="C43" s="145"/>
      <c r="D43" s="10"/>
      <c r="E43" s="10"/>
      <c r="F43" s="161"/>
      <c r="G43" s="157"/>
      <c r="H43" s="158"/>
    </row>
    <row r="44" spans="1:10" customFormat="1">
      <c r="A44" s="3"/>
      <c r="B44" s="2"/>
      <c r="C44" s="166" t="s">
        <v>26</v>
      </c>
      <c r="D44" s="151"/>
      <c r="E44" s="151"/>
      <c r="F44" s="165"/>
      <c r="G44" s="165"/>
      <c r="H44" s="165"/>
      <c r="I44" s="2"/>
      <c r="J44" s="2"/>
    </row>
    <row r="45" spans="1:10" customFormat="1">
      <c r="A45" s="3" t="s">
        <v>74</v>
      </c>
      <c r="B45" s="2"/>
      <c r="C45" s="151"/>
      <c r="D45" s="10" t="s">
        <v>476</v>
      </c>
      <c r="E45" s="10"/>
      <c r="F45" s="152">
        <f>'CXP Largo Plazo'!B11</f>
        <v>5534317.79</v>
      </c>
      <c r="G45" s="153"/>
      <c r="H45" s="152"/>
      <c r="I45" s="2"/>
      <c r="J45" s="2"/>
    </row>
    <row r="46" spans="1:10" customFormat="1">
      <c r="A46" s="3" t="s">
        <v>75</v>
      </c>
      <c r="B46" s="2"/>
      <c r="C46" s="151"/>
      <c r="D46" s="10" t="s">
        <v>27</v>
      </c>
      <c r="E46" s="10"/>
      <c r="F46" s="152"/>
      <c r="G46" s="153"/>
      <c r="H46" s="152"/>
      <c r="I46" s="2"/>
      <c r="J46" s="2"/>
    </row>
    <row r="47" spans="1:10" customFormat="1">
      <c r="A47" s="3" t="s">
        <v>72</v>
      </c>
      <c r="B47" s="2"/>
      <c r="C47" s="151"/>
      <c r="D47" s="10" t="s">
        <v>28</v>
      </c>
      <c r="E47" s="10"/>
      <c r="F47" s="152"/>
      <c r="G47" s="153"/>
      <c r="H47" s="152"/>
      <c r="I47" s="2"/>
      <c r="J47" s="2"/>
    </row>
    <row r="48" spans="1:10" customFormat="1">
      <c r="A48" s="3" t="s">
        <v>76</v>
      </c>
      <c r="B48" s="2"/>
      <c r="C48" s="151"/>
      <c r="D48" s="10" t="s">
        <v>29</v>
      </c>
      <c r="E48" s="10"/>
      <c r="F48" s="152"/>
      <c r="G48" s="153"/>
      <c r="H48" s="152"/>
      <c r="I48" s="2"/>
      <c r="J48" s="2"/>
    </row>
    <row r="49" spans="1:13" customFormat="1">
      <c r="A49" s="3" t="s">
        <v>77</v>
      </c>
      <c r="B49" s="2"/>
      <c r="C49" s="151"/>
      <c r="D49" s="10" t="s">
        <v>477</v>
      </c>
      <c r="E49" s="10"/>
      <c r="F49" s="159"/>
      <c r="G49" s="153"/>
      <c r="H49" s="152"/>
      <c r="I49" s="2"/>
      <c r="J49" s="2"/>
    </row>
    <row r="50" spans="1:13" customFormat="1">
      <c r="A50" s="3" t="s">
        <v>78</v>
      </c>
      <c r="B50" s="2"/>
      <c r="C50" s="151"/>
      <c r="D50" s="10" t="s">
        <v>30</v>
      </c>
      <c r="E50" s="10"/>
      <c r="F50" s="152"/>
      <c r="G50" s="153"/>
      <c r="H50" s="152"/>
      <c r="I50" s="2"/>
      <c r="J50" s="2"/>
    </row>
    <row r="51" spans="1:13" customFormat="1" ht="16.5" customHeight="1">
      <c r="A51" s="3"/>
      <c r="B51" s="2"/>
      <c r="C51" s="166" t="s">
        <v>31</v>
      </c>
      <c r="D51" s="151"/>
      <c r="E51" s="151"/>
      <c r="F51" s="160">
        <f>+F45+F49</f>
        <v>5534317.79</v>
      </c>
      <c r="G51" s="155"/>
      <c r="H51" s="158"/>
      <c r="I51" s="2"/>
      <c r="J51" s="2"/>
    </row>
    <row r="52" spans="1:13">
      <c r="C52" s="145" t="s">
        <v>32</v>
      </c>
      <c r="D52" s="10"/>
      <c r="E52" s="10"/>
      <c r="F52" s="161">
        <f>+F42+F51</f>
        <v>18313744.34</v>
      </c>
      <c r="G52" s="164"/>
      <c r="H52" s="160">
        <f>SUM(H42,H51)</f>
        <v>0</v>
      </c>
    </row>
    <row r="53" spans="1:13">
      <c r="C53" s="145"/>
      <c r="D53" s="10"/>
      <c r="E53" s="10"/>
      <c r="F53" s="158"/>
      <c r="G53" s="149"/>
      <c r="H53" s="149"/>
      <c r="M53" s="219" t="s">
        <v>16</v>
      </c>
    </row>
    <row r="54" spans="1:13">
      <c r="C54" s="145" t="s">
        <v>487</v>
      </c>
      <c r="D54" s="10"/>
      <c r="E54" s="10"/>
      <c r="F54" s="149"/>
      <c r="G54" s="149"/>
      <c r="H54" s="149"/>
      <c r="M54" s="4" t="s">
        <v>16</v>
      </c>
    </row>
    <row r="55" spans="1:13" customFormat="1">
      <c r="A55" s="3" t="s">
        <v>79</v>
      </c>
      <c r="B55" s="2"/>
      <c r="C55" s="166"/>
      <c r="D55" s="10" t="s">
        <v>340</v>
      </c>
      <c r="E55" s="10"/>
      <c r="F55" s="152">
        <f>Patrimonio!B11</f>
        <v>0</v>
      </c>
      <c r="G55" s="153"/>
      <c r="H55" s="152"/>
      <c r="I55" s="2"/>
      <c r="J55" s="2"/>
    </row>
    <row r="56" spans="1:13" customFormat="1">
      <c r="A56" s="3" t="s">
        <v>80</v>
      </c>
      <c r="B56" s="2"/>
      <c r="C56" s="151"/>
      <c r="D56" s="10" t="s">
        <v>33</v>
      </c>
      <c r="E56" s="10"/>
      <c r="F56" s="152"/>
      <c r="G56" s="153"/>
      <c r="H56" s="152"/>
      <c r="I56" s="2"/>
      <c r="J56" s="2"/>
    </row>
    <row r="57" spans="1:13">
      <c r="A57" s="5" t="s">
        <v>81</v>
      </c>
      <c r="C57" s="10"/>
      <c r="D57" s="10" t="s">
        <v>103</v>
      </c>
      <c r="E57" s="10"/>
      <c r="F57" s="149">
        <f>'ERF SRS'!F29</f>
        <v>-369733.21000000043</v>
      </c>
      <c r="G57" s="150"/>
      <c r="H57" s="149"/>
      <c r="M57" s="219" t="s">
        <v>16</v>
      </c>
    </row>
    <row r="58" spans="1:13">
      <c r="A58" s="5" t="s">
        <v>82</v>
      </c>
      <c r="C58" s="10"/>
      <c r="D58" s="10" t="s">
        <v>105</v>
      </c>
      <c r="E58" s="10"/>
      <c r="F58" s="152">
        <f>Patrimonio!B13</f>
        <v>0</v>
      </c>
      <c r="G58" s="150"/>
      <c r="H58" s="156"/>
    </row>
    <row r="59" spans="1:13" customFormat="1">
      <c r="A59" s="3" t="s">
        <v>83</v>
      </c>
      <c r="B59" s="2"/>
      <c r="C59" s="151"/>
      <c r="D59" s="10" t="s">
        <v>34</v>
      </c>
      <c r="E59" s="10"/>
      <c r="F59" s="158"/>
      <c r="G59" s="153"/>
      <c r="H59" s="158"/>
      <c r="I59" s="2"/>
      <c r="J59" s="2"/>
    </row>
    <row r="60" spans="1:13">
      <c r="C60" s="145" t="s">
        <v>35</v>
      </c>
      <c r="D60" s="10"/>
      <c r="E60" s="10"/>
      <c r="F60" s="160">
        <f>+F55+F57+F58</f>
        <v>-369733.21000000043</v>
      </c>
      <c r="G60" s="164"/>
      <c r="H60" s="160"/>
    </row>
    <row r="61" spans="1:13">
      <c r="C61" s="145"/>
      <c r="D61" s="10"/>
      <c r="E61" s="10"/>
      <c r="F61" s="148"/>
      <c r="G61" s="148"/>
      <c r="H61" s="148"/>
    </row>
    <row r="62" spans="1:13" ht="15.75" thickBot="1">
      <c r="C62" s="145" t="s">
        <v>101</v>
      </c>
      <c r="D62" s="10"/>
      <c r="E62" s="10"/>
      <c r="F62" s="163">
        <f>+F52+F60</f>
        <v>17944011.129999999</v>
      </c>
      <c r="G62" s="148"/>
      <c r="H62" s="163">
        <f>+H52+H60</f>
        <v>0</v>
      </c>
      <c r="J62" s="76"/>
      <c r="L62" s="217" t="s">
        <v>16</v>
      </c>
    </row>
    <row r="63" spans="1:13" ht="15.75" thickTop="1">
      <c r="C63" s="145"/>
      <c r="D63" s="10"/>
      <c r="E63" s="10"/>
      <c r="F63" s="161"/>
      <c r="G63" s="148"/>
      <c r="H63" s="161"/>
    </row>
    <row r="64" spans="1:13">
      <c r="C64" s="10"/>
      <c r="D64" s="10"/>
      <c r="E64" s="10"/>
      <c r="F64" s="149"/>
      <c r="G64" s="10"/>
      <c r="H64" s="149"/>
      <c r="J64" s="76"/>
    </row>
    <row r="65" spans="3:8">
      <c r="C65" s="277"/>
      <c r="D65" s="277"/>
      <c r="E65" s="277"/>
      <c r="F65" s="277"/>
      <c r="G65" s="277"/>
      <c r="H65" s="277"/>
    </row>
    <row r="66" spans="3:8">
      <c r="C66" s="10"/>
      <c r="D66" s="145"/>
      <c r="E66" s="145"/>
      <c r="F66" s="10"/>
      <c r="G66" s="10"/>
      <c r="H66" s="10"/>
    </row>
    <row r="67" spans="3:8">
      <c r="C67" s="10"/>
      <c r="D67" s="10"/>
      <c r="E67" s="10"/>
      <c r="F67" s="167"/>
      <c r="G67" s="167"/>
      <c r="H67" s="167"/>
    </row>
    <row r="69" spans="3:8">
      <c r="F69" s="8"/>
      <c r="H69" s="8"/>
    </row>
    <row r="71" spans="3:8">
      <c r="F71" s="8"/>
      <c r="H71" s="76"/>
    </row>
  </sheetData>
  <mergeCells count="5">
    <mergeCell ref="C2:H2"/>
    <mergeCell ref="C3:H3"/>
    <mergeCell ref="C4:H4"/>
    <mergeCell ref="C5:H5"/>
    <mergeCell ref="C65:H65"/>
  </mergeCells>
  <printOptions horizontalCentered="1"/>
  <pageMargins left="0" right="0" top="0.74803149606299213" bottom="0.74803149606299213" header="0.31496062992125984" footer="0.31496062992125984"/>
  <pageSetup scale="83" orientation="portrait" r:id="rId1"/>
  <rowBreaks count="1" manualBreakCount="1">
    <brk id="43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B17"/>
  <sheetViews>
    <sheetView workbookViewId="0">
      <selection activeCell="G18" sqref="G18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286" t="s">
        <v>657</v>
      </c>
      <c r="B1" s="286"/>
    </row>
    <row r="2" spans="1:2" ht="18.75">
      <c r="A2" s="286" t="s">
        <v>484</v>
      </c>
      <c r="B2" s="286"/>
    </row>
    <row r="3" spans="1:2" ht="18.75">
      <c r="A3" s="287" t="s">
        <v>668</v>
      </c>
      <c r="B3" s="287"/>
    </row>
    <row r="4" spans="1:2" ht="18.75">
      <c r="A4" s="286" t="s">
        <v>0</v>
      </c>
      <c r="B4" s="286"/>
    </row>
    <row r="5" spans="1:2" ht="15.75">
      <c r="B5" s="29"/>
    </row>
    <row r="6" spans="1:2" ht="15.75">
      <c r="B6" s="29"/>
    </row>
    <row r="7" spans="1:2" ht="15.75">
      <c r="B7" s="29"/>
    </row>
    <row r="8" spans="1:2" ht="15" customHeight="1">
      <c r="A8" s="185" t="s">
        <v>135</v>
      </c>
      <c r="B8" s="129" t="s">
        <v>406</v>
      </c>
    </row>
    <row r="9" spans="1:2" ht="15.75">
      <c r="A9" s="19" t="s">
        <v>336</v>
      </c>
      <c r="B9" s="140"/>
    </row>
    <row r="10" spans="1:2" ht="15.75">
      <c r="A10" s="70" t="s">
        <v>337</v>
      </c>
      <c r="B10" s="240">
        <v>82711.8</v>
      </c>
    </row>
    <row r="11" spans="1:2" ht="15.75">
      <c r="A11" s="19" t="s">
        <v>335</v>
      </c>
      <c r="B11" s="241"/>
    </row>
    <row r="12" spans="1:2" ht="15.75">
      <c r="A12" s="19" t="s">
        <v>338</v>
      </c>
      <c r="B12" s="241"/>
    </row>
    <row r="13" spans="1:2" ht="15.75">
      <c r="A13" s="19" t="s">
        <v>478</v>
      </c>
      <c r="B13" s="242"/>
    </row>
    <row r="14" spans="1:2" ht="15.75">
      <c r="A14" s="19" t="s">
        <v>334</v>
      </c>
      <c r="B14" s="242">
        <v>0</v>
      </c>
    </row>
    <row r="15" spans="1:2" ht="15.75">
      <c r="A15" s="138" t="s">
        <v>481</v>
      </c>
      <c r="B15" s="26"/>
    </row>
    <row r="16" spans="1:2" ht="15.75">
      <c r="A16" s="138" t="s">
        <v>482</v>
      </c>
      <c r="B16" s="26"/>
    </row>
    <row r="17" spans="1:2" ht="15.75">
      <c r="A17" s="186" t="s">
        <v>499</v>
      </c>
      <c r="B17" s="213">
        <f>SUM(B9:B16)</f>
        <v>82711.8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B2:O95"/>
  <sheetViews>
    <sheetView view="pageBreakPreview" zoomScale="60" workbookViewId="0">
      <selection activeCell="F29" sqref="F29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278" t="str">
        <f>+[1]ESF!C2</f>
        <v>Entidad Modelo</v>
      </c>
      <c r="D2" s="278"/>
      <c r="E2" s="278"/>
      <c r="F2" s="278"/>
      <c r="G2" s="278"/>
      <c r="H2" s="278"/>
    </row>
    <row r="3" spans="2:13" ht="15.75">
      <c r="C3" s="278" t="s">
        <v>345</v>
      </c>
      <c r="D3" s="278"/>
      <c r="E3" s="278"/>
      <c r="F3" s="278"/>
      <c r="G3" s="278"/>
      <c r="H3" s="278"/>
    </row>
    <row r="4" spans="2:13" ht="15.75">
      <c r="C4" s="278" t="str">
        <f>+[1]ERF!C4</f>
        <v>Del ejercicio terminado al 31 de diciembre del 2017 y 2016</v>
      </c>
      <c r="D4" s="278"/>
      <c r="E4" s="278"/>
      <c r="F4" s="278"/>
      <c r="G4" s="278"/>
      <c r="H4" s="278"/>
    </row>
    <row r="5" spans="2:13" ht="15.75">
      <c r="C5" s="278" t="s">
        <v>0</v>
      </c>
      <c r="D5" s="278"/>
      <c r="E5" s="278"/>
      <c r="F5" s="278"/>
      <c r="G5" s="278"/>
      <c r="H5" s="278"/>
    </row>
    <row r="6" spans="2:13">
      <c r="D6" s="71"/>
      <c r="E6" s="71"/>
      <c r="F6" s="76"/>
    </row>
    <row r="7" spans="2:13">
      <c r="F7" s="101">
        <f>+[1]BC!E11</f>
        <v>2017</v>
      </c>
      <c r="G7" s="72"/>
      <c r="H7" s="101">
        <f>+[1]BC!G11</f>
        <v>2016</v>
      </c>
    </row>
    <row r="8" spans="2:13">
      <c r="C8" s="6" t="s">
        <v>346</v>
      </c>
      <c r="D8" s="73"/>
      <c r="E8" s="73"/>
      <c r="F8" s="74"/>
      <c r="G8" s="75"/>
      <c r="H8" s="75"/>
      <c r="K8" s="76"/>
    </row>
    <row r="9" spans="2:13" customFormat="1">
      <c r="B9" s="2"/>
      <c r="C9" s="2"/>
      <c r="D9" s="104" t="s">
        <v>347</v>
      </c>
      <c r="E9" s="1"/>
      <c r="F9" s="78">
        <v>0</v>
      </c>
      <c r="G9" s="79"/>
      <c r="H9" s="78">
        <v>0</v>
      </c>
      <c r="I9" s="2"/>
      <c r="J9" s="2"/>
      <c r="K9" s="80"/>
      <c r="L9" s="2"/>
      <c r="M9" s="2"/>
    </row>
    <row r="10" spans="2:13" customFormat="1">
      <c r="B10" s="2"/>
      <c r="C10" s="2"/>
      <c r="D10" s="104" t="s">
        <v>348</v>
      </c>
      <c r="E10" s="1"/>
      <c r="F10" s="78">
        <v>0</v>
      </c>
      <c r="G10" s="79"/>
      <c r="H10" s="78">
        <v>0</v>
      </c>
      <c r="I10" s="2"/>
      <c r="J10" s="2"/>
      <c r="K10" s="80"/>
      <c r="L10" s="2"/>
      <c r="M10" s="2"/>
    </row>
    <row r="11" spans="2:13" customFormat="1">
      <c r="B11" s="2"/>
      <c r="C11" s="2"/>
      <c r="D11" s="104" t="s">
        <v>349</v>
      </c>
      <c r="E11" s="1"/>
      <c r="F11" s="78">
        <v>0</v>
      </c>
      <c r="G11" s="79"/>
      <c r="H11" s="78">
        <v>0</v>
      </c>
      <c r="I11" s="2"/>
      <c r="J11" s="2"/>
      <c r="K11" s="80"/>
      <c r="L11" s="2"/>
      <c r="M11" s="2"/>
    </row>
    <row r="12" spans="2:13">
      <c r="D12" s="104" t="s">
        <v>350</v>
      </c>
      <c r="F12" s="76"/>
      <c r="G12" s="77"/>
      <c r="H12" s="76"/>
      <c r="K12" s="76"/>
    </row>
    <row r="13" spans="2:13" customFormat="1">
      <c r="B13" s="2"/>
      <c r="C13" s="2"/>
      <c r="D13" s="104" t="s">
        <v>351</v>
      </c>
      <c r="E13" s="1"/>
      <c r="F13" s="78">
        <v>0</v>
      </c>
      <c r="G13" s="79"/>
      <c r="H13" s="78">
        <v>0</v>
      </c>
      <c r="I13" s="2"/>
      <c r="J13" s="2"/>
      <c r="K13" s="80"/>
      <c r="L13" s="2"/>
      <c r="M13" s="2"/>
    </row>
    <row r="14" spans="2:13" customFormat="1">
      <c r="B14" s="2"/>
      <c r="C14" s="2"/>
      <c r="D14" s="104" t="s">
        <v>352</v>
      </c>
      <c r="E14" s="1"/>
      <c r="F14" s="78">
        <v>0</v>
      </c>
      <c r="G14" s="79"/>
      <c r="H14" s="78">
        <v>0</v>
      </c>
      <c r="I14" s="2"/>
      <c r="J14" s="2"/>
      <c r="K14" s="80"/>
      <c r="L14" s="2"/>
      <c r="M14" s="2"/>
    </row>
    <row r="15" spans="2:13" customFormat="1">
      <c r="B15" s="2"/>
      <c r="C15" s="2"/>
      <c r="D15" s="104" t="s">
        <v>353</v>
      </c>
      <c r="E15" s="1"/>
      <c r="F15" s="78">
        <v>0</v>
      </c>
      <c r="G15" s="79"/>
      <c r="H15" s="78">
        <v>0</v>
      </c>
      <c r="I15" s="2"/>
      <c r="J15" s="2"/>
      <c r="K15" s="80"/>
      <c r="L15" s="2"/>
      <c r="M15" s="2"/>
    </row>
    <row r="16" spans="2:13" customFormat="1">
      <c r="B16" s="2"/>
      <c r="C16" s="2"/>
      <c r="D16" s="104" t="s">
        <v>354</v>
      </c>
      <c r="E16" s="1"/>
      <c r="F16" s="81">
        <v>0</v>
      </c>
      <c r="G16" s="82"/>
      <c r="H16" s="81">
        <v>0</v>
      </c>
      <c r="I16" s="2"/>
      <c r="J16" s="2"/>
      <c r="K16" s="80"/>
      <c r="L16" s="2"/>
      <c r="M16" s="2"/>
    </row>
    <row r="17" spans="2:13" customFormat="1">
      <c r="B17" s="2"/>
      <c r="C17" s="94"/>
      <c r="D17" s="105"/>
      <c r="E17" s="2"/>
      <c r="F17" s="80"/>
      <c r="G17" s="106"/>
      <c r="H17" s="80"/>
      <c r="I17" s="2"/>
      <c r="J17" s="2"/>
      <c r="K17" s="80"/>
      <c r="L17" s="2"/>
      <c r="M17" s="2"/>
    </row>
    <row r="18" spans="2:13" customFormat="1" ht="30">
      <c r="B18" s="2"/>
      <c r="C18" s="2"/>
      <c r="D18" s="104" t="s">
        <v>355</v>
      </c>
      <c r="E18" s="1"/>
      <c r="F18" s="78">
        <v>0</v>
      </c>
      <c r="G18" s="79"/>
      <c r="H18" s="81">
        <v>0</v>
      </c>
      <c r="I18" s="2"/>
      <c r="J18" s="2"/>
      <c r="K18" s="80"/>
      <c r="L18" s="2"/>
      <c r="M18" s="2"/>
    </row>
    <row r="19" spans="2:13">
      <c r="D19" s="104" t="s">
        <v>356</v>
      </c>
      <c r="F19" s="76"/>
      <c r="G19" s="77"/>
      <c r="H19" s="84"/>
      <c r="K19" s="76"/>
    </row>
    <row r="20" spans="2:13" customFormat="1">
      <c r="B20" s="2"/>
      <c r="C20" s="2"/>
      <c r="D20" s="104" t="s">
        <v>357</v>
      </c>
      <c r="E20" s="1"/>
      <c r="F20" s="78"/>
      <c r="G20" s="79"/>
      <c r="H20" s="81"/>
      <c r="I20" s="2"/>
      <c r="J20" s="2"/>
      <c r="K20" s="80"/>
      <c r="L20" s="2"/>
      <c r="M20" s="2"/>
    </row>
    <row r="21" spans="2:13" customFormat="1">
      <c r="B21" s="2"/>
      <c r="C21" s="2"/>
      <c r="D21" s="104" t="s">
        <v>358</v>
      </c>
      <c r="E21" s="1"/>
      <c r="F21" s="78">
        <v>0</v>
      </c>
      <c r="G21" s="79"/>
      <c r="H21" s="81">
        <v>0</v>
      </c>
      <c r="I21" s="2"/>
      <c r="J21" s="2"/>
      <c r="K21" s="80"/>
      <c r="L21" s="2"/>
      <c r="M21" s="2"/>
    </row>
    <row r="22" spans="2:13">
      <c r="D22" s="104" t="s">
        <v>359</v>
      </c>
      <c r="F22" s="76"/>
      <c r="G22" s="77"/>
      <c r="H22" s="84"/>
      <c r="K22" s="76"/>
    </row>
    <row r="23" spans="2:13" customFormat="1">
      <c r="B23" s="2"/>
      <c r="C23" s="2"/>
      <c r="D23" s="104" t="s">
        <v>360</v>
      </c>
      <c r="E23" s="1"/>
      <c r="F23" s="78">
        <v>0</v>
      </c>
      <c r="G23" s="79"/>
      <c r="H23" s="81"/>
      <c r="I23" s="2"/>
      <c r="J23" s="2"/>
      <c r="K23" s="80"/>
      <c r="L23" s="2"/>
      <c r="M23" s="2"/>
    </row>
    <row r="24" spans="2:13" customFormat="1">
      <c r="B24" s="2"/>
      <c r="C24" s="2"/>
      <c r="D24" s="104" t="s">
        <v>361</v>
      </c>
      <c r="E24" s="1"/>
      <c r="F24" s="78">
        <v>0</v>
      </c>
      <c r="G24" s="79"/>
      <c r="H24" s="81">
        <v>0</v>
      </c>
      <c r="I24" s="2"/>
      <c r="J24" s="2"/>
      <c r="K24" s="80"/>
      <c r="L24" s="2"/>
      <c r="M24" s="2"/>
    </row>
    <row r="25" spans="2:13">
      <c r="D25" s="104" t="s">
        <v>362</v>
      </c>
      <c r="F25" s="95"/>
      <c r="G25" s="85"/>
      <c r="H25" s="95">
        <v>0</v>
      </c>
      <c r="I25" s="107"/>
      <c r="J25" s="107"/>
      <c r="K25" s="76"/>
    </row>
    <row r="26" spans="2:13">
      <c r="C26" s="6" t="s">
        <v>363</v>
      </c>
      <c r="F26" s="89">
        <f>SUM(F9:F25)</f>
        <v>0</v>
      </c>
      <c r="G26" s="85"/>
      <c r="H26" s="89">
        <f>SUM(H9:H25)</f>
        <v>0</v>
      </c>
      <c r="K26" s="76"/>
      <c r="L26" s="76"/>
    </row>
    <row r="27" spans="2:13">
      <c r="D27" s="1" t="s">
        <v>16</v>
      </c>
      <c r="F27" s="84"/>
      <c r="G27" s="76"/>
      <c r="H27" s="84"/>
    </row>
    <row r="28" spans="2:13">
      <c r="C28" s="6" t="s">
        <v>364</v>
      </c>
      <c r="D28" s="73"/>
      <c r="E28" s="73"/>
      <c r="F28" s="108"/>
      <c r="G28" s="76"/>
      <c r="H28" s="76"/>
      <c r="K28" s="76"/>
    </row>
    <row r="29" spans="2:13" customFormat="1">
      <c r="B29" s="2"/>
      <c r="C29" s="2"/>
      <c r="D29" s="104" t="s">
        <v>365</v>
      </c>
      <c r="E29" s="1"/>
      <c r="F29" s="78">
        <v>0</v>
      </c>
      <c r="G29" s="79"/>
      <c r="H29" s="78">
        <v>0</v>
      </c>
      <c r="I29" s="2"/>
      <c r="J29" s="2"/>
      <c r="K29" s="80"/>
      <c r="L29" s="2"/>
      <c r="M29" s="2"/>
    </row>
    <row r="30" spans="2:13" customFormat="1">
      <c r="B30" s="2"/>
      <c r="C30" s="2"/>
      <c r="D30" s="104" t="s">
        <v>366</v>
      </c>
      <c r="E30" s="1"/>
      <c r="F30" s="78">
        <v>0</v>
      </c>
      <c r="G30" s="79"/>
      <c r="H30" s="78">
        <v>0</v>
      </c>
      <c r="I30" s="2"/>
      <c r="J30" s="2"/>
      <c r="K30" s="80"/>
      <c r="L30" s="2"/>
      <c r="M30" s="2"/>
    </row>
    <row r="31" spans="2:13" customFormat="1" ht="30">
      <c r="B31" s="2"/>
      <c r="C31" s="2"/>
      <c r="D31" s="104" t="s">
        <v>367</v>
      </c>
      <c r="E31" s="1"/>
      <c r="F31" s="78">
        <v>0</v>
      </c>
      <c r="G31" s="79"/>
      <c r="H31" s="78">
        <v>0</v>
      </c>
      <c r="I31" s="2"/>
      <c r="J31" s="2"/>
      <c r="K31" s="80"/>
      <c r="L31" s="2"/>
      <c r="M31" s="2"/>
    </row>
    <row r="32" spans="2:13" customFormat="1" ht="30">
      <c r="B32" s="2"/>
      <c r="C32" s="2"/>
      <c r="D32" s="104" t="s">
        <v>368</v>
      </c>
      <c r="E32" s="1"/>
      <c r="F32" s="78">
        <v>0</v>
      </c>
      <c r="G32" s="79"/>
      <c r="H32" s="78">
        <v>0</v>
      </c>
      <c r="I32" s="2"/>
      <c r="J32" s="2"/>
      <c r="K32" s="80"/>
      <c r="L32" s="2"/>
      <c r="M32" s="2"/>
    </row>
    <row r="33" spans="2:13" customFormat="1" ht="30">
      <c r="B33" s="2"/>
      <c r="C33" s="2"/>
      <c r="D33" s="104" t="s">
        <v>369</v>
      </c>
      <c r="E33" s="1"/>
      <c r="F33" s="78">
        <v>0</v>
      </c>
      <c r="G33" s="79"/>
      <c r="H33" s="78">
        <v>0</v>
      </c>
      <c r="I33" s="2"/>
      <c r="J33" s="2"/>
      <c r="K33" s="80"/>
      <c r="L33" s="2"/>
      <c r="M33" s="2"/>
    </row>
    <row r="34" spans="2:13" customFormat="1">
      <c r="B34" s="2"/>
      <c r="C34" s="2"/>
      <c r="D34" s="104" t="s">
        <v>354</v>
      </c>
      <c r="E34" s="1"/>
      <c r="F34" s="78">
        <v>0</v>
      </c>
      <c r="G34" s="79"/>
      <c r="H34" s="78">
        <v>0</v>
      </c>
      <c r="I34" s="2"/>
      <c r="J34" s="2"/>
      <c r="K34" s="80"/>
      <c r="L34" s="2"/>
      <c r="M34" s="2"/>
    </row>
    <row r="35" spans="2:13" customFormat="1">
      <c r="B35" s="2"/>
      <c r="C35" s="94"/>
      <c r="D35" s="105"/>
      <c r="E35" s="2"/>
      <c r="F35" s="80"/>
      <c r="G35" s="106"/>
      <c r="H35" s="80"/>
      <c r="I35" s="2"/>
      <c r="J35" s="2"/>
      <c r="K35" s="80"/>
      <c r="L35" s="2"/>
      <c r="M35" s="2"/>
    </row>
    <row r="36" spans="2:13">
      <c r="D36" s="104" t="s">
        <v>370</v>
      </c>
      <c r="F36" s="76"/>
      <c r="G36" s="77"/>
      <c r="H36" s="76"/>
      <c r="K36" s="76"/>
    </row>
    <row r="37" spans="2:13" ht="30">
      <c r="D37" s="104" t="s">
        <v>371</v>
      </c>
      <c r="F37" s="95"/>
      <c r="G37" s="77"/>
      <c r="H37" s="95"/>
      <c r="K37" s="76"/>
    </row>
    <row r="38" spans="2:13" customFormat="1" ht="30">
      <c r="B38" s="2"/>
      <c r="C38" s="2"/>
      <c r="D38" s="104" t="s">
        <v>372</v>
      </c>
      <c r="E38" s="1"/>
      <c r="F38" s="78">
        <v>0</v>
      </c>
      <c r="G38" s="79"/>
      <c r="H38" s="78">
        <v>0</v>
      </c>
      <c r="I38" s="2"/>
      <c r="J38" s="2"/>
      <c r="K38" s="80"/>
      <c r="L38" s="2"/>
      <c r="M38" s="2"/>
    </row>
    <row r="39" spans="2:13" customFormat="1" ht="30">
      <c r="B39" s="2"/>
      <c r="C39" s="2"/>
      <c r="D39" s="104" t="s">
        <v>373</v>
      </c>
      <c r="E39" s="1"/>
      <c r="F39" s="78">
        <v>0</v>
      </c>
      <c r="G39" s="79"/>
      <c r="H39" s="78">
        <v>0</v>
      </c>
      <c r="I39" s="2"/>
      <c r="J39" s="2"/>
      <c r="K39" s="80"/>
      <c r="L39" s="2"/>
      <c r="M39" s="2"/>
    </row>
    <row r="40" spans="2:13" customFormat="1" ht="30">
      <c r="B40" s="2"/>
      <c r="C40" s="2"/>
      <c r="D40" s="104" t="s">
        <v>374</v>
      </c>
      <c r="E40" s="1"/>
      <c r="F40" s="78">
        <v>0</v>
      </c>
      <c r="G40" s="79"/>
      <c r="H40" s="78">
        <v>0</v>
      </c>
      <c r="I40" s="2"/>
      <c r="J40" s="2"/>
      <c r="K40" s="80"/>
      <c r="L40" s="2"/>
      <c r="M40" s="2"/>
    </row>
    <row r="41" spans="2:13" customFormat="1">
      <c r="B41" s="2"/>
      <c r="C41" s="2"/>
      <c r="D41" s="104" t="s">
        <v>375</v>
      </c>
      <c r="E41" s="1"/>
      <c r="F41" s="78">
        <v>0</v>
      </c>
      <c r="G41" s="79"/>
      <c r="H41" s="78">
        <v>0</v>
      </c>
      <c r="I41" s="2"/>
      <c r="J41" s="2"/>
      <c r="K41" s="80"/>
      <c r="L41" s="2"/>
      <c r="M41" s="2"/>
    </row>
    <row r="42" spans="2:13" customFormat="1">
      <c r="B42" s="2"/>
      <c r="C42" s="2"/>
      <c r="D42" s="104" t="s">
        <v>362</v>
      </c>
      <c r="E42" s="1"/>
      <c r="F42" s="88">
        <v>0</v>
      </c>
      <c r="G42" s="82"/>
      <c r="H42" s="88">
        <v>0</v>
      </c>
      <c r="I42" s="91"/>
      <c r="J42" s="91"/>
      <c r="K42" s="80"/>
      <c r="L42" s="2"/>
      <c r="M42" s="2"/>
    </row>
    <row r="43" spans="2:13">
      <c r="C43" s="6" t="s">
        <v>376</v>
      </c>
      <c r="F43" s="89">
        <f>SUM(F29:F42)</f>
        <v>0</v>
      </c>
      <c r="G43" s="85"/>
      <c r="H43" s="89">
        <f>SUM(H29:H42)</f>
        <v>0</v>
      </c>
      <c r="K43" s="76"/>
      <c r="L43" s="76"/>
    </row>
    <row r="44" spans="2:13">
      <c r="C44" s="6"/>
      <c r="F44" s="84"/>
      <c r="G44" s="76"/>
      <c r="H44" s="84"/>
    </row>
    <row r="45" spans="2:13" customFormat="1">
      <c r="B45" s="2"/>
      <c r="C45" s="94" t="s">
        <v>377</v>
      </c>
      <c r="D45" s="109"/>
      <c r="E45" s="109"/>
      <c r="F45" s="108"/>
      <c r="G45" s="76"/>
      <c r="H45" s="76"/>
      <c r="I45" s="1"/>
      <c r="J45" s="1"/>
      <c r="K45" s="76"/>
      <c r="L45" s="2"/>
      <c r="M45" s="2"/>
    </row>
    <row r="46" spans="2:13" customFormat="1">
      <c r="B46" s="2"/>
      <c r="C46" s="2"/>
      <c r="D46" s="104" t="s">
        <v>378</v>
      </c>
      <c r="E46" s="1"/>
      <c r="F46" s="78">
        <v>0</v>
      </c>
      <c r="G46" s="79"/>
      <c r="H46" s="78">
        <v>0</v>
      </c>
      <c r="I46" s="2"/>
      <c r="J46" s="2"/>
      <c r="K46" s="80"/>
      <c r="L46" s="2"/>
      <c r="M46" s="2"/>
    </row>
    <row r="47" spans="2:13" customFormat="1">
      <c r="B47" s="2"/>
      <c r="C47" s="2"/>
      <c r="D47" s="104" t="s">
        <v>379</v>
      </c>
      <c r="E47" s="1"/>
      <c r="F47" s="78">
        <v>0</v>
      </c>
      <c r="G47" s="79"/>
      <c r="H47" s="78">
        <v>0</v>
      </c>
      <c r="I47" s="2"/>
      <c r="J47" s="2"/>
      <c r="K47" s="80"/>
      <c r="L47" s="2"/>
      <c r="M47" s="2"/>
    </row>
    <row r="48" spans="2:13" customFormat="1">
      <c r="B48" s="2"/>
      <c r="C48" s="2"/>
      <c r="D48" s="104" t="s">
        <v>380</v>
      </c>
      <c r="E48" s="1"/>
      <c r="F48" s="78">
        <v>0</v>
      </c>
      <c r="G48" s="79"/>
      <c r="H48" s="78">
        <v>0</v>
      </c>
      <c r="I48" s="2"/>
      <c r="J48" s="2"/>
      <c r="K48" s="80"/>
      <c r="L48" s="2"/>
      <c r="M48" s="2"/>
    </row>
    <row r="49" spans="2:13" customFormat="1" ht="30">
      <c r="B49" s="2"/>
      <c r="C49" s="2"/>
      <c r="D49" s="104" t="s">
        <v>381</v>
      </c>
      <c r="E49" s="1"/>
      <c r="F49" s="78">
        <v>0</v>
      </c>
      <c r="G49" s="79"/>
      <c r="H49" s="78">
        <v>0</v>
      </c>
      <c r="I49" s="2"/>
      <c r="J49" s="2"/>
      <c r="K49" s="80"/>
      <c r="L49" s="2"/>
      <c r="M49" s="2"/>
    </row>
    <row r="50" spans="2:13" customFormat="1">
      <c r="B50" s="2"/>
      <c r="C50" s="2"/>
      <c r="D50" s="104" t="s">
        <v>354</v>
      </c>
      <c r="E50" s="1"/>
      <c r="F50" s="78">
        <v>0</v>
      </c>
      <c r="G50" s="79"/>
      <c r="H50" s="78">
        <v>0</v>
      </c>
      <c r="I50" s="2"/>
      <c r="J50" s="2"/>
      <c r="K50" s="80"/>
      <c r="L50" s="2"/>
      <c r="M50" s="2"/>
    </row>
    <row r="51" spans="2:13" customFormat="1">
      <c r="B51" s="2"/>
      <c r="C51" s="94"/>
      <c r="D51" s="105"/>
      <c r="E51" s="2"/>
      <c r="F51" s="80"/>
      <c r="G51" s="106"/>
      <c r="H51" s="80"/>
      <c r="I51" s="2"/>
      <c r="J51" s="2"/>
      <c r="K51" s="80"/>
      <c r="L51" s="2"/>
      <c r="M51" s="2"/>
    </row>
    <row r="52" spans="2:13" customFormat="1" ht="30">
      <c r="B52" s="2"/>
      <c r="C52" s="2"/>
      <c r="D52" s="104" t="s">
        <v>382</v>
      </c>
      <c r="E52" s="1"/>
      <c r="F52" s="78">
        <v>0</v>
      </c>
      <c r="G52" s="79"/>
      <c r="H52" s="78">
        <v>0</v>
      </c>
      <c r="I52" s="2"/>
      <c r="J52" s="2"/>
      <c r="K52" s="80"/>
      <c r="L52" s="2"/>
      <c r="M52" s="2"/>
    </row>
    <row r="53" spans="2:13" customFormat="1" ht="30">
      <c r="B53" s="2"/>
      <c r="C53" s="2"/>
      <c r="D53" s="104" t="s">
        <v>383</v>
      </c>
      <c r="E53" s="1"/>
      <c r="F53" s="78">
        <v>0</v>
      </c>
      <c r="G53" s="79"/>
      <c r="H53" s="78">
        <v>0</v>
      </c>
      <c r="I53" s="2"/>
      <c r="J53" s="2"/>
      <c r="K53" s="80"/>
      <c r="L53" s="2"/>
      <c r="M53" s="2"/>
    </row>
    <row r="54" spans="2:13" customFormat="1">
      <c r="B54" s="2"/>
      <c r="C54" s="2"/>
      <c r="D54" s="104" t="s">
        <v>384</v>
      </c>
      <c r="E54" s="1"/>
      <c r="F54" s="78">
        <v>0</v>
      </c>
      <c r="G54" s="79"/>
      <c r="H54" s="78">
        <v>0</v>
      </c>
      <c r="I54" s="2"/>
      <c r="J54" s="2"/>
      <c r="K54" s="80"/>
      <c r="L54" s="2"/>
      <c r="M54" s="2"/>
    </row>
    <row r="55" spans="2:13" customFormat="1">
      <c r="B55" s="2"/>
      <c r="C55" s="2"/>
      <c r="D55" s="104" t="s">
        <v>385</v>
      </c>
      <c r="E55" s="1"/>
      <c r="F55" s="78">
        <v>0</v>
      </c>
      <c r="G55" s="79"/>
      <c r="H55" s="78">
        <v>0</v>
      </c>
      <c r="I55" s="2"/>
      <c r="J55" s="2"/>
      <c r="K55" s="80"/>
      <c r="L55" s="2"/>
      <c r="M55" s="2"/>
    </row>
    <row r="56" spans="2:13" customFormat="1" ht="30">
      <c r="B56" s="2"/>
      <c r="C56" s="2"/>
      <c r="D56" s="104" t="s">
        <v>386</v>
      </c>
      <c r="E56" s="1"/>
      <c r="F56" s="78">
        <v>0</v>
      </c>
      <c r="G56" s="79"/>
      <c r="H56" s="78">
        <v>0</v>
      </c>
      <c r="I56" s="2"/>
      <c r="J56" s="2"/>
      <c r="K56" s="80"/>
      <c r="L56" s="2"/>
      <c r="M56" s="2"/>
    </row>
    <row r="57" spans="2:13" customFormat="1">
      <c r="B57" s="2"/>
      <c r="C57" s="2"/>
      <c r="D57" s="104" t="s">
        <v>362</v>
      </c>
      <c r="E57" s="1"/>
      <c r="F57" s="88">
        <v>0</v>
      </c>
      <c r="G57" s="82"/>
      <c r="H57" s="88">
        <v>0</v>
      </c>
      <c r="I57" s="91"/>
      <c r="J57" s="91"/>
      <c r="K57" s="80"/>
      <c r="L57" s="2"/>
      <c r="M57" s="2"/>
    </row>
    <row r="58" spans="2:13" customFormat="1">
      <c r="B58" s="2"/>
      <c r="C58" s="94" t="s">
        <v>387</v>
      </c>
      <c r="D58" s="110"/>
      <c r="E58" s="2"/>
      <c r="F58" s="89">
        <f>SUM(F46:F57)</f>
        <v>0</v>
      </c>
      <c r="G58" s="82"/>
      <c r="H58" s="89">
        <f>SUM(H46:H57)</f>
        <v>0</v>
      </c>
      <c r="I58" s="2"/>
      <c r="J58" s="2"/>
      <c r="K58" s="80"/>
      <c r="L58" s="80"/>
      <c r="M58" s="2"/>
    </row>
    <row r="59" spans="2:13" customFormat="1">
      <c r="B59" s="2"/>
      <c r="C59" s="94"/>
      <c r="D59" s="110"/>
      <c r="E59" s="2"/>
      <c r="F59" s="106"/>
      <c r="G59" s="80"/>
      <c r="H59" s="106"/>
      <c r="I59" s="2"/>
      <c r="J59" s="2"/>
      <c r="K59" s="80"/>
      <c r="L59" s="2"/>
      <c r="M59" s="2"/>
    </row>
    <row r="60" spans="2:13">
      <c r="C60" s="103" t="s">
        <v>388</v>
      </c>
      <c r="F60" s="76">
        <f>+F26+F43</f>
        <v>0</v>
      </c>
      <c r="G60" s="77"/>
      <c r="H60" s="76">
        <f>SUM(H26,H43,H58)</f>
        <v>0</v>
      </c>
      <c r="K60" s="76"/>
      <c r="L60" s="76"/>
    </row>
    <row r="61" spans="2:13">
      <c r="C61" s="1" t="s">
        <v>389</v>
      </c>
      <c r="F61" s="95"/>
      <c r="G61" s="77"/>
      <c r="H61" s="95"/>
      <c r="K61" s="76"/>
    </row>
    <row r="62" spans="2:13" ht="15.75" thickBot="1">
      <c r="C62" s="6" t="s">
        <v>390</v>
      </c>
      <c r="F62" s="92">
        <f>SUM(F60:F61)</f>
        <v>0</v>
      </c>
      <c r="G62" s="93"/>
      <c r="H62" s="92">
        <f>SUM(H60:H61)</f>
        <v>0</v>
      </c>
      <c r="K62" s="76"/>
    </row>
    <row r="63" spans="2:13" ht="15.75" thickTop="1">
      <c r="C63" s="6"/>
      <c r="F63" s="75"/>
      <c r="G63" s="75"/>
      <c r="H63" s="75"/>
    </row>
    <row r="65" spans="3:15">
      <c r="C65" s="1" t="str">
        <f>+[1]ESF!C65</f>
        <v>Las notas en las páginas 7 a 20 son parte integral de estos Estados Financieros.</v>
      </c>
      <c r="H65" s="76"/>
      <c r="N65" s="1"/>
      <c r="O65" s="1"/>
    </row>
    <row r="66" spans="3:15">
      <c r="D66" s="6"/>
      <c r="E66" s="6"/>
      <c r="H66" s="76"/>
    </row>
    <row r="67" spans="3:15">
      <c r="H67" s="76"/>
    </row>
    <row r="68" spans="3:15">
      <c r="D68" s="1" t="s">
        <v>391</v>
      </c>
      <c r="F68" s="76">
        <f>+F62-[1]BC!J14</f>
        <v>-23074685.759999998</v>
      </c>
      <c r="H68" s="76">
        <f>+H62-[1]BC!M14</f>
        <v>-192226</v>
      </c>
    </row>
    <row r="69" spans="3:15">
      <c r="F69" s="76"/>
      <c r="H69" s="111"/>
    </row>
    <row r="70" spans="3:15">
      <c r="F70" s="76"/>
    </row>
    <row r="71" spans="3:15">
      <c r="F71" s="76"/>
    </row>
    <row r="85" spans="6:8">
      <c r="F85" s="112"/>
      <c r="G85" s="112"/>
      <c r="H85" s="112"/>
    </row>
    <row r="86" spans="6:8">
      <c r="F86" s="112"/>
      <c r="G86" s="112"/>
      <c r="H86" s="112"/>
    </row>
    <row r="87" spans="6:8">
      <c r="F87" s="112"/>
      <c r="G87" s="112"/>
      <c r="H87" s="112"/>
    </row>
    <row r="88" spans="6:8">
      <c r="F88" s="112"/>
      <c r="G88" s="112"/>
      <c r="H88" s="112"/>
    </row>
    <row r="89" spans="6:8">
      <c r="F89" s="112"/>
      <c r="G89" s="112"/>
      <c r="H89" s="112"/>
    </row>
    <row r="90" spans="6:8">
      <c r="F90" s="112"/>
      <c r="G90" s="112"/>
      <c r="H90" s="112"/>
    </row>
    <row r="91" spans="6:8">
      <c r="F91" s="112"/>
      <c r="G91" s="112"/>
      <c r="H91" s="112"/>
    </row>
    <row r="92" spans="6:8">
      <c r="F92" s="112"/>
      <c r="G92" s="112"/>
      <c r="H92" s="112"/>
    </row>
    <row r="93" spans="6:8">
      <c r="F93" s="112"/>
      <c r="G93" s="112"/>
      <c r="H93" s="112"/>
    </row>
    <row r="94" spans="6:8">
      <c r="F94" s="112"/>
      <c r="G94" s="112"/>
      <c r="H94" s="112"/>
    </row>
    <row r="95" spans="6:8">
      <c r="F95" s="112"/>
      <c r="G95" s="112"/>
      <c r="H95" s="112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B11"/>
  <sheetViews>
    <sheetView workbookViewId="0">
      <selection activeCell="B20" sqref="A1:B20"/>
    </sheetView>
  </sheetViews>
  <sheetFormatPr baseColWidth="10" defaultRowHeight="15"/>
  <cols>
    <col min="1" max="1" width="39.28515625" customWidth="1"/>
    <col min="2" max="2" width="43.140625" customWidth="1"/>
  </cols>
  <sheetData>
    <row r="1" spans="1:2" ht="18.75">
      <c r="A1" s="286" t="s">
        <v>656</v>
      </c>
      <c r="B1" s="286"/>
    </row>
    <row r="2" spans="1:2" ht="18.75">
      <c r="A2" s="286" t="s">
        <v>485</v>
      </c>
      <c r="B2" s="286"/>
    </row>
    <row r="3" spans="1:2" ht="18.75">
      <c r="A3" s="287" t="s">
        <v>669</v>
      </c>
      <c r="B3" s="287"/>
    </row>
    <row r="4" spans="1:2" ht="18.75">
      <c r="A4" s="286" t="s">
        <v>0</v>
      </c>
      <c r="B4" s="286"/>
    </row>
    <row r="5" spans="1:2" ht="18.75">
      <c r="A5" s="61"/>
      <c r="B5" s="61"/>
    </row>
    <row r="6" spans="1:2" ht="15.75">
      <c r="B6" s="29"/>
    </row>
    <row r="7" spans="1:2" ht="15.75">
      <c r="B7" s="29"/>
    </row>
    <row r="8" spans="1:2" ht="15" customHeight="1">
      <c r="A8" s="185" t="s">
        <v>135</v>
      </c>
      <c r="B8" s="129" t="s">
        <v>406</v>
      </c>
    </row>
    <row r="9" spans="1:2" ht="15.75">
      <c r="A9" s="188" t="s">
        <v>527</v>
      </c>
      <c r="B9" s="215">
        <v>5534317.79</v>
      </c>
    </row>
    <row r="10" spans="1:2" ht="15.75" hidden="1">
      <c r="A10" s="69"/>
      <c r="B10" s="28"/>
    </row>
    <row r="11" spans="1:2" ht="15.75">
      <c r="A11" s="30" t="s">
        <v>495</v>
      </c>
      <c r="B11" s="214">
        <f>SUM(B9:B10)</f>
        <v>5534317.79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D29"/>
  <sheetViews>
    <sheetView topLeftCell="A26" workbookViewId="0">
      <selection activeCell="E37" sqref="E37"/>
    </sheetView>
  </sheetViews>
  <sheetFormatPr baseColWidth="10" defaultRowHeight="15"/>
  <cols>
    <col min="1" max="1" width="70.85546875" customWidth="1"/>
    <col min="2" max="2" width="19.140625" customWidth="1"/>
  </cols>
  <sheetData>
    <row r="1" spans="1:4" ht="18.75">
      <c r="A1" s="286" t="s">
        <v>657</v>
      </c>
      <c r="B1" s="286"/>
    </row>
    <row r="2" spans="1:4" ht="18.75">
      <c r="A2" s="286" t="s">
        <v>489</v>
      </c>
      <c r="B2" s="286"/>
    </row>
    <row r="3" spans="1:4" ht="18.75">
      <c r="A3" s="287" t="s">
        <v>667</v>
      </c>
      <c r="B3" s="287"/>
    </row>
    <row r="4" spans="1:4" ht="18.75">
      <c r="A4" s="286" t="s">
        <v>0</v>
      </c>
      <c r="B4" s="286"/>
    </row>
    <row r="7" spans="1:4">
      <c r="A7" s="298" t="s">
        <v>146</v>
      </c>
      <c r="B7" s="292" t="s">
        <v>406</v>
      </c>
    </row>
    <row r="8" spans="1:4">
      <c r="A8" s="299"/>
      <c r="B8" s="293"/>
    </row>
    <row r="9" spans="1:4" ht="15.75">
      <c r="A9" s="66" t="s">
        <v>132</v>
      </c>
      <c r="B9" s="250">
        <v>1346409.92</v>
      </c>
    </row>
    <row r="10" spans="1:4" ht="15.75">
      <c r="A10" s="98" t="s">
        <v>150</v>
      </c>
      <c r="B10" s="218">
        <f>SUM(B9)</f>
        <v>1346409.92</v>
      </c>
    </row>
    <row r="11" spans="1:4" ht="15.75">
      <c r="A11" s="14"/>
      <c r="B11" s="270"/>
      <c r="C11" s="12"/>
      <c r="D11" s="12"/>
    </row>
    <row r="12" spans="1:4" ht="15.75">
      <c r="A12" s="100" t="s">
        <v>148</v>
      </c>
      <c r="B12" s="245">
        <v>0</v>
      </c>
    </row>
    <row r="13" spans="1:4" ht="15.75">
      <c r="A13" s="123" t="s">
        <v>147</v>
      </c>
      <c r="B13" s="246">
        <v>40000</v>
      </c>
    </row>
    <row r="14" spans="1:4" ht="15.75">
      <c r="A14" s="65" t="s">
        <v>128</v>
      </c>
      <c r="B14" s="34"/>
    </row>
    <row r="15" spans="1:4" ht="15.75">
      <c r="A15" s="65" t="s">
        <v>129</v>
      </c>
      <c r="B15" s="34"/>
    </row>
    <row r="16" spans="1:4" ht="15.75">
      <c r="A16" s="65" t="s">
        <v>332</v>
      </c>
      <c r="B16" s="275">
        <v>748048.61</v>
      </c>
    </row>
    <row r="17" spans="1:2" ht="15.75">
      <c r="A17" s="65" t="s">
        <v>331</v>
      </c>
      <c r="B17" s="34"/>
    </row>
    <row r="18" spans="1:2" ht="15.75">
      <c r="A18" s="65" t="s">
        <v>130</v>
      </c>
      <c r="B18" s="34"/>
    </row>
    <row r="19" spans="1:2" ht="15.75">
      <c r="A19" s="65" t="s">
        <v>333</v>
      </c>
      <c r="B19" s="34"/>
    </row>
    <row r="20" spans="1:2" ht="15.75">
      <c r="A20" s="65" t="s">
        <v>330</v>
      </c>
      <c r="B20" s="34"/>
    </row>
    <row r="21" spans="1:2" ht="15.75">
      <c r="A21" s="66" t="s">
        <v>626</v>
      </c>
      <c r="B21" s="234">
        <v>0</v>
      </c>
    </row>
    <row r="22" spans="1:2" ht="15.75">
      <c r="A22" s="66" t="s">
        <v>325</v>
      </c>
      <c r="B22" s="244">
        <v>0</v>
      </c>
    </row>
    <row r="23" spans="1:2" ht="15.75">
      <c r="A23" s="66" t="s">
        <v>147</v>
      </c>
      <c r="B23" s="244">
        <v>0</v>
      </c>
    </row>
    <row r="24" spans="1:2" ht="15.75">
      <c r="A24" s="66" t="s">
        <v>644</v>
      </c>
      <c r="B24" s="244">
        <v>0</v>
      </c>
    </row>
    <row r="25" spans="1:2" ht="15.75">
      <c r="A25" s="65" t="s">
        <v>450</v>
      </c>
      <c r="B25" s="34"/>
    </row>
    <row r="26" spans="1:2" ht="15.75">
      <c r="A26" s="66" t="s">
        <v>453</v>
      </c>
      <c r="B26" s="34"/>
    </row>
    <row r="27" spans="1:2" ht="18.75">
      <c r="A27" s="99" t="s">
        <v>150</v>
      </c>
      <c r="B27" s="218">
        <f>SUM(B13:B26)</f>
        <v>788048.61</v>
      </c>
    </row>
    <row r="28" spans="1:2" ht="18.75">
      <c r="A28" s="99" t="s">
        <v>108</v>
      </c>
      <c r="B28" s="218">
        <f>+B10+B27</f>
        <v>2134458.5299999998</v>
      </c>
    </row>
    <row r="29" spans="1:2">
      <c r="B29" s="23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orientation="portrait" r:id="rId1"/>
  <ignoredErrors>
    <ignoredError sqref="B2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B14"/>
  <sheetViews>
    <sheetView workbookViewId="0">
      <selection activeCell="B15" sqref="A1:B15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286" t="s">
        <v>656</v>
      </c>
      <c r="B1" s="286"/>
    </row>
    <row r="2" spans="1:2" ht="18.75">
      <c r="A2" s="286" t="s">
        <v>500</v>
      </c>
      <c r="B2" s="286"/>
    </row>
    <row r="3" spans="1:2" ht="18.75">
      <c r="A3" s="287" t="s">
        <v>670</v>
      </c>
      <c r="B3" s="287"/>
    </row>
    <row r="4" spans="1:2" ht="18.75">
      <c r="A4" s="286" t="s">
        <v>0</v>
      </c>
      <c r="B4" s="286"/>
    </row>
    <row r="5" spans="1:2" ht="15.75">
      <c r="A5" s="11"/>
      <c r="B5" s="29"/>
    </row>
    <row r="6" spans="1:2" ht="15.75">
      <c r="A6" s="11"/>
      <c r="B6" s="29"/>
    </row>
    <row r="7" spans="1:2" ht="15" customHeight="1">
      <c r="A7" s="173" t="s">
        <v>135</v>
      </c>
      <c r="B7" s="172" t="s">
        <v>406</v>
      </c>
    </row>
    <row r="8" spans="1:2" ht="15.75">
      <c r="A8" s="19" t="s">
        <v>342</v>
      </c>
      <c r="B8" s="140"/>
    </row>
    <row r="9" spans="1:2" ht="15.75">
      <c r="A9" s="33" t="s">
        <v>341</v>
      </c>
      <c r="B9" s="26"/>
    </row>
    <row r="10" spans="1:2">
      <c r="A10" s="33" t="s">
        <v>618</v>
      </c>
      <c r="B10" s="242">
        <v>0</v>
      </c>
    </row>
    <row r="11" spans="1:2" ht="15.75">
      <c r="A11" s="33" t="s">
        <v>343</v>
      </c>
      <c r="B11" s="209">
        <v>0</v>
      </c>
    </row>
    <row r="12" spans="1:2" ht="15.75">
      <c r="A12" s="30" t="s">
        <v>501</v>
      </c>
      <c r="B12" s="247">
        <f>SUM(B8:B10)</f>
        <v>0</v>
      </c>
    </row>
    <row r="13" spans="1:2">
      <c r="B13" s="52" t="s">
        <v>16</v>
      </c>
    </row>
    <row r="14" spans="1:2">
      <c r="B14" s="52" t="s">
        <v>16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r:id="rId1"/>
  <ignoredErrors>
    <ignoredError sqref="B1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D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  <col min="4" max="4" width="14.140625" bestFit="1" customWidth="1"/>
  </cols>
  <sheetData>
    <row r="1" spans="1:4" ht="18.75">
      <c r="A1" s="286" t="s">
        <v>656</v>
      </c>
      <c r="B1" s="286"/>
    </row>
    <row r="2" spans="1:4" ht="18.75">
      <c r="A2" s="286" t="s">
        <v>488</v>
      </c>
      <c r="B2" s="286"/>
    </row>
    <row r="3" spans="1:4" ht="18.75">
      <c r="A3" s="287" t="s">
        <v>661</v>
      </c>
      <c r="B3" s="287"/>
    </row>
    <row r="4" spans="1:4" ht="18.75">
      <c r="A4" s="286" t="s">
        <v>0</v>
      </c>
      <c r="B4" s="286"/>
    </row>
    <row r="5" spans="1:4" ht="15.75">
      <c r="B5" s="29"/>
    </row>
    <row r="6" spans="1:4" ht="15.75">
      <c r="B6" s="29"/>
    </row>
    <row r="7" spans="1:4" ht="15.75">
      <c r="B7" s="29"/>
    </row>
    <row r="8" spans="1:4">
      <c r="A8" s="300" t="s">
        <v>135</v>
      </c>
      <c r="B8" s="292" t="s">
        <v>406</v>
      </c>
    </row>
    <row r="9" spans="1:4">
      <c r="A9" s="301"/>
      <c r="B9" s="293"/>
    </row>
    <row r="10" spans="1:4">
      <c r="A10" s="302"/>
      <c r="B10" s="294"/>
    </row>
    <row r="11" spans="1:4" ht="15.75">
      <c r="A11" s="96" t="s">
        <v>145</v>
      </c>
      <c r="B11" s="261">
        <v>0</v>
      </c>
    </row>
    <row r="12" spans="1:4" ht="15.75">
      <c r="A12" s="32" t="s">
        <v>143</v>
      </c>
      <c r="B12" s="261">
        <v>0</v>
      </c>
    </row>
    <row r="13" spans="1:4" ht="15.75">
      <c r="A13" s="97" t="s">
        <v>144</v>
      </c>
      <c r="B13" s="261">
        <v>0</v>
      </c>
      <c r="D13" s="228" t="s">
        <v>16</v>
      </c>
    </row>
    <row r="14" spans="1:4" ht="15.75">
      <c r="A14" s="30" t="s">
        <v>502</v>
      </c>
      <c r="B14" s="213">
        <f>SUM(B11:B13)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76"/>
  <sheetViews>
    <sheetView topLeftCell="A46" workbookViewId="0">
      <selection sqref="A1:C62"/>
    </sheetView>
  </sheetViews>
  <sheetFormatPr baseColWidth="10" defaultRowHeight="15"/>
  <cols>
    <col min="1" max="1" width="65.28515625" customWidth="1"/>
    <col min="2" max="2" width="27.28515625" customWidth="1"/>
    <col min="3" max="3" width="23.85546875" customWidth="1"/>
    <col min="4" max="4" width="13.140625" bestFit="1" customWidth="1"/>
  </cols>
  <sheetData>
    <row r="1" spans="1:2" ht="15.75">
      <c r="A1" s="303" t="s">
        <v>657</v>
      </c>
      <c r="B1" s="303"/>
    </row>
    <row r="2" spans="1:2" ht="15.75">
      <c r="A2" s="303" t="s">
        <v>491</v>
      </c>
      <c r="B2" s="303"/>
    </row>
    <row r="3" spans="1:2" ht="15.75">
      <c r="A3" s="303" t="s">
        <v>671</v>
      </c>
      <c r="B3" s="303"/>
    </row>
    <row r="4" spans="1:2" ht="15" customHeight="1">
      <c r="A4" s="303" t="s">
        <v>0</v>
      </c>
      <c r="B4" s="303"/>
    </row>
    <row r="5" spans="1:2" ht="15" hidden="1" customHeight="1"/>
    <row r="6" spans="1:2" ht="15" customHeight="1"/>
    <row r="7" spans="1:2" ht="15" customHeight="1">
      <c r="A7" s="98" t="s">
        <v>439</v>
      </c>
      <c r="B7" s="67" t="s">
        <v>406</v>
      </c>
    </row>
    <row r="8" spans="1:2" ht="20.25" customHeight="1">
      <c r="A8" s="126" t="s">
        <v>440</v>
      </c>
      <c r="B8" s="224">
        <f>B9+B20+B32+B44</f>
        <v>2504191.7400000002</v>
      </c>
    </row>
    <row r="9" spans="1:2" ht="15" customHeight="1">
      <c r="A9" s="125" t="s">
        <v>153</v>
      </c>
      <c r="B9" s="225">
        <f>B10+B12+B14+B16+B17+B19+B18</f>
        <v>617584.11</v>
      </c>
    </row>
    <row r="10" spans="1:2" ht="15" customHeight="1">
      <c r="A10" s="127" t="s">
        <v>407</v>
      </c>
      <c r="B10" s="233">
        <v>0</v>
      </c>
    </row>
    <row r="11" spans="1:2" ht="15" customHeight="1">
      <c r="A11" s="127" t="s">
        <v>408</v>
      </c>
      <c r="B11" s="234"/>
    </row>
    <row r="12" spans="1:2" ht="15.75">
      <c r="A12" s="127" t="s">
        <v>409</v>
      </c>
      <c r="B12" s="233">
        <v>586350.11</v>
      </c>
    </row>
    <row r="13" spans="1:2" ht="15.75">
      <c r="A13" s="127" t="s">
        <v>410</v>
      </c>
      <c r="B13" s="14"/>
    </row>
    <row r="14" spans="1:2" ht="15.75">
      <c r="A14" s="127" t="s">
        <v>411</v>
      </c>
      <c r="B14" s="233">
        <v>0</v>
      </c>
    </row>
    <row r="15" spans="1:2" ht="15.75">
      <c r="A15" s="127" t="s">
        <v>412</v>
      </c>
      <c r="B15" s="234"/>
    </row>
    <row r="16" spans="1:2" ht="15.75">
      <c r="A16" s="127" t="s">
        <v>413</v>
      </c>
      <c r="B16" s="233">
        <v>0</v>
      </c>
    </row>
    <row r="17" spans="1:9" ht="15.75">
      <c r="A17" s="127" t="s">
        <v>414</v>
      </c>
      <c r="B17" s="226">
        <v>0</v>
      </c>
      <c r="C17" s="274"/>
    </row>
    <row r="18" spans="1:9" ht="15.75">
      <c r="A18" s="127" t="s">
        <v>618</v>
      </c>
      <c r="B18" s="226">
        <v>0</v>
      </c>
    </row>
    <row r="19" spans="1:9" ht="15.75">
      <c r="A19" s="127" t="s">
        <v>415</v>
      </c>
      <c r="B19" s="233">
        <v>31234</v>
      </c>
    </row>
    <row r="20" spans="1:9" ht="18.75">
      <c r="A20" s="126" t="s">
        <v>441</v>
      </c>
      <c r="B20" s="225">
        <f>B21</f>
        <v>195861.55</v>
      </c>
    </row>
    <row r="21" spans="1:9" ht="18.75">
      <c r="A21" s="126" t="s">
        <v>442</v>
      </c>
      <c r="B21" s="225">
        <f>B22+B23+B24+B25+B26+B27+B29+B30+B31+B28</f>
        <v>195861.55</v>
      </c>
    </row>
    <row r="22" spans="1:9" ht="15.75">
      <c r="A22" s="272" t="s">
        <v>416</v>
      </c>
      <c r="B22" s="233">
        <v>64350.55</v>
      </c>
    </row>
    <row r="23" spans="1:9" ht="15.75">
      <c r="A23" s="127" t="s">
        <v>417</v>
      </c>
      <c r="B23" s="234">
        <v>49578</v>
      </c>
    </row>
    <row r="24" spans="1:9" ht="15.75">
      <c r="A24" s="127" t="s">
        <v>418</v>
      </c>
      <c r="B24" s="233">
        <v>75933</v>
      </c>
      <c r="F24" t="s">
        <v>658</v>
      </c>
    </row>
    <row r="25" spans="1:9" ht="15.75">
      <c r="A25" s="127" t="s">
        <v>419</v>
      </c>
      <c r="B25" s="233"/>
    </row>
    <row r="26" spans="1:9" ht="15.75">
      <c r="A26" s="127" t="s">
        <v>420</v>
      </c>
      <c r="B26" s="233">
        <v>6000</v>
      </c>
    </row>
    <row r="27" spans="1:9" ht="15.75">
      <c r="A27" s="127" t="s">
        <v>421</v>
      </c>
      <c r="B27" s="233"/>
    </row>
    <row r="28" spans="1:9" ht="15.75">
      <c r="A28" s="127" t="s">
        <v>628</v>
      </c>
      <c r="B28" s="233"/>
    </row>
    <row r="29" spans="1:9" ht="15.75">
      <c r="A29" s="127" t="s">
        <v>203</v>
      </c>
      <c r="B29" s="234">
        <v>0</v>
      </c>
    </row>
    <row r="30" spans="1:9" ht="15.75">
      <c r="A30" s="127" t="s">
        <v>422</v>
      </c>
      <c r="B30" s="233"/>
    </row>
    <row r="31" spans="1:9" ht="15.75">
      <c r="A31" s="127" t="s">
        <v>214</v>
      </c>
      <c r="B31" s="234"/>
      <c r="C31" s="12"/>
      <c r="D31" s="12"/>
      <c r="E31" s="12"/>
      <c r="F31" s="12"/>
      <c r="G31" s="12"/>
      <c r="H31" s="12"/>
      <c r="I31" s="12"/>
    </row>
    <row r="32" spans="1:9" ht="18.75">
      <c r="A32" s="126" t="s">
        <v>443</v>
      </c>
      <c r="B32" s="225">
        <f>B33+B34+B35+B37+B38+B40+B42+B36+B39</f>
        <v>1684343.84</v>
      </c>
      <c r="C32" s="265"/>
      <c r="D32" s="265"/>
      <c r="E32" s="12"/>
      <c r="F32" s="12"/>
      <c r="G32" s="12"/>
      <c r="H32" s="12"/>
      <c r="I32" s="12"/>
    </row>
    <row r="33" spans="1:9" ht="15.75">
      <c r="A33" s="127" t="s">
        <v>229</v>
      </c>
      <c r="B33" s="233">
        <v>233572.58</v>
      </c>
      <c r="C33" s="264"/>
      <c r="D33" s="266"/>
      <c r="E33" s="266"/>
      <c r="F33" s="266"/>
      <c r="G33" s="12"/>
      <c r="H33" s="12"/>
      <c r="I33" s="12"/>
    </row>
    <row r="34" spans="1:9" ht="15.75">
      <c r="A34" s="127" t="s">
        <v>232</v>
      </c>
      <c r="B34" s="233">
        <v>60860</v>
      </c>
      <c r="C34" s="12"/>
      <c r="D34" s="12"/>
      <c r="E34" s="12"/>
      <c r="F34" s="12"/>
      <c r="G34" s="12"/>
      <c r="H34" s="12"/>
      <c r="I34" s="12"/>
    </row>
    <row r="35" spans="1:9" ht="15.75">
      <c r="A35" s="127" t="s">
        <v>423</v>
      </c>
      <c r="B35" s="267">
        <v>140100.4</v>
      </c>
      <c r="C35" s="12"/>
      <c r="D35" s="12"/>
      <c r="E35" s="12"/>
      <c r="F35" s="266"/>
      <c r="G35" s="12"/>
      <c r="H35" s="12"/>
      <c r="I35" s="12"/>
    </row>
    <row r="36" spans="1:9" ht="15.75">
      <c r="A36" s="127" t="s">
        <v>627</v>
      </c>
      <c r="B36" s="267"/>
      <c r="C36" s="12"/>
      <c r="D36" s="266"/>
      <c r="E36" s="266"/>
      <c r="F36" s="264"/>
      <c r="G36" s="264"/>
      <c r="H36" s="264"/>
      <c r="I36" s="12"/>
    </row>
    <row r="37" spans="1:9" ht="15.75">
      <c r="A37" s="127" t="s">
        <v>424</v>
      </c>
      <c r="B37" s="233">
        <v>449665.46</v>
      </c>
      <c r="C37" s="12"/>
      <c r="D37" s="266"/>
      <c r="E37" s="266"/>
      <c r="F37" s="266"/>
      <c r="G37" s="266"/>
      <c r="H37" s="12"/>
      <c r="I37" s="12"/>
    </row>
    <row r="38" spans="1:9" ht="15.75">
      <c r="A38" s="127" t="s">
        <v>425</v>
      </c>
      <c r="B38" s="268">
        <v>46079</v>
      </c>
      <c r="C38" s="12"/>
      <c r="D38" s="266"/>
      <c r="E38" s="266"/>
      <c r="F38" s="266"/>
      <c r="G38" s="12"/>
      <c r="H38" s="12"/>
      <c r="I38" s="12"/>
    </row>
    <row r="39" spans="1:9" ht="15.75">
      <c r="A39" s="127" t="s">
        <v>643</v>
      </c>
      <c r="B39" s="267">
        <v>268515.3</v>
      </c>
      <c r="C39" s="12"/>
      <c r="D39" s="266"/>
      <c r="E39" s="266"/>
      <c r="F39" s="264"/>
      <c r="G39" s="12"/>
      <c r="H39" s="12"/>
      <c r="I39" s="12"/>
    </row>
    <row r="40" spans="1:9" ht="15.75">
      <c r="A40" s="127" t="s">
        <v>426</v>
      </c>
      <c r="B40" s="267"/>
      <c r="C40" s="12"/>
      <c r="D40" s="266"/>
      <c r="E40" s="266"/>
      <c r="F40" s="266"/>
      <c r="G40" s="12"/>
      <c r="H40" s="12"/>
      <c r="I40" s="12"/>
    </row>
    <row r="41" spans="1:9" ht="15.75">
      <c r="A41" s="127" t="s">
        <v>607</v>
      </c>
      <c r="B41" s="234"/>
      <c r="C41" s="12"/>
      <c r="D41" s="266"/>
      <c r="E41" s="266"/>
      <c r="F41" s="266"/>
      <c r="G41" s="12"/>
      <c r="H41" s="12"/>
      <c r="I41" s="12"/>
    </row>
    <row r="42" spans="1:9" ht="15.75">
      <c r="A42" s="127" t="s">
        <v>427</v>
      </c>
      <c r="B42" s="268">
        <v>485551.1</v>
      </c>
      <c r="C42" s="12"/>
      <c r="D42" s="266"/>
      <c r="E42" s="266"/>
      <c r="F42" s="266"/>
      <c r="G42" s="12"/>
      <c r="H42" s="12"/>
      <c r="I42" s="12"/>
    </row>
    <row r="43" spans="1:9" ht="18.75">
      <c r="A43" s="126" t="s">
        <v>444</v>
      </c>
      <c r="B43" s="226"/>
      <c r="C43" s="12"/>
      <c r="D43" s="266"/>
      <c r="E43" s="266"/>
      <c r="F43" s="266"/>
      <c r="G43" s="12"/>
      <c r="H43" s="12"/>
      <c r="I43" s="12"/>
    </row>
    <row r="44" spans="1:9" ht="18.75">
      <c r="A44" s="126" t="s">
        <v>445</v>
      </c>
      <c r="B44" s="226">
        <f>B45</f>
        <v>6402.24</v>
      </c>
      <c r="C44" s="12"/>
      <c r="D44" s="266"/>
      <c r="E44" s="266"/>
      <c r="F44" s="266"/>
      <c r="G44" s="12"/>
      <c r="H44" s="12"/>
      <c r="I44" s="12"/>
    </row>
    <row r="45" spans="1:9" ht="18.75">
      <c r="A45" s="126" t="s">
        <v>446</v>
      </c>
      <c r="B45" s="226">
        <f>B48+B53</f>
        <v>6402.24</v>
      </c>
      <c r="C45" s="12"/>
      <c r="D45" s="266"/>
      <c r="E45" s="266"/>
      <c r="F45" s="12"/>
      <c r="G45" s="12"/>
      <c r="H45" s="12"/>
      <c r="I45" s="12"/>
    </row>
    <row r="46" spans="1:9" ht="15.75">
      <c r="A46" s="127" t="s">
        <v>428</v>
      </c>
      <c r="B46" s="14"/>
      <c r="C46" s="12"/>
      <c r="D46" s="266"/>
      <c r="E46" s="266"/>
      <c r="F46" s="12"/>
      <c r="G46" s="12"/>
      <c r="H46" s="12"/>
      <c r="I46" s="12"/>
    </row>
    <row r="47" spans="1:9" ht="15.75">
      <c r="A47" s="127" t="s">
        <v>429</v>
      </c>
      <c r="B47" s="14"/>
      <c r="C47" s="12"/>
      <c r="D47" s="266"/>
      <c r="E47" s="266"/>
      <c r="F47" s="12"/>
      <c r="G47" s="12"/>
      <c r="H47" s="12"/>
      <c r="I47" s="12"/>
    </row>
    <row r="48" spans="1:9" ht="18.75">
      <c r="A48" s="126" t="s">
        <v>447</v>
      </c>
      <c r="B48" s="225">
        <f>B49+B50+B51+B52</f>
        <v>6402.24</v>
      </c>
      <c r="C48" s="12"/>
      <c r="D48" s="266"/>
      <c r="E48" s="266"/>
      <c r="F48" s="12"/>
      <c r="G48" s="12"/>
      <c r="H48" s="12"/>
      <c r="I48" s="12"/>
    </row>
    <row r="49" spans="1:9" ht="15.75">
      <c r="A49" s="127" t="s">
        <v>430</v>
      </c>
      <c r="B49" s="14"/>
      <c r="C49" s="12"/>
      <c r="D49" s="266"/>
      <c r="E49" s="266"/>
      <c r="F49" s="12"/>
      <c r="G49" s="12"/>
      <c r="H49" s="12"/>
      <c r="I49" s="12"/>
    </row>
    <row r="50" spans="1:9" ht="15.75">
      <c r="A50" s="127" t="s">
        <v>431</v>
      </c>
      <c r="B50" s="14"/>
      <c r="C50" s="12"/>
      <c r="D50" s="266"/>
      <c r="E50" s="266"/>
      <c r="F50" s="12"/>
      <c r="G50" s="12"/>
      <c r="H50" s="12"/>
      <c r="I50" s="12"/>
    </row>
    <row r="51" spans="1:9" ht="15.75">
      <c r="A51" s="127" t="s">
        <v>596</v>
      </c>
      <c r="B51" s="233">
        <v>6402.24</v>
      </c>
      <c r="C51" s="12"/>
      <c r="D51" s="266"/>
      <c r="E51" s="266"/>
      <c r="F51" s="12"/>
      <c r="G51" s="12"/>
      <c r="H51" s="12"/>
      <c r="I51" s="12"/>
    </row>
    <row r="52" spans="1:9" ht="15.75">
      <c r="A52" s="127" t="s">
        <v>480</v>
      </c>
      <c r="B52" s="14"/>
      <c r="C52" s="12"/>
      <c r="D52" s="266"/>
      <c r="E52" s="266"/>
      <c r="F52" s="12"/>
      <c r="G52" s="12"/>
      <c r="H52" s="12"/>
      <c r="I52" s="12"/>
    </row>
    <row r="53" spans="1:9" ht="18.75">
      <c r="A53" s="126" t="s">
        <v>448</v>
      </c>
      <c r="B53" s="14"/>
      <c r="C53" s="12"/>
      <c r="D53" s="266"/>
      <c r="E53" s="266"/>
      <c r="F53" s="12"/>
      <c r="G53" s="12"/>
      <c r="H53" s="12"/>
      <c r="I53" s="12"/>
    </row>
    <row r="54" spans="1:9" ht="18.75">
      <c r="A54" s="126" t="s">
        <v>449</v>
      </c>
      <c r="B54" s="14"/>
      <c r="C54" s="12"/>
      <c r="D54" s="266"/>
      <c r="E54" s="266"/>
      <c r="F54" s="12"/>
      <c r="G54" s="12"/>
      <c r="H54" s="12"/>
      <c r="I54" s="12"/>
    </row>
    <row r="55" spans="1:9" ht="15.75">
      <c r="A55" s="127" t="s">
        <v>280</v>
      </c>
      <c r="B55" s="14"/>
      <c r="C55" s="12"/>
      <c r="D55" s="266"/>
      <c r="E55" s="266"/>
      <c r="F55" s="12"/>
      <c r="G55" s="12"/>
      <c r="H55" s="12"/>
      <c r="I55" s="12"/>
    </row>
    <row r="56" spans="1:9" ht="15.75" hidden="1">
      <c r="A56" s="127" t="s">
        <v>432</v>
      </c>
      <c r="B56" s="14"/>
      <c r="C56" s="12"/>
      <c r="D56" s="266"/>
      <c r="E56" s="266"/>
      <c r="F56" s="12"/>
      <c r="G56" s="12"/>
      <c r="H56" s="12"/>
      <c r="I56" s="12"/>
    </row>
    <row r="57" spans="1:9" ht="15.75" hidden="1">
      <c r="A57" s="127" t="s">
        <v>433</v>
      </c>
      <c r="B57" s="14"/>
      <c r="C57" s="12"/>
      <c r="D57" s="266"/>
      <c r="E57" s="266"/>
      <c r="F57" s="12"/>
      <c r="G57" s="12"/>
      <c r="H57" s="12"/>
      <c r="I57" s="12"/>
    </row>
    <row r="58" spans="1:9" ht="15.75" hidden="1">
      <c r="A58" s="127" t="s">
        <v>434</v>
      </c>
      <c r="B58" s="14"/>
      <c r="C58" s="12"/>
      <c r="D58" s="266"/>
      <c r="E58" s="266"/>
      <c r="F58" s="12"/>
      <c r="G58" s="12"/>
      <c r="H58" s="12"/>
      <c r="I58" s="12"/>
    </row>
    <row r="59" spans="1:9" ht="15.75">
      <c r="A59" s="127" t="s">
        <v>435</v>
      </c>
      <c r="B59" s="14"/>
      <c r="C59" s="12"/>
      <c r="D59" s="266"/>
      <c r="E59" s="266"/>
      <c r="F59" s="12"/>
      <c r="G59" s="12"/>
      <c r="H59" s="12"/>
      <c r="I59" s="12"/>
    </row>
    <row r="60" spans="1:9" ht="15.75">
      <c r="A60" s="127" t="s">
        <v>436</v>
      </c>
      <c r="B60" s="14"/>
      <c r="C60" s="12"/>
      <c r="D60" s="266"/>
      <c r="E60" s="266"/>
      <c r="F60" s="12"/>
      <c r="G60" s="12"/>
      <c r="H60" s="12"/>
      <c r="I60" s="12"/>
    </row>
    <row r="61" spans="1:9" ht="15.75">
      <c r="A61" s="127" t="s">
        <v>437</v>
      </c>
      <c r="B61" s="14"/>
      <c r="C61" s="12"/>
      <c r="D61" s="266"/>
      <c r="E61" s="266"/>
      <c r="F61" s="12"/>
      <c r="G61" s="12"/>
      <c r="H61" s="12"/>
      <c r="I61" s="12"/>
    </row>
    <row r="62" spans="1:9" ht="16.5" thickBot="1">
      <c r="A62" s="128" t="s">
        <v>438</v>
      </c>
      <c r="B62" s="269">
        <f>B8</f>
        <v>2504191.7400000002</v>
      </c>
      <c r="C62" s="12"/>
      <c r="D62" s="266"/>
      <c r="E62" s="266"/>
      <c r="F62" s="12"/>
      <c r="G62" s="12"/>
      <c r="H62" s="12"/>
      <c r="I62" s="12"/>
    </row>
    <row r="63" spans="1:9" ht="15.75" thickTop="1">
      <c r="A63" s="124"/>
      <c r="C63" s="12"/>
      <c r="D63" s="266"/>
      <c r="E63" s="266"/>
      <c r="F63" s="12"/>
      <c r="G63" s="12"/>
      <c r="H63" s="12"/>
      <c r="I63" s="12"/>
    </row>
    <row r="64" spans="1:9">
      <c r="C64" s="12"/>
      <c r="D64" s="266"/>
      <c r="E64" s="266"/>
      <c r="F64" s="12"/>
      <c r="G64" s="12"/>
      <c r="H64" s="12"/>
      <c r="I64" s="12"/>
    </row>
    <row r="65" spans="3:9">
      <c r="C65" s="12"/>
      <c r="D65" s="266"/>
      <c r="E65" s="266"/>
      <c r="F65" s="12"/>
      <c r="G65" s="12"/>
      <c r="H65" s="12"/>
      <c r="I65" s="12"/>
    </row>
    <row r="66" spans="3:9">
      <c r="C66" s="12"/>
      <c r="D66" s="266"/>
      <c r="E66" s="266"/>
      <c r="F66" s="12"/>
      <c r="G66" s="12"/>
      <c r="H66" s="12"/>
      <c r="I66" s="12"/>
    </row>
    <row r="67" spans="3:9">
      <c r="C67" s="12"/>
      <c r="D67" s="266"/>
      <c r="E67" s="266"/>
      <c r="F67" s="12"/>
      <c r="G67" s="12"/>
      <c r="H67" s="12"/>
      <c r="I67" s="12"/>
    </row>
    <row r="68" spans="3:9">
      <c r="C68" s="12"/>
      <c r="D68" s="266"/>
      <c r="E68" s="266"/>
      <c r="F68" s="12"/>
      <c r="G68" s="12"/>
      <c r="H68" s="12"/>
      <c r="I68" s="12"/>
    </row>
    <row r="69" spans="3:9">
      <c r="C69" s="12"/>
      <c r="D69" s="266"/>
      <c r="E69" s="266"/>
      <c r="F69" s="12"/>
      <c r="G69" s="12"/>
      <c r="H69" s="12"/>
      <c r="I69" s="12"/>
    </row>
    <row r="70" spans="3:9">
      <c r="C70" s="12"/>
      <c r="D70" s="266"/>
      <c r="E70" s="266"/>
      <c r="F70" s="12"/>
      <c r="G70" s="12"/>
      <c r="H70" s="12"/>
      <c r="I70" s="12"/>
    </row>
    <row r="71" spans="3:9">
      <c r="C71" s="12"/>
      <c r="D71" s="266"/>
      <c r="E71" s="266"/>
      <c r="F71" s="12"/>
      <c r="G71" s="12"/>
      <c r="H71" s="12"/>
      <c r="I71" s="12"/>
    </row>
    <row r="72" spans="3:9">
      <c r="C72" s="12"/>
      <c r="D72" s="266"/>
      <c r="E72" s="266"/>
      <c r="F72" s="265"/>
      <c r="G72" s="265"/>
      <c r="H72" s="265"/>
      <c r="I72" s="12"/>
    </row>
    <row r="73" spans="3:9">
      <c r="C73" s="12"/>
      <c r="D73" s="12"/>
      <c r="E73" s="12"/>
      <c r="F73" s="12"/>
      <c r="G73" s="12"/>
      <c r="H73" s="12"/>
      <c r="I73" s="12"/>
    </row>
    <row r="74" spans="3:9">
      <c r="C74" s="12"/>
      <c r="D74" s="12"/>
      <c r="E74" s="12"/>
      <c r="F74" s="12"/>
      <c r="G74" s="12"/>
      <c r="H74" s="12"/>
      <c r="I74" s="12"/>
    </row>
    <row r="75" spans="3:9">
      <c r="C75" s="12"/>
      <c r="D75" s="12"/>
      <c r="E75" s="12"/>
      <c r="F75" s="12"/>
      <c r="G75" s="12"/>
      <c r="H75" s="12"/>
      <c r="I75" s="12"/>
    </row>
    <row r="76" spans="3:9">
      <c r="C76" s="12"/>
      <c r="D76" s="12"/>
      <c r="E76" s="12"/>
      <c r="F76" s="12"/>
      <c r="G76" s="12"/>
      <c r="H76" s="12"/>
      <c r="I76" s="12"/>
    </row>
  </sheetData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H15"/>
  <sheetViews>
    <sheetView workbookViewId="0">
      <selection activeCell="A14" sqref="A14"/>
    </sheetView>
  </sheetViews>
  <sheetFormatPr baseColWidth="10" defaultRowHeight="15"/>
  <cols>
    <col min="1" max="1" width="46.85546875" customWidth="1"/>
    <col min="2" max="2" width="22.7109375" customWidth="1"/>
  </cols>
  <sheetData>
    <row r="1" spans="1:8" ht="18.75">
      <c r="A1" s="286" t="s">
        <v>657</v>
      </c>
      <c r="B1" s="286"/>
    </row>
    <row r="2" spans="1:8" ht="18.75">
      <c r="A2" s="286" t="s">
        <v>486</v>
      </c>
      <c r="B2" s="286"/>
    </row>
    <row r="3" spans="1:8" ht="18.75">
      <c r="A3" s="287" t="s">
        <v>661</v>
      </c>
      <c r="B3" s="287"/>
    </row>
    <row r="4" spans="1:8" ht="18.75">
      <c r="A4" s="286" t="s">
        <v>0</v>
      </c>
      <c r="B4" s="286"/>
    </row>
    <row r="5" spans="1:8" ht="15.75">
      <c r="A5" s="11"/>
      <c r="B5" s="29"/>
    </row>
    <row r="6" spans="1:8" ht="15.75">
      <c r="A6" s="11"/>
      <c r="B6" s="29"/>
    </row>
    <row r="7" spans="1:8">
      <c r="A7" s="295" t="s">
        <v>135</v>
      </c>
      <c r="B7" s="292" t="s">
        <v>406</v>
      </c>
    </row>
    <row r="8" spans="1:8">
      <c r="A8" s="296"/>
      <c r="B8" s="293"/>
    </row>
    <row r="9" spans="1:8">
      <c r="A9" s="297"/>
      <c r="B9" s="294"/>
    </row>
    <row r="10" spans="1:8" ht="15.75">
      <c r="A10" s="70" t="s">
        <v>342</v>
      </c>
      <c r="B10" s="136"/>
    </row>
    <row r="11" spans="1:8" ht="15.75">
      <c r="A11" s="33" t="s">
        <v>341</v>
      </c>
      <c r="B11" s="21"/>
    </row>
    <row r="12" spans="1:8" ht="15.75">
      <c r="A12" s="33" t="s">
        <v>343</v>
      </c>
      <c r="B12" s="21"/>
    </row>
    <row r="13" spans="1:8" ht="17.25">
      <c r="A13" s="30" t="s">
        <v>496</v>
      </c>
      <c r="B13" s="171">
        <f>+B10+B11+B12</f>
        <v>0</v>
      </c>
    </row>
    <row r="15" spans="1:8">
      <c r="H15" t="s">
        <v>16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2:K191"/>
  <sheetViews>
    <sheetView workbookViewId="0">
      <pane ySplit="9" topLeftCell="A151" activePane="bottomLeft" state="frozen"/>
      <selection pane="bottomLeft" activeCell="C159" sqref="C159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86" t="s">
        <v>526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18.75">
      <c r="A3" s="286" t="s">
        <v>151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 ht="18.75">
      <c r="A4" s="287" t="s">
        <v>659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11" ht="18.75">
      <c r="A5" s="286" t="s">
        <v>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>
      <c r="B6" s="36"/>
    </row>
    <row r="7" spans="1:11">
      <c r="B7" s="24" t="s">
        <v>314</v>
      </c>
      <c r="C7" s="24" t="s">
        <v>306</v>
      </c>
      <c r="D7" s="24" t="s">
        <v>304</v>
      </c>
      <c r="E7" s="24" t="s">
        <v>305</v>
      </c>
      <c r="F7" s="24" t="s">
        <v>299</v>
      </c>
      <c r="G7" s="24" t="s">
        <v>300</v>
      </c>
      <c r="H7" s="24" t="s">
        <v>301</v>
      </c>
      <c r="I7" s="24" t="s">
        <v>302</v>
      </c>
      <c r="J7" s="24" t="s">
        <v>125</v>
      </c>
      <c r="K7" s="24" t="s">
        <v>303</v>
      </c>
    </row>
    <row r="8" spans="1:11">
      <c r="A8" s="37" t="s">
        <v>16</v>
      </c>
      <c r="B8" s="53" t="s">
        <v>315</v>
      </c>
      <c r="C8" s="53" t="s">
        <v>110</v>
      </c>
      <c r="D8" s="53" t="s">
        <v>111</v>
      </c>
      <c r="E8" s="53" t="s">
        <v>114</v>
      </c>
      <c r="F8" s="53" t="s">
        <v>115</v>
      </c>
      <c r="G8" s="53" t="s">
        <v>117</v>
      </c>
      <c r="H8" s="53" t="s">
        <v>120</v>
      </c>
      <c r="I8" s="53" t="s">
        <v>123</v>
      </c>
      <c r="J8" s="53" t="s">
        <v>138</v>
      </c>
      <c r="K8" s="53" t="s">
        <v>126</v>
      </c>
    </row>
    <row r="9" spans="1:11" ht="18.75">
      <c r="A9" s="38" t="s">
        <v>149</v>
      </c>
      <c r="B9" s="54" t="s">
        <v>109</v>
      </c>
      <c r="C9" s="54">
        <v>0</v>
      </c>
      <c r="D9" s="54" t="s">
        <v>112</v>
      </c>
      <c r="E9" s="54" t="s">
        <v>113</v>
      </c>
      <c r="F9" s="54" t="s">
        <v>116</v>
      </c>
      <c r="G9" s="54" t="s">
        <v>118</v>
      </c>
      <c r="H9" s="54" t="s">
        <v>119</v>
      </c>
      <c r="I9" s="54" t="s">
        <v>121</v>
      </c>
      <c r="J9" s="54" t="s">
        <v>122</v>
      </c>
      <c r="K9" s="54" t="s">
        <v>124</v>
      </c>
    </row>
    <row r="10" spans="1:11" ht="18.75">
      <c r="A10" s="38" t="s">
        <v>152</v>
      </c>
      <c r="B10" s="31">
        <f>+B11+B36</f>
        <v>0</v>
      </c>
      <c r="C10" s="31">
        <f>+C11+C36</f>
        <v>0</v>
      </c>
      <c r="D10" s="40"/>
      <c r="E10" s="40"/>
      <c r="F10" s="40"/>
      <c r="G10" s="40"/>
      <c r="H10" s="40"/>
      <c r="I10" s="40"/>
      <c r="J10" s="40"/>
      <c r="K10" s="40"/>
    </row>
    <row r="11" spans="1:11" ht="18.75">
      <c r="A11" s="38" t="s">
        <v>294</v>
      </c>
      <c r="B11" s="31">
        <f>+B12+B25</f>
        <v>0</v>
      </c>
      <c r="C11" s="31">
        <f>+C12+C25</f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/>
      <c r="J11" s="40">
        <v>0</v>
      </c>
      <c r="K11" s="40">
        <v>0</v>
      </c>
    </row>
    <row r="12" spans="1:11" ht="18.75">
      <c r="A12" s="38" t="s">
        <v>153</v>
      </c>
      <c r="B12" s="35">
        <f>SUM(B13:B24)</f>
        <v>0</v>
      </c>
      <c r="C12" s="40">
        <f>C13+C14+C19+C22</f>
        <v>0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39" t="s">
        <v>154</v>
      </c>
      <c r="B13" s="40">
        <v>0</v>
      </c>
      <c r="C13" s="40">
        <v>0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39" t="s">
        <v>155</v>
      </c>
      <c r="B14" s="40">
        <v>0</v>
      </c>
      <c r="C14" s="40">
        <v>0</v>
      </c>
      <c r="D14" s="40"/>
      <c r="E14" s="40"/>
      <c r="F14" s="40"/>
      <c r="G14" s="40"/>
      <c r="H14" s="40"/>
      <c r="I14" s="40">
        <v>0</v>
      </c>
      <c r="J14" s="40"/>
      <c r="K14" s="40"/>
    </row>
    <row r="15" spans="1:11">
      <c r="A15" s="15" t="s">
        <v>156</v>
      </c>
      <c r="B15" s="40">
        <v>0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>
      <c r="A16" s="15" t="s">
        <v>296</v>
      </c>
      <c r="B16" s="22"/>
      <c r="C16" s="40"/>
      <c r="D16" s="40"/>
      <c r="E16" s="40"/>
      <c r="F16" s="40"/>
      <c r="G16" s="40"/>
      <c r="H16" s="40"/>
      <c r="I16" s="40">
        <v>0</v>
      </c>
      <c r="J16" s="40"/>
      <c r="K16" s="40"/>
    </row>
    <row r="17" spans="1:11">
      <c r="A17" s="15" t="s">
        <v>297</v>
      </c>
      <c r="B17" s="22"/>
      <c r="C17" s="40"/>
      <c r="D17" s="40"/>
      <c r="E17" s="40"/>
      <c r="F17" s="40"/>
      <c r="G17" s="40"/>
      <c r="H17" s="40"/>
      <c r="I17" s="40">
        <v>0</v>
      </c>
      <c r="J17" s="40"/>
      <c r="K17" s="40"/>
    </row>
    <row r="18" spans="1:11">
      <c r="A18" s="15" t="s">
        <v>157</v>
      </c>
      <c r="B18" s="40">
        <v>0</v>
      </c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39" t="s">
        <v>158</v>
      </c>
      <c r="B19" s="40">
        <v>0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39" t="s">
        <v>159</v>
      </c>
      <c r="B20" s="40">
        <v>0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>
      <c r="A21" s="39" t="s">
        <v>158</v>
      </c>
      <c r="B21" s="40">
        <v>0</v>
      </c>
      <c r="C21" s="40">
        <v>0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s="39" t="s">
        <v>160</v>
      </c>
      <c r="B22" s="40">
        <v>0</v>
      </c>
      <c r="C22" s="40">
        <v>0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39" t="s">
        <v>161</v>
      </c>
      <c r="B23" s="40">
        <v>0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11">
      <c r="A24" s="15" t="s">
        <v>162</v>
      </c>
      <c r="B24" s="40">
        <v>0</v>
      </c>
      <c r="C24" s="40">
        <v>0</v>
      </c>
      <c r="D24" s="40"/>
      <c r="E24" s="40"/>
      <c r="F24" s="40"/>
      <c r="G24" s="40"/>
      <c r="H24" s="40"/>
      <c r="I24" s="40"/>
      <c r="J24" s="40"/>
      <c r="K24" s="40"/>
    </row>
    <row r="25" spans="1:11" ht="18.75">
      <c r="A25" s="38" t="s">
        <v>163</v>
      </c>
      <c r="B25" s="41">
        <v>0</v>
      </c>
      <c r="C25" s="40"/>
      <c r="D25" s="40"/>
      <c r="E25" s="40"/>
      <c r="F25" s="40"/>
      <c r="G25" s="40"/>
      <c r="H25" s="40"/>
      <c r="I25" s="40">
        <v>0</v>
      </c>
      <c r="J25" s="40"/>
      <c r="K25" s="40"/>
    </row>
    <row r="26" spans="1:11">
      <c r="A26" s="39" t="s">
        <v>164</v>
      </c>
      <c r="B26" s="40">
        <v>0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1:11">
      <c r="A27" s="39" t="s">
        <v>165</v>
      </c>
      <c r="B27" s="40">
        <v>0</v>
      </c>
      <c r="C27" s="40"/>
      <c r="D27" s="40"/>
      <c r="E27" s="40"/>
      <c r="F27" s="40"/>
      <c r="G27" s="40"/>
      <c r="H27" s="40"/>
      <c r="I27" s="40"/>
      <c r="J27" s="40"/>
      <c r="K27" s="40"/>
    </row>
    <row r="28" spans="1:11">
      <c r="A28" s="39" t="s">
        <v>166</v>
      </c>
      <c r="B28" s="40">
        <v>0</v>
      </c>
      <c r="C28" s="40">
        <v>0</v>
      </c>
      <c r="D28" s="40"/>
      <c r="E28" s="40"/>
      <c r="F28" s="40"/>
      <c r="G28" s="40"/>
      <c r="H28" s="40"/>
      <c r="I28" s="40"/>
      <c r="J28" s="40"/>
      <c r="K28" s="40"/>
    </row>
    <row r="29" spans="1:11">
      <c r="A29" s="15" t="s">
        <v>167</v>
      </c>
      <c r="B29" s="40">
        <v>0</v>
      </c>
      <c r="C29" s="40"/>
      <c r="D29" s="40"/>
      <c r="E29" s="40"/>
      <c r="F29" s="40"/>
      <c r="G29" s="40"/>
      <c r="H29" s="40"/>
      <c r="I29" s="40"/>
      <c r="J29" s="40"/>
      <c r="K29" s="40"/>
    </row>
    <row r="30" spans="1:11">
      <c r="A30" s="15" t="s">
        <v>168</v>
      </c>
      <c r="B30" s="40">
        <v>0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15" t="s">
        <v>169</v>
      </c>
      <c r="B31" s="40">
        <v>0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1:11">
      <c r="A32" s="15" t="s">
        <v>170</v>
      </c>
      <c r="B32" s="40">
        <v>0</v>
      </c>
      <c r="C32" s="40"/>
      <c r="D32" s="40"/>
      <c r="E32" s="40"/>
      <c r="F32" s="40"/>
      <c r="G32" s="40"/>
      <c r="H32" s="40"/>
      <c r="I32" s="40"/>
      <c r="J32" s="40"/>
      <c r="K32" s="40"/>
    </row>
    <row r="33" spans="1:11">
      <c r="A33" s="39" t="s">
        <v>171</v>
      </c>
      <c r="B33" s="40">
        <v>0</v>
      </c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2" t="s">
        <v>172</v>
      </c>
      <c r="B34" s="40">
        <v>0</v>
      </c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39" t="s">
        <v>173</v>
      </c>
      <c r="B35" s="40">
        <v>0</v>
      </c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18.75">
      <c r="A36" s="38" t="s">
        <v>174</v>
      </c>
      <c r="B36" s="41">
        <f>SUM(B37:B39)</f>
        <v>0</v>
      </c>
      <c r="C36" s="41">
        <f>C37+C38+C39</f>
        <v>0</v>
      </c>
      <c r="D36" s="40"/>
      <c r="E36" s="40"/>
      <c r="F36" s="40"/>
      <c r="G36" s="40"/>
      <c r="H36" s="40"/>
      <c r="I36" s="40"/>
      <c r="J36" s="40"/>
      <c r="K36" s="40"/>
    </row>
    <row r="37" spans="1:11">
      <c r="A37" s="39" t="s">
        <v>175</v>
      </c>
      <c r="B37" s="40">
        <v>0</v>
      </c>
      <c r="C37" s="40">
        <v>0</v>
      </c>
      <c r="D37" s="40"/>
      <c r="E37" s="40"/>
      <c r="F37" s="40"/>
      <c r="G37" s="40"/>
      <c r="H37" s="40"/>
      <c r="I37" s="40"/>
      <c r="J37" s="40"/>
      <c r="K37" s="40"/>
    </row>
    <row r="38" spans="1:11">
      <c r="A38" s="39" t="s">
        <v>176</v>
      </c>
      <c r="B38" s="40">
        <v>0</v>
      </c>
      <c r="C38" s="40">
        <v>0</v>
      </c>
      <c r="D38" s="40"/>
      <c r="E38" s="40"/>
      <c r="F38" s="40"/>
      <c r="G38" s="40"/>
      <c r="H38" s="40"/>
      <c r="I38" s="40"/>
      <c r="J38" s="40"/>
      <c r="K38" s="40"/>
    </row>
    <row r="39" spans="1:11">
      <c r="A39" s="39" t="s">
        <v>177</v>
      </c>
      <c r="B39" s="40">
        <v>0</v>
      </c>
      <c r="C39" s="40">
        <v>0</v>
      </c>
      <c r="D39" s="40"/>
      <c r="E39" s="40"/>
      <c r="F39" s="40"/>
      <c r="G39" s="40"/>
      <c r="H39" s="40"/>
      <c r="I39" s="40"/>
      <c r="J39" s="40"/>
      <c r="K39" s="40"/>
    </row>
    <row r="40" spans="1:11" ht="18.75">
      <c r="A40" s="38" t="s">
        <v>104</v>
      </c>
      <c r="B40" s="43">
        <f>+B41+B96</f>
        <v>0</v>
      </c>
      <c r="C40" s="40"/>
      <c r="D40" s="40">
        <v>0</v>
      </c>
      <c r="E40" s="40"/>
      <c r="F40" s="40"/>
      <c r="G40" s="40">
        <v>0</v>
      </c>
      <c r="H40" s="40"/>
      <c r="I40" s="40"/>
      <c r="J40" s="40"/>
      <c r="K40" s="40"/>
    </row>
    <row r="41" spans="1:11" ht="18.75">
      <c r="A41" s="38" t="s">
        <v>178</v>
      </c>
      <c r="B41" s="43">
        <f>+B42+B49+B55+B60+B66+B69+B80</f>
        <v>0</v>
      </c>
      <c r="C41" s="43">
        <f>+C42+C49+C55+C60+C66+C69+C80</f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/>
      <c r="J41" s="40">
        <v>0</v>
      </c>
      <c r="K41" s="40">
        <v>0</v>
      </c>
    </row>
    <row r="42" spans="1:11" ht="15.75">
      <c r="A42" s="44" t="s">
        <v>179</v>
      </c>
      <c r="B42" s="41">
        <f>SUM(B43:B48)</f>
        <v>0</v>
      </c>
      <c r="C42" s="41">
        <f>SUM(C43:C48)</f>
        <v>0</v>
      </c>
      <c r="D42" s="40"/>
      <c r="E42" s="40"/>
      <c r="F42" s="40"/>
      <c r="G42" s="40"/>
      <c r="H42" s="40"/>
      <c r="I42" s="40">
        <v>0</v>
      </c>
      <c r="J42" s="40"/>
      <c r="K42" s="40"/>
    </row>
    <row r="43" spans="1:11">
      <c r="A43" s="39" t="s">
        <v>180</v>
      </c>
      <c r="B43" s="40">
        <v>0</v>
      </c>
      <c r="C43" s="40"/>
      <c r="D43" s="40"/>
      <c r="E43" s="40"/>
      <c r="F43" s="40"/>
      <c r="G43" s="40"/>
      <c r="H43" s="40"/>
      <c r="I43" s="40"/>
      <c r="J43" s="40"/>
      <c r="K43" s="40"/>
    </row>
    <row r="44" spans="1:11">
      <c r="A44" s="39" t="s">
        <v>181</v>
      </c>
      <c r="B44" s="40">
        <v>0</v>
      </c>
      <c r="C44" s="40">
        <v>0</v>
      </c>
      <c r="D44" s="40"/>
      <c r="E44" s="40"/>
      <c r="F44" s="40"/>
      <c r="G44" s="40"/>
      <c r="H44" s="40"/>
      <c r="I44" s="40"/>
      <c r="J44" s="40"/>
      <c r="K44" s="40"/>
    </row>
    <row r="45" spans="1:11">
      <c r="A45" s="39" t="s">
        <v>182</v>
      </c>
      <c r="B45" s="40">
        <v>0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1:11">
      <c r="A46" s="39" t="s">
        <v>183</v>
      </c>
      <c r="B46" s="40">
        <v>0</v>
      </c>
      <c r="C46" s="40">
        <v>0</v>
      </c>
      <c r="D46" s="40"/>
      <c r="E46" s="40"/>
      <c r="F46" s="40"/>
      <c r="G46" s="40"/>
      <c r="H46" s="40"/>
      <c r="I46" s="40">
        <v>0</v>
      </c>
      <c r="J46" s="40"/>
      <c r="K46" s="40"/>
    </row>
    <row r="47" spans="1:11">
      <c r="A47" s="39" t="s">
        <v>184</v>
      </c>
      <c r="B47" s="40">
        <v>0</v>
      </c>
      <c r="C47" s="40"/>
      <c r="D47" s="40"/>
      <c r="E47" s="40"/>
      <c r="F47" s="40"/>
      <c r="G47" s="40"/>
      <c r="H47" s="40"/>
      <c r="I47" s="40"/>
      <c r="J47" s="40"/>
      <c r="K47" s="40"/>
    </row>
    <row r="48" spans="1:11">
      <c r="A48" s="39" t="s">
        <v>185</v>
      </c>
      <c r="B48" s="40">
        <v>0</v>
      </c>
      <c r="C48" s="40">
        <v>0</v>
      </c>
      <c r="D48" s="40"/>
      <c r="E48" s="40"/>
      <c r="F48" s="40"/>
      <c r="G48" s="40"/>
      <c r="H48" s="40"/>
      <c r="I48" s="40">
        <v>0</v>
      </c>
      <c r="J48" s="40"/>
      <c r="K48" s="40"/>
    </row>
    <row r="49" spans="1:11" ht="15.75">
      <c r="A49" s="44" t="s">
        <v>186</v>
      </c>
      <c r="B49" s="41">
        <f>SUM(B50:B54)</f>
        <v>0</v>
      </c>
      <c r="C49" s="41">
        <f>SUM(C50:C54)</f>
        <v>0</v>
      </c>
      <c r="D49" s="40"/>
      <c r="E49" s="40"/>
      <c r="F49" s="40"/>
      <c r="G49" s="40"/>
      <c r="H49" s="40"/>
      <c r="I49" s="40"/>
      <c r="J49" s="40"/>
      <c r="K49" s="40"/>
    </row>
    <row r="50" spans="1:11">
      <c r="A50" s="39" t="s">
        <v>187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</row>
    <row r="51" spans="1:11">
      <c r="A51" s="39" t="s">
        <v>188</v>
      </c>
      <c r="B51" s="40">
        <v>0</v>
      </c>
      <c r="C51" s="40">
        <v>0</v>
      </c>
      <c r="D51" s="40"/>
      <c r="E51" s="40"/>
      <c r="F51" s="40"/>
      <c r="G51" s="40"/>
      <c r="H51" s="40"/>
      <c r="I51" s="40">
        <v>0</v>
      </c>
      <c r="J51" s="40"/>
      <c r="K51" s="40"/>
    </row>
    <row r="52" spans="1:11" ht="15.75">
      <c r="A52" s="44" t="s">
        <v>189</v>
      </c>
      <c r="B52" s="41"/>
      <c r="C52" s="40"/>
      <c r="D52" s="40"/>
      <c r="E52" s="40"/>
      <c r="F52" s="40"/>
      <c r="G52" s="40"/>
      <c r="H52" s="40"/>
      <c r="I52" s="40"/>
      <c r="J52" s="40"/>
      <c r="K52" s="40"/>
    </row>
    <row r="53" spans="1:11">
      <c r="A53" s="39" t="s">
        <v>190</v>
      </c>
      <c r="B53" s="40">
        <v>0</v>
      </c>
      <c r="C53" s="40">
        <v>0</v>
      </c>
      <c r="D53" s="40"/>
      <c r="E53" s="40"/>
      <c r="F53" s="40"/>
      <c r="G53" s="40"/>
      <c r="H53" s="40"/>
      <c r="I53" s="40">
        <v>0</v>
      </c>
      <c r="J53" s="40"/>
      <c r="K53" s="40"/>
    </row>
    <row r="54" spans="1:11">
      <c r="A54" s="39" t="s">
        <v>191</v>
      </c>
      <c r="B54" s="40">
        <v>0</v>
      </c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.75">
      <c r="A55" s="44" t="s">
        <v>192</v>
      </c>
      <c r="B55" s="41">
        <f>SUM(B56:B59)</f>
        <v>0</v>
      </c>
      <c r="C55" s="40"/>
      <c r="D55" s="40"/>
      <c r="E55" s="40"/>
      <c r="F55" s="40"/>
      <c r="G55" s="40"/>
      <c r="H55" s="40"/>
      <c r="I55" s="40"/>
      <c r="J55" s="40"/>
      <c r="K55" s="40"/>
    </row>
    <row r="56" spans="1:11">
      <c r="A56" s="39" t="s">
        <v>193</v>
      </c>
      <c r="B56" s="40">
        <v>0</v>
      </c>
      <c r="C56" s="40"/>
      <c r="D56" s="40"/>
      <c r="E56" s="40"/>
      <c r="F56" s="40"/>
      <c r="G56" s="40"/>
      <c r="H56" s="40"/>
      <c r="I56" s="40">
        <v>0</v>
      </c>
      <c r="J56" s="40"/>
      <c r="K56" s="40"/>
    </row>
    <row r="57" spans="1:11">
      <c r="A57" s="39" t="s">
        <v>194</v>
      </c>
      <c r="B57" s="40">
        <v>0</v>
      </c>
      <c r="C57" s="40"/>
      <c r="D57" s="40"/>
      <c r="E57" s="40"/>
      <c r="F57" s="40"/>
      <c r="G57" s="40"/>
      <c r="H57" s="40"/>
      <c r="I57" s="40">
        <v>0</v>
      </c>
      <c r="J57" s="40"/>
      <c r="K57" s="40"/>
    </row>
    <row r="58" spans="1:11">
      <c r="A58" s="39" t="s">
        <v>195</v>
      </c>
      <c r="B58" s="40">
        <v>0</v>
      </c>
      <c r="C58" s="40"/>
      <c r="D58" s="40"/>
      <c r="E58" s="40"/>
      <c r="F58" s="40"/>
      <c r="G58" s="40"/>
      <c r="H58" s="40"/>
      <c r="I58" s="40">
        <v>0</v>
      </c>
      <c r="J58" s="40"/>
      <c r="K58" s="40"/>
    </row>
    <row r="59" spans="1:11">
      <c r="A59" s="39" t="s">
        <v>196</v>
      </c>
      <c r="B59" s="40">
        <v>0</v>
      </c>
      <c r="C59" s="40">
        <v>0</v>
      </c>
      <c r="D59" s="40"/>
      <c r="E59" s="40"/>
      <c r="F59" s="40"/>
      <c r="G59" s="40"/>
      <c r="H59" s="40"/>
      <c r="I59" s="40">
        <v>0</v>
      </c>
      <c r="J59" s="40"/>
      <c r="K59" s="40"/>
    </row>
    <row r="60" spans="1:11" ht="15.75">
      <c r="A60" s="44" t="s">
        <v>197</v>
      </c>
      <c r="B60" s="41">
        <f>SUM(B61:B65)</f>
        <v>0</v>
      </c>
      <c r="C60" s="41">
        <f>SUM(C61:C65)</f>
        <v>0</v>
      </c>
      <c r="D60" s="40"/>
      <c r="E60" s="40"/>
      <c r="F60" s="40"/>
      <c r="G60" s="40"/>
      <c r="H60" s="40"/>
      <c r="I60" s="40"/>
      <c r="J60" s="40"/>
      <c r="K60" s="40"/>
    </row>
    <row r="61" spans="1:11">
      <c r="A61" s="39" t="s">
        <v>198</v>
      </c>
      <c r="B61" s="40">
        <v>0</v>
      </c>
      <c r="C61" s="40"/>
      <c r="D61" s="40"/>
      <c r="E61" s="40"/>
      <c r="F61" s="40"/>
      <c r="G61" s="40"/>
      <c r="H61" s="40"/>
      <c r="I61" s="40">
        <v>0</v>
      </c>
      <c r="J61" s="40"/>
      <c r="K61" s="40"/>
    </row>
    <row r="62" spans="1:11">
      <c r="A62" s="39" t="s">
        <v>199</v>
      </c>
      <c r="B62" s="40">
        <v>0</v>
      </c>
      <c r="C62" s="40"/>
      <c r="D62" s="40"/>
      <c r="E62" s="40"/>
      <c r="F62" s="40"/>
      <c r="G62" s="40"/>
      <c r="H62" s="40"/>
      <c r="I62" s="40"/>
      <c r="J62" s="40"/>
      <c r="K62" s="40"/>
    </row>
    <row r="63" spans="1:11">
      <c r="A63" s="39" t="s">
        <v>200</v>
      </c>
      <c r="B63" s="40">
        <v>0</v>
      </c>
      <c r="C63" s="40">
        <v>0</v>
      </c>
      <c r="D63" s="40"/>
      <c r="E63" s="40"/>
      <c r="F63" s="40"/>
      <c r="G63" s="40"/>
      <c r="H63" s="40"/>
      <c r="I63" s="40">
        <v>0</v>
      </c>
      <c r="J63" s="40"/>
      <c r="K63" s="40"/>
    </row>
    <row r="64" spans="1:11">
      <c r="A64" s="39" t="s">
        <v>201</v>
      </c>
      <c r="B64" s="40">
        <v>0</v>
      </c>
      <c r="C64" s="40"/>
      <c r="D64" s="40"/>
      <c r="E64" s="40"/>
      <c r="F64" s="40"/>
      <c r="G64" s="40"/>
      <c r="H64" s="40"/>
      <c r="I64" s="40"/>
      <c r="J64" s="40"/>
      <c r="K64" s="40"/>
    </row>
    <row r="65" spans="1:11">
      <c r="A65" s="39" t="s">
        <v>202</v>
      </c>
      <c r="B65" s="40">
        <v>0</v>
      </c>
      <c r="C65" s="40">
        <v>0</v>
      </c>
      <c r="D65" s="40"/>
      <c r="E65" s="40"/>
      <c r="F65" s="40"/>
      <c r="G65" s="40"/>
      <c r="H65" s="40"/>
      <c r="I65" s="40">
        <v>0</v>
      </c>
      <c r="J65" s="40"/>
      <c r="K65" s="40"/>
    </row>
    <row r="66" spans="1:11" ht="15.75">
      <c r="A66" s="44" t="s">
        <v>203</v>
      </c>
      <c r="B66" s="41">
        <f>SUM(B67:B68)</f>
        <v>0</v>
      </c>
      <c r="C66" s="40"/>
      <c r="D66" s="40"/>
      <c r="E66" s="40"/>
      <c r="F66" s="40"/>
      <c r="G66" s="40"/>
      <c r="H66" s="40"/>
      <c r="I66" s="40"/>
      <c r="J66" s="40"/>
      <c r="K66" s="40"/>
    </row>
    <row r="67" spans="1:11">
      <c r="A67" s="39" t="s">
        <v>204</v>
      </c>
      <c r="B67" s="40">
        <v>0</v>
      </c>
      <c r="C67" s="40"/>
      <c r="D67" s="40"/>
      <c r="E67" s="40"/>
      <c r="F67" s="40"/>
      <c r="G67" s="40"/>
      <c r="H67" s="40"/>
      <c r="I67" s="40"/>
      <c r="J67" s="40"/>
      <c r="K67" s="40"/>
    </row>
    <row r="68" spans="1:11">
      <c r="A68" s="39" t="s">
        <v>308</v>
      </c>
      <c r="B68" s="40"/>
      <c r="C68" s="40"/>
      <c r="D68" s="40"/>
      <c r="E68" s="40"/>
      <c r="F68" s="40"/>
      <c r="G68" s="40"/>
      <c r="H68" s="40"/>
      <c r="I68" s="40">
        <v>0</v>
      </c>
      <c r="J68" s="40"/>
      <c r="K68" s="40"/>
    </row>
    <row r="69" spans="1:11" ht="15.75">
      <c r="A69" s="44" t="s">
        <v>205</v>
      </c>
      <c r="B69" s="41">
        <f>SUM(B71:B79)</f>
        <v>0</v>
      </c>
      <c r="C69" s="40"/>
      <c r="D69" s="40"/>
      <c r="E69" s="40"/>
      <c r="F69" s="40"/>
      <c r="G69" s="40"/>
      <c r="H69" s="40"/>
      <c r="I69" s="40"/>
      <c r="J69" s="40"/>
      <c r="K69" s="40"/>
    </row>
    <row r="70" spans="1:11">
      <c r="A70" s="39" t="s">
        <v>307</v>
      </c>
      <c r="B70" s="41"/>
      <c r="C70" s="40"/>
      <c r="D70" s="40"/>
      <c r="E70" s="40"/>
      <c r="F70" s="40"/>
      <c r="G70" s="40"/>
      <c r="H70" s="40"/>
      <c r="I70" s="40">
        <v>0</v>
      </c>
      <c r="J70" s="40"/>
      <c r="K70" s="40"/>
    </row>
    <row r="71" spans="1:11">
      <c r="A71" s="223" t="s">
        <v>309</v>
      </c>
      <c r="B71" s="56"/>
      <c r="C71" s="40"/>
      <c r="D71" s="40"/>
      <c r="E71" s="40"/>
      <c r="F71" s="40"/>
      <c r="G71" s="40"/>
      <c r="H71" s="40"/>
      <c r="I71" s="40">
        <v>0</v>
      </c>
      <c r="J71" s="40"/>
      <c r="K71" s="40"/>
    </row>
    <row r="72" spans="1:11">
      <c r="A72" s="39" t="s">
        <v>206</v>
      </c>
      <c r="B72" s="40">
        <v>0</v>
      </c>
      <c r="C72" s="40">
        <v>0</v>
      </c>
      <c r="D72" s="40"/>
      <c r="E72" s="40"/>
      <c r="F72" s="40"/>
      <c r="G72" s="40"/>
      <c r="H72" s="40"/>
      <c r="I72" s="40">
        <v>0</v>
      </c>
      <c r="J72" s="40"/>
      <c r="K72" s="40"/>
    </row>
    <row r="73" spans="1:11">
      <c r="A73" s="39" t="s">
        <v>207</v>
      </c>
      <c r="B73" s="40">
        <v>0</v>
      </c>
      <c r="C73" s="40"/>
      <c r="D73" s="40"/>
      <c r="E73" s="40"/>
      <c r="F73" s="40"/>
      <c r="G73" s="40"/>
      <c r="H73" s="40"/>
      <c r="I73" s="40"/>
      <c r="J73" s="40"/>
      <c r="K73" s="40"/>
    </row>
    <row r="74" spans="1:11">
      <c r="A74" s="39" t="s">
        <v>208</v>
      </c>
      <c r="B74" s="40"/>
      <c r="C74" s="40">
        <v>0</v>
      </c>
      <c r="D74" s="40"/>
      <c r="E74" s="40"/>
      <c r="F74" s="40"/>
      <c r="G74" s="40"/>
      <c r="H74" s="40"/>
      <c r="I74" s="40"/>
      <c r="J74" s="40"/>
      <c r="K74" s="40"/>
    </row>
    <row r="75" spans="1:11">
      <c r="A75" s="39" t="s">
        <v>209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1">
      <c r="A76" s="39" t="s">
        <v>210</v>
      </c>
      <c r="B76" s="40"/>
      <c r="C76" s="40">
        <v>0</v>
      </c>
      <c r="D76" s="40"/>
      <c r="E76" s="40"/>
      <c r="F76" s="40"/>
      <c r="G76" s="40"/>
      <c r="H76" s="40"/>
      <c r="I76" s="40"/>
      <c r="J76" s="40"/>
      <c r="K76" s="40"/>
    </row>
    <row r="77" spans="1:11">
      <c r="A77" s="39" t="s">
        <v>211</v>
      </c>
      <c r="B77" s="40">
        <v>0</v>
      </c>
      <c r="C77" s="40">
        <v>0</v>
      </c>
      <c r="D77" s="40"/>
      <c r="E77" s="40"/>
      <c r="F77" s="40"/>
      <c r="G77" s="40"/>
      <c r="H77" s="40"/>
      <c r="I77" s="40"/>
      <c r="J77" s="40"/>
      <c r="K77" s="40"/>
    </row>
    <row r="78" spans="1:11">
      <c r="A78" s="15" t="s">
        <v>212</v>
      </c>
      <c r="B78" s="40">
        <v>0</v>
      </c>
      <c r="C78" s="40">
        <v>0</v>
      </c>
      <c r="D78" s="40"/>
      <c r="E78" s="40"/>
      <c r="F78" s="40"/>
      <c r="G78" s="40"/>
      <c r="H78" s="40"/>
      <c r="I78" s="40"/>
      <c r="J78" s="40"/>
      <c r="K78" s="40"/>
    </row>
    <row r="79" spans="1:11">
      <c r="A79" s="39" t="s">
        <v>213</v>
      </c>
      <c r="B79" s="40">
        <v>0</v>
      </c>
      <c r="C79" s="40"/>
      <c r="D79" s="40"/>
      <c r="E79" s="40"/>
      <c r="F79" s="40"/>
      <c r="G79" s="40"/>
      <c r="H79" s="40"/>
      <c r="I79" s="40"/>
      <c r="J79" s="40"/>
      <c r="K79" s="40"/>
    </row>
    <row r="80" spans="1:11" ht="15.75">
      <c r="A80" s="44" t="s">
        <v>214</v>
      </c>
      <c r="B80" s="41">
        <f>SUM(B81:B95)</f>
        <v>0</v>
      </c>
      <c r="C80" s="41">
        <f>SUM(C81:C95)</f>
        <v>0</v>
      </c>
      <c r="D80" s="40"/>
      <c r="E80" s="40"/>
      <c r="F80" s="40"/>
      <c r="G80" s="40"/>
      <c r="H80" s="40"/>
      <c r="I80" s="40">
        <v>0</v>
      </c>
      <c r="J80" s="40"/>
      <c r="K80" s="40"/>
    </row>
    <row r="81" spans="1:11">
      <c r="A81" s="39" t="s">
        <v>215</v>
      </c>
      <c r="B81" s="40">
        <v>0</v>
      </c>
      <c r="C81" s="40"/>
      <c r="D81" s="40"/>
      <c r="E81" s="40"/>
      <c r="F81" s="40"/>
      <c r="G81" s="40"/>
      <c r="H81" s="40"/>
      <c r="I81" s="40"/>
      <c r="J81" s="40"/>
      <c r="K81" s="40"/>
    </row>
    <row r="82" spans="1:11">
      <c r="A82" s="39" t="s">
        <v>216</v>
      </c>
      <c r="B82" s="40">
        <v>0</v>
      </c>
      <c r="C82" s="40"/>
      <c r="D82" s="40"/>
      <c r="E82" s="40"/>
      <c r="F82" s="40"/>
      <c r="G82" s="40"/>
      <c r="H82" s="40"/>
      <c r="I82" s="40"/>
      <c r="J82" s="40"/>
      <c r="K82" s="40"/>
    </row>
    <row r="83" spans="1:11">
      <c r="A83" s="39" t="s">
        <v>217</v>
      </c>
      <c r="B83" s="40">
        <v>0</v>
      </c>
      <c r="C83" s="40"/>
      <c r="D83" s="40"/>
      <c r="E83" s="40"/>
      <c r="F83" s="40"/>
      <c r="G83" s="40"/>
      <c r="H83" s="40"/>
      <c r="I83" s="40"/>
      <c r="J83" s="40"/>
      <c r="K83" s="40"/>
    </row>
    <row r="84" spans="1:11">
      <c r="A84" s="39" t="s">
        <v>218</v>
      </c>
      <c r="B84" s="40">
        <v>0</v>
      </c>
      <c r="C84" s="40"/>
      <c r="D84" s="40"/>
      <c r="E84" s="40"/>
      <c r="F84" s="40"/>
      <c r="G84" s="40"/>
      <c r="H84" s="40"/>
      <c r="I84" s="40">
        <v>0</v>
      </c>
      <c r="J84" s="40"/>
      <c r="K84" s="40"/>
    </row>
    <row r="85" spans="1:11">
      <c r="A85" s="39" t="s">
        <v>219</v>
      </c>
      <c r="B85" s="40">
        <v>0</v>
      </c>
      <c r="C85" s="40"/>
      <c r="D85" s="40"/>
      <c r="E85" s="40"/>
      <c r="F85" s="40"/>
      <c r="G85" s="40"/>
      <c r="H85" s="40"/>
      <c r="I85" s="40"/>
      <c r="J85" s="40"/>
      <c r="K85" s="40"/>
    </row>
    <row r="86" spans="1:11">
      <c r="A86" s="221" t="s">
        <v>220</v>
      </c>
      <c r="B86" s="40">
        <v>0</v>
      </c>
      <c r="C86" s="40"/>
      <c r="D86" s="40"/>
      <c r="E86" s="40"/>
      <c r="F86" s="40"/>
      <c r="G86" s="40"/>
      <c r="H86" s="40"/>
      <c r="I86" s="40">
        <v>0</v>
      </c>
      <c r="J86" s="40"/>
      <c r="K86" s="40"/>
    </row>
    <row r="87" spans="1:11">
      <c r="A87" s="39" t="s">
        <v>221</v>
      </c>
      <c r="B87" s="40">
        <v>0</v>
      </c>
      <c r="C87" s="40"/>
      <c r="D87" s="40"/>
      <c r="E87" s="40"/>
      <c r="F87" s="40"/>
      <c r="G87" s="40"/>
      <c r="H87" s="40"/>
      <c r="I87" s="40"/>
      <c r="J87" s="40"/>
      <c r="K87" s="40"/>
    </row>
    <row r="88" spans="1:11">
      <c r="A88" s="39" t="s">
        <v>222</v>
      </c>
      <c r="B88" s="40">
        <v>0</v>
      </c>
      <c r="C88" s="40">
        <v>0</v>
      </c>
      <c r="D88" s="40"/>
      <c r="E88" s="40"/>
      <c r="F88" s="40"/>
      <c r="G88" s="40"/>
      <c r="H88" s="40"/>
      <c r="I88" s="40"/>
      <c r="J88" s="40"/>
      <c r="K88" s="40"/>
    </row>
    <row r="89" spans="1:11">
      <c r="A89" s="39" t="s">
        <v>223</v>
      </c>
      <c r="B89" s="40">
        <v>0</v>
      </c>
      <c r="C89" s="40">
        <v>0</v>
      </c>
      <c r="D89" s="40"/>
      <c r="E89" s="40"/>
      <c r="F89" s="40"/>
      <c r="G89" s="40"/>
      <c r="H89" s="40"/>
      <c r="I89" s="40"/>
      <c r="J89" s="40"/>
      <c r="K89" s="40"/>
    </row>
    <row r="90" spans="1:11">
      <c r="A90" s="39" t="s">
        <v>224</v>
      </c>
      <c r="B90" s="40">
        <v>0</v>
      </c>
      <c r="C90" s="40"/>
      <c r="D90" s="40"/>
      <c r="E90" s="40"/>
      <c r="F90" s="40"/>
      <c r="G90" s="40"/>
      <c r="H90" s="40"/>
      <c r="I90" s="40">
        <v>0</v>
      </c>
      <c r="J90" s="40"/>
      <c r="K90" s="40"/>
    </row>
    <row r="91" spans="1:11">
      <c r="A91" s="39" t="s">
        <v>225</v>
      </c>
      <c r="B91" s="40">
        <v>0</v>
      </c>
      <c r="C91" s="40"/>
      <c r="D91" s="40"/>
      <c r="E91" s="40"/>
      <c r="F91" s="40"/>
      <c r="G91" s="40"/>
      <c r="H91" s="40"/>
      <c r="I91" s="40">
        <v>0</v>
      </c>
      <c r="J91" s="40"/>
      <c r="K91" s="40"/>
    </row>
    <row r="92" spans="1:11">
      <c r="A92" s="39" t="s">
        <v>226</v>
      </c>
      <c r="B92" s="40">
        <v>0</v>
      </c>
      <c r="C92" s="40"/>
      <c r="D92" s="40"/>
      <c r="E92" s="40"/>
      <c r="F92" s="40"/>
      <c r="G92" s="40"/>
      <c r="H92" s="40"/>
      <c r="I92" s="40"/>
      <c r="J92" s="40"/>
      <c r="K92" s="40"/>
    </row>
    <row r="93" spans="1:11">
      <c r="A93" s="39" t="s">
        <v>227</v>
      </c>
      <c r="B93" s="40">
        <v>0</v>
      </c>
      <c r="C93" s="40"/>
      <c r="D93" s="40"/>
      <c r="E93" s="40"/>
      <c r="F93" s="40"/>
      <c r="G93" s="40"/>
      <c r="H93" s="40"/>
      <c r="I93" s="40"/>
      <c r="J93" s="40"/>
      <c r="K93" s="40"/>
    </row>
    <row r="94" spans="1:11">
      <c r="A94" s="39" t="s">
        <v>292</v>
      </c>
      <c r="B94" s="40"/>
      <c r="C94" s="40">
        <v>0</v>
      </c>
      <c r="D94" s="40"/>
      <c r="E94" s="40"/>
      <c r="F94" s="40"/>
      <c r="G94" s="40"/>
      <c r="H94" s="40"/>
      <c r="I94" s="40"/>
      <c r="J94" s="40"/>
      <c r="K94" s="40"/>
    </row>
    <row r="95" spans="1:11">
      <c r="A95" s="39" t="s">
        <v>298</v>
      </c>
      <c r="B95" s="56"/>
      <c r="C95" s="40"/>
      <c r="D95" s="40"/>
      <c r="E95" s="40"/>
      <c r="F95" s="40"/>
      <c r="G95" s="40"/>
      <c r="H95" s="40"/>
      <c r="I95" s="40">
        <v>0</v>
      </c>
      <c r="J95" s="40"/>
      <c r="K95" s="40"/>
    </row>
    <row r="96" spans="1:11" ht="18.75">
      <c r="A96" s="38" t="s">
        <v>228</v>
      </c>
      <c r="B96" s="43">
        <f>+B97+B101+B105+B110+B116+B128+B138</f>
        <v>0</v>
      </c>
      <c r="C96" s="43">
        <f>+C97+C101+C105+C110+C116+C128+C138</f>
        <v>0</v>
      </c>
      <c r="D96" s="40"/>
      <c r="E96" s="40">
        <v>0</v>
      </c>
      <c r="F96" s="40">
        <v>0</v>
      </c>
      <c r="G96" s="40"/>
      <c r="H96" s="40">
        <v>0</v>
      </c>
      <c r="I96" s="40"/>
      <c r="J96" s="40">
        <v>0</v>
      </c>
      <c r="K96" s="40">
        <v>0</v>
      </c>
    </row>
    <row r="97" spans="1:11" ht="15.75">
      <c r="A97" s="44" t="s">
        <v>229</v>
      </c>
      <c r="B97" s="41">
        <f>SUM(B98:B100)</f>
        <v>0</v>
      </c>
      <c r="C97" s="41">
        <f>SUM(C98:C100)</f>
        <v>0</v>
      </c>
      <c r="D97" s="40"/>
      <c r="E97" s="40"/>
      <c r="F97" s="40"/>
      <c r="G97" s="40"/>
      <c r="H97" s="40"/>
      <c r="I97" s="40"/>
      <c r="J97" s="40"/>
      <c r="K97" s="40"/>
    </row>
    <row r="98" spans="1:11">
      <c r="A98" s="45" t="s">
        <v>230</v>
      </c>
      <c r="B98" s="40">
        <v>0</v>
      </c>
      <c r="C98" s="40">
        <v>0</v>
      </c>
      <c r="D98" s="40"/>
      <c r="E98" s="40"/>
      <c r="F98" s="40"/>
      <c r="G98" s="40"/>
      <c r="H98" s="40"/>
      <c r="I98" s="40">
        <v>0</v>
      </c>
      <c r="J98" s="40"/>
      <c r="K98" s="40"/>
    </row>
    <row r="99" spans="1:11">
      <c r="A99" s="45" t="s">
        <v>231</v>
      </c>
      <c r="B99" s="40"/>
      <c r="C99" s="40">
        <v>0</v>
      </c>
      <c r="D99" s="40"/>
      <c r="E99" s="40"/>
      <c r="F99" s="40"/>
      <c r="G99" s="40"/>
      <c r="H99" s="40"/>
      <c r="I99" s="40"/>
      <c r="J99" s="40"/>
      <c r="K99" s="40"/>
    </row>
    <row r="100" spans="1:11">
      <c r="A100" s="45" t="s">
        <v>310</v>
      </c>
      <c r="B100" s="22"/>
      <c r="C100" s="40"/>
      <c r="D100" s="40"/>
      <c r="E100" s="40"/>
      <c r="F100" s="40"/>
      <c r="G100" s="40"/>
      <c r="H100" s="40"/>
      <c r="I100" s="40">
        <v>0</v>
      </c>
      <c r="J100" s="40"/>
      <c r="K100" s="40"/>
    </row>
    <row r="101" spans="1:11" ht="15.75">
      <c r="A101" s="44" t="s">
        <v>232</v>
      </c>
      <c r="B101" s="41">
        <f>SUM(B102:B104)</f>
        <v>0</v>
      </c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>
      <c r="A102" s="45" t="s">
        <v>233</v>
      </c>
      <c r="B102" s="40"/>
      <c r="C102" s="40"/>
      <c r="D102" s="40"/>
      <c r="E102" s="40"/>
      <c r="F102" s="40"/>
      <c r="G102" s="40"/>
      <c r="H102" s="40"/>
      <c r="I102" s="40">
        <v>0</v>
      </c>
      <c r="J102" s="40"/>
      <c r="K102" s="40"/>
    </row>
    <row r="103" spans="1:11">
      <c r="A103" s="45" t="s">
        <v>234</v>
      </c>
      <c r="B103" s="40">
        <v>0</v>
      </c>
      <c r="C103" s="40"/>
      <c r="D103" s="40"/>
      <c r="E103" s="40"/>
      <c r="F103" s="40"/>
      <c r="G103" s="40"/>
      <c r="H103" s="40"/>
      <c r="I103" s="40">
        <v>0</v>
      </c>
      <c r="J103" s="40"/>
      <c r="K103" s="40"/>
    </row>
    <row r="104" spans="1:11">
      <c r="A104" s="45" t="s">
        <v>235</v>
      </c>
      <c r="B104" s="40">
        <v>0</v>
      </c>
      <c r="C104" s="40">
        <v>0</v>
      </c>
      <c r="D104" s="40"/>
      <c r="E104" s="40"/>
      <c r="F104" s="40"/>
      <c r="G104" s="40"/>
      <c r="H104" s="40"/>
      <c r="I104" s="40"/>
      <c r="J104" s="40"/>
      <c r="K104" s="40"/>
    </row>
    <row r="105" spans="1:11" ht="15.75">
      <c r="A105" s="44" t="s">
        <v>236</v>
      </c>
      <c r="B105" s="41">
        <f>SUM(B106:B109)</f>
        <v>0</v>
      </c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>
      <c r="A106" s="45" t="s">
        <v>237</v>
      </c>
      <c r="B106" s="40">
        <v>0</v>
      </c>
      <c r="C106" s="40">
        <v>0</v>
      </c>
      <c r="D106" s="40"/>
      <c r="E106" s="40"/>
      <c r="F106" s="40"/>
      <c r="G106" s="40"/>
      <c r="H106" s="40"/>
      <c r="I106" s="40"/>
      <c r="J106" s="40"/>
      <c r="K106" s="40"/>
    </row>
    <row r="107" spans="1:11">
      <c r="A107" s="45" t="s">
        <v>238</v>
      </c>
      <c r="B107" s="40">
        <v>0</v>
      </c>
      <c r="C107" s="40">
        <v>0</v>
      </c>
      <c r="D107" s="40"/>
      <c r="E107" s="40"/>
      <c r="F107" s="40"/>
      <c r="G107" s="40"/>
      <c r="H107" s="40"/>
      <c r="I107" s="40">
        <v>0</v>
      </c>
      <c r="J107" s="40"/>
      <c r="K107" s="40"/>
    </row>
    <row r="108" spans="1:11">
      <c r="A108" s="45" t="s">
        <v>239</v>
      </c>
      <c r="B108" s="40">
        <v>0</v>
      </c>
      <c r="C108" s="40">
        <v>0</v>
      </c>
      <c r="D108" s="40"/>
      <c r="E108" s="40"/>
      <c r="F108" s="40"/>
      <c r="G108" s="40"/>
      <c r="H108" s="40"/>
      <c r="I108" s="40"/>
      <c r="J108" s="40"/>
      <c r="K108" s="40"/>
    </row>
    <row r="109" spans="1:11">
      <c r="A109" s="45" t="s">
        <v>240</v>
      </c>
      <c r="B109" s="40">
        <v>0</v>
      </c>
      <c r="C109" s="40">
        <v>0</v>
      </c>
      <c r="D109" s="40"/>
      <c r="E109" s="40"/>
      <c r="F109" s="40"/>
      <c r="G109" s="40"/>
      <c r="H109" s="40"/>
      <c r="I109" s="40">
        <v>0</v>
      </c>
      <c r="J109" s="40"/>
      <c r="K109" s="40"/>
    </row>
    <row r="110" spans="1:11" ht="15.75">
      <c r="A110" s="44" t="s">
        <v>241</v>
      </c>
      <c r="B110" s="41">
        <f>SUM(B111:B115)</f>
        <v>0</v>
      </c>
      <c r="C110" s="40"/>
      <c r="D110" s="40"/>
      <c r="E110" s="40"/>
      <c r="F110" s="40"/>
      <c r="G110" s="40"/>
      <c r="H110" s="40"/>
      <c r="I110" s="40">
        <v>0</v>
      </c>
      <c r="J110" s="40"/>
      <c r="K110" s="40"/>
    </row>
    <row r="111" spans="1:11">
      <c r="A111" s="45" t="s">
        <v>242</v>
      </c>
      <c r="B111" s="40">
        <v>0</v>
      </c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>
      <c r="A112" s="45" t="s">
        <v>243</v>
      </c>
      <c r="B112" s="40">
        <v>0</v>
      </c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>
      <c r="A113" s="45" t="s">
        <v>244</v>
      </c>
      <c r="B113" s="40">
        <v>0</v>
      </c>
      <c r="C113" s="40">
        <v>0</v>
      </c>
      <c r="D113" s="40"/>
      <c r="E113" s="40"/>
      <c r="F113" s="40"/>
      <c r="G113" s="40"/>
      <c r="H113" s="40"/>
      <c r="I113" s="40">
        <v>0</v>
      </c>
      <c r="J113" s="40"/>
      <c r="K113" s="40"/>
    </row>
    <row r="114" spans="1:11">
      <c r="A114" s="45" t="s">
        <v>245</v>
      </c>
      <c r="B114" s="40">
        <v>0</v>
      </c>
      <c r="C114" s="40"/>
      <c r="D114" s="40"/>
      <c r="E114" s="40"/>
      <c r="F114" s="40"/>
      <c r="G114" s="40"/>
      <c r="H114" s="40"/>
      <c r="I114" s="40">
        <v>0</v>
      </c>
      <c r="J114" s="40"/>
      <c r="K114" s="40"/>
    </row>
    <row r="115" spans="1:11">
      <c r="A115" s="45" t="s">
        <v>246</v>
      </c>
      <c r="B115" s="40">
        <v>0</v>
      </c>
      <c r="C115" s="40"/>
      <c r="D115" s="40"/>
      <c r="E115" s="40"/>
      <c r="F115" s="40"/>
      <c r="G115" s="40"/>
      <c r="H115" s="40"/>
      <c r="I115" s="40">
        <v>0</v>
      </c>
      <c r="J115" s="40"/>
      <c r="K115" s="40"/>
    </row>
    <row r="116" spans="1:11" ht="15.75">
      <c r="A116" s="44" t="s">
        <v>247</v>
      </c>
      <c r="B116" s="41">
        <f>SUM(B117:B127)</f>
        <v>0</v>
      </c>
      <c r="C116" s="40"/>
      <c r="D116" s="40"/>
      <c r="E116" s="40"/>
      <c r="F116" s="40"/>
      <c r="G116" s="40"/>
      <c r="H116" s="40"/>
      <c r="I116" s="40">
        <v>0</v>
      </c>
      <c r="J116" s="40"/>
      <c r="K116" s="40"/>
    </row>
    <row r="117" spans="1:11">
      <c r="A117" s="45" t="s">
        <v>248</v>
      </c>
      <c r="B117" s="40">
        <v>0</v>
      </c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>
      <c r="A118" s="45" t="s">
        <v>249</v>
      </c>
      <c r="B118" s="40">
        <v>0</v>
      </c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>
      <c r="A119" s="45" t="s">
        <v>250</v>
      </c>
      <c r="B119" s="40">
        <v>0</v>
      </c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>
      <c r="A120" s="45" t="s">
        <v>251</v>
      </c>
      <c r="B120" s="40">
        <v>0</v>
      </c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>
      <c r="A121" s="45" t="s">
        <v>252</v>
      </c>
      <c r="B121" s="40">
        <v>0</v>
      </c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>
      <c r="A122" s="45" t="s">
        <v>253</v>
      </c>
      <c r="B122" s="40">
        <v>0</v>
      </c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1:11">
      <c r="A123" s="222" t="s">
        <v>311</v>
      </c>
      <c r="B123" s="55"/>
      <c r="C123" s="40"/>
      <c r="D123" s="40"/>
      <c r="E123" s="40"/>
      <c r="F123" s="40"/>
      <c r="G123" s="40"/>
      <c r="H123" s="40"/>
      <c r="I123" s="40">
        <v>0</v>
      </c>
      <c r="J123" s="40"/>
      <c r="K123" s="40"/>
    </row>
    <row r="124" spans="1:11">
      <c r="A124" s="45" t="s">
        <v>254</v>
      </c>
      <c r="B124" s="40">
        <v>0</v>
      </c>
      <c r="C124" s="40">
        <v>0</v>
      </c>
      <c r="D124" s="40"/>
      <c r="E124" s="40"/>
      <c r="F124" s="40"/>
      <c r="G124" s="40"/>
      <c r="H124" s="40"/>
      <c r="I124" s="40"/>
      <c r="J124" s="40"/>
      <c r="K124" s="40"/>
    </row>
    <row r="125" spans="1:11">
      <c r="A125" s="45" t="s">
        <v>255</v>
      </c>
      <c r="B125" s="40">
        <v>0</v>
      </c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>
      <c r="A126" s="45" t="s">
        <v>256</v>
      </c>
      <c r="B126" s="40">
        <v>0</v>
      </c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1">
      <c r="A127" s="45" t="s">
        <v>257</v>
      </c>
      <c r="B127" s="40">
        <v>0</v>
      </c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1:11" ht="15.75">
      <c r="A128" s="44" t="s">
        <v>258</v>
      </c>
      <c r="B128" s="41">
        <f>SUM(B129:B137)</f>
        <v>0</v>
      </c>
      <c r="C128" s="41">
        <f>SUM(C129:C137)</f>
        <v>0</v>
      </c>
      <c r="D128" s="40"/>
      <c r="E128" s="40"/>
      <c r="F128" s="40"/>
      <c r="G128" s="40"/>
      <c r="H128" s="40"/>
      <c r="I128" s="40"/>
      <c r="J128" s="40"/>
      <c r="K128" s="40"/>
    </row>
    <row r="129" spans="1:11">
      <c r="A129" s="45" t="s">
        <v>259</v>
      </c>
      <c r="B129" s="40">
        <v>0</v>
      </c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1:11">
      <c r="A130" s="45" t="s">
        <v>260</v>
      </c>
      <c r="B130" s="40">
        <v>0</v>
      </c>
      <c r="C130" s="40">
        <v>0</v>
      </c>
      <c r="D130" s="40"/>
      <c r="E130" s="40"/>
      <c r="F130" s="40"/>
      <c r="G130" s="40"/>
      <c r="H130" s="40"/>
      <c r="I130" s="40"/>
      <c r="J130" s="40"/>
      <c r="K130" s="40"/>
    </row>
    <row r="131" spans="1:11">
      <c r="A131" s="45" t="s">
        <v>261</v>
      </c>
      <c r="B131" s="40">
        <v>0</v>
      </c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1:11">
      <c r="A132" s="45" t="s">
        <v>262</v>
      </c>
      <c r="B132" s="40">
        <v>0</v>
      </c>
      <c r="C132" s="40"/>
      <c r="D132" s="40"/>
      <c r="E132" s="40"/>
      <c r="F132" s="40"/>
      <c r="G132" s="40"/>
      <c r="H132" s="40"/>
      <c r="I132" s="40">
        <v>0</v>
      </c>
      <c r="J132" s="40"/>
      <c r="K132" s="40"/>
    </row>
    <row r="133" spans="1:11">
      <c r="A133" s="45" t="s">
        <v>263</v>
      </c>
      <c r="B133" s="40">
        <v>0</v>
      </c>
      <c r="C133" s="40"/>
      <c r="D133" s="40"/>
      <c r="E133" s="40"/>
      <c r="F133" s="40"/>
      <c r="G133" s="40"/>
      <c r="H133" s="40"/>
      <c r="I133" s="40">
        <v>0</v>
      </c>
      <c r="J133" s="40"/>
      <c r="K133" s="40"/>
    </row>
    <row r="134" spans="1:11">
      <c r="A134" s="45" t="s">
        <v>264</v>
      </c>
      <c r="B134" s="40">
        <v>0</v>
      </c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>
      <c r="A135" s="45" t="s">
        <v>265</v>
      </c>
      <c r="B135" s="40">
        <v>0</v>
      </c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1:11">
      <c r="A136" s="45" t="s">
        <v>266</v>
      </c>
      <c r="B136" s="40">
        <v>0</v>
      </c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1">
      <c r="A137" s="222" t="s">
        <v>312</v>
      </c>
      <c r="B137" s="22"/>
      <c r="C137" s="40"/>
      <c r="D137" s="40"/>
      <c r="E137" s="40"/>
      <c r="F137" s="40"/>
      <c r="G137" s="40"/>
      <c r="H137" s="40"/>
      <c r="I137" s="40">
        <v>0</v>
      </c>
      <c r="J137" s="40"/>
      <c r="K137" s="40"/>
    </row>
    <row r="138" spans="1:11" ht="15.75">
      <c r="A138" s="44" t="s">
        <v>267</v>
      </c>
      <c r="B138" s="41">
        <f>SUM(B139:B153)</f>
        <v>0</v>
      </c>
      <c r="C138" s="41">
        <f>SUM(C139:C153)</f>
        <v>0</v>
      </c>
      <c r="D138" s="40"/>
      <c r="E138" s="40"/>
      <c r="F138" s="40"/>
      <c r="G138" s="40"/>
      <c r="H138" s="40"/>
      <c r="I138" s="40"/>
      <c r="J138" s="40"/>
      <c r="K138" s="40"/>
    </row>
    <row r="139" spans="1:11">
      <c r="A139" s="45" t="s">
        <v>268</v>
      </c>
      <c r="B139" s="40">
        <v>0</v>
      </c>
      <c r="C139" s="40">
        <v>0</v>
      </c>
      <c r="D139" s="40"/>
      <c r="E139" s="40"/>
      <c r="F139" s="40"/>
      <c r="G139" s="40"/>
      <c r="H139" s="40"/>
      <c r="I139" s="40">
        <v>0</v>
      </c>
      <c r="J139" s="40"/>
      <c r="K139" s="40"/>
    </row>
    <row r="140" spans="1:11">
      <c r="A140" s="45" t="s">
        <v>269</v>
      </c>
      <c r="B140" s="40">
        <v>0</v>
      </c>
      <c r="C140" s="40">
        <v>0</v>
      </c>
      <c r="D140" s="40"/>
      <c r="E140" s="40"/>
      <c r="F140" s="40"/>
      <c r="G140" s="40"/>
      <c r="H140" s="40"/>
      <c r="I140" s="40"/>
      <c r="J140" s="40"/>
      <c r="K140" s="40"/>
    </row>
    <row r="141" spans="1:11">
      <c r="A141" s="45" t="s">
        <v>313</v>
      </c>
      <c r="B141" s="22"/>
      <c r="C141" s="40"/>
      <c r="D141" s="40"/>
      <c r="E141" s="40"/>
      <c r="F141" s="40"/>
      <c r="G141" s="40"/>
      <c r="H141" s="40"/>
      <c r="I141" s="40">
        <v>0</v>
      </c>
      <c r="J141" s="40"/>
      <c r="K141" s="40"/>
    </row>
    <row r="142" spans="1:11">
      <c r="A142" s="45" t="s">
        <v>270</v>
      </c>
      <c r="B142" s="40">
        <v>0</v>
      </c>
      <c r="C142" s="40">
        <v>0</v>
      </c>
      <c r="D142" s="40"/>
      <c r="E142" s="40"/>
      <c r="F142" s="40"/>
      <c r="G142" s="40"/>
      <c r="H142" s="40"/>
      <c r="I142" s="40">
        <v>0</v>
      </c>
      <c r="J142" s="40"/>
      <c r="K142" s="40"/>
    </row>
    <row r="143" spans="1:11">
      <c r="A143" s="45" t="s">
        <v>271</v>
      </c>
      <c r="B143" s="40">
        <v>0</v>
      </c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>
      <c r="A144" s="45" t="s">
        <v>271</v>
      </c>
      <c r="B144" s="40">
        <v>0</v>
      </c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>
      <c r="A145" s="45" t="s">
        <v>272</v>
      </c>
      <c r="B145" s="40">
        <v>0</v>
      </c>
      <c r="C145" s="40">
        <v>0</v>
      </c>
      <c r="D145" s="40"/>
      <c r="E145" s="40"/>
      <c r="F145" s="40"/>
      <c r="G145" s="40"/>
      <c r="H145" s="40"/>
      <c r="I145" s="40">
        <v>0</v>
      </c>
      <c r="J145" s="40"/>
      <c r="K145" s="40"/>
    </row>
    <row r="146" spans="1:11">
      <c r="A146" s="45" t="s">
        <v>273</v>
      </c>
      <c r="B146" s="34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>
      <c r="A147" s="45" t="s">
        <v>274</v>
      </c>
      <c r="B147" s="40">
        <v>0</v>
      </c>
      <c r="C147" s="40">
        <v>0</v>
      </c>
      <c r="D147" s="40"/>
      <c r="E147" s="40"/>
      <c r="F147" s="40"/>
      <c r="G147" s="40"/>
      <c r="H147" s="40"/>
      <c r="I147" s="40">
        <v>0</v>
      </c>
      <c r="J147" s="40"/>
      <c r="K147" s="40"/>
    </row>
    <row r="148" spans="1:11">
      <c r="A148" s="45" t="s">
        <v>275</v>
      </c>
      <c r="B148" s="40">
        <v>0</v>
      </c>
      <c r="C148" s="40"/>
      <c r="D148" s="40"/>
      <c r="E148" s="40"/>
      <c r="F148" s="40"/>
      <c r="G148" s="40"/>
      <c r="H148" s="40"/>
      <c r="I148" s="40">
        <v>0</v>
      </c>
      <c r="J148" s="40"/>
      <c r="K148" s="40"/>
    </row>
    <row r="149" spans="1:11">
      <c r="A149" s="45" t="s">
        <v>276</v>
      </c>
      <c r="B149" s="40">
        <v>0</v>
      </c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>
      <c r="A150" s="45" t="s">
        <v>276</v>
      </c>
      <c r="B150" s="40">
        <v>0</v>
      </c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>
      <c r="A151" s="45" t="s">
        <v>277</v>
      </c>
      <c r="B151" s="40">
        <v>0</v>
      </c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>
      <c r="A152" s="45" t="s">
        <v>278</v>
      </c>
      <c r="B152" s="40">
        <v>0</v>
      </c>
      <c r="C152" s="40">
        <v>0</v>
      </c>
      <c r="D152" s="40"/>
      <c r="E152" s="40"/>
      <c r="F152" s="40"/>
      <c r="G152" s="40"/>
      <c r="H152" s="40"/>
      <c r="I152" s="40"/>
      <c r="J152" s="40"/>
      <c r="K152" s="40"/>
    </row>
    <row r="153" spans="1:11">
      <c r="A153" s="45" t="s">
        <v>279</v>
      </c>
      <c r="B153" s="40">
        <v>0</v>
      </c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>
      <c r="A154" s="46" t="s">
        <v>280</v>
      </c>
      <c r="B154" s="41">
        <f>SUM(B155:B161)</f>
        <v>0</v>
      </c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>
      <c r="A155" s="45" t="s">
        <v>281</v>
      </c>
      <c r="B155" s="40">
        <v>0</v>
      </c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>
      <c r="A156" s="45" t="s">
        <v>282</v>
      </c>
      <c r="B156" s="40">
        <v>0</v>
      </c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>
      <c r="A157" s="45" t="s">
        <v>283</v>
      </c>
      <c r="B157" s="40">
        <v>0</v>
      </c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>
      <c r="A158" s="45" t="s">
        <v>284</v>
      </c>
      <c r="B158" s="40">
        <v>0</v>
      </c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>
      <c r="A159" s="45" t="s">
        <v>285</v>
      </c>
      <c r="B159" s="40">
        <v>0</v>
      </c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>
      <c r="A160" s="45" t="s">
        <v>286</v>
      </c>
      <c r="B160" s="40">
        <v>0</v>
      </c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>
      <c r="A161" s="45" t="s">
        <v>134</v>
      </c>
      <c r="B161" s="40">
        <v>0</v>
      </c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>
      <c r="A162" s="47" t="s">
        <v>40</v>
      </c>
      <c r="B162" s="41">
        <f>SUM(B163:B165)</f>
        <v>0</v>
      </c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>
      <c r="A163" s="45" t="s">
        <v>287</v>
      </c>
      <c r="B163" s="40">
        <v>0</v>
      </c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>
      <c r="A164" s="48" t="s">
        <v>288</v>
      </c>
      <c r="B164" s="40">
        <v>0</v>
      </c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>
      <c r="A165" s="49" t="s">
        <v>289</v>
      </c>
      <c r="B165" s="40">
        <v>0</v>
      </c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>
      <c r="A166" s="47" t="s">
        <v>290</v>
      </c>
      <c r="B166" s="41">
        <f>SUM(B167:B169)</f>
        <v>0</v>
      </c>
      <c r="C166" s="41">
        <f>SUM(C167:C169)</f>
        <v>0</v>
      </c>
      <c r="D166" s="40"/>
      <c r="E166" s="40"/>
      <c r="F166" s="40"/>
      <c r="G166" s="40"/>
      <c r="H166" s="40"/>
      <c r="I166" s="40"/>
      <c r="J166" s="40"/>
      <c r="K166" s="40"/>
    </row>
    <row r="167" spans="1:11">
      <c r="A167" s="50" t="s">
        <v>291</v>
      </c>
      <c r="B167" s="40">
        <v>0</v>
      </c>
      <c r="C167" s="40">
        <v>0</v>
      </c>
      <c r="D167" s="40"/>
      <c r="E167" s="40"/>
      <c r="F167" s="40"/>
      <c r="G167" s="40"/>
      <c r="H167" s="40"/>
      <c r="I167" s="40">
        <v>0</v>
      </c>
      <c r="J167" s="40"/>
      <c r="K167" s="40"/>
    </row>
    <row r="168" spans="1:11">
      <c r="A168" s="48" t="s">
        <v>288</v>
      </c>
      <c r="B168" s="40">
        <v>0</v>
      </c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>
      <c r="A169" s="48" t="s">
        <v>289</v>
      </c>
      <c r="B169" s="40">
        <v>0</v>
      </c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>
      <c r="A170" s="48" t="s">
        <v>323</v>
      </c>
      <c r="B170" s="57"/>
      <c r="C170" s="40"/>
      <c r="D170" s="40"/>
      <c r="E170" s="40"/>
      <c r="F170" s="40">
        <v>0</v>
      </c>
      <c r="G170" s="40"/>
      <c r="H170" s="40"/>
      <c r="I170" s="40"/>
      <c r="J170" s="40"/>
      <c r="K170" s="40"/>
    </row>
    <row r="171" spans="1:11">
      <c r="A171" s="48" t="s">
        <v>324</v>
      </c>
      <c r="B171" s="40"/>
      <c r="C171" s="40"/>
      <c r="D171" s="40"/>
      <c r="E171" s="40"/>
      <c r="F171" s="40">
        <v>0</v>
      </c>
      <c r="G171" s="40"/>
      <c r="H171" s="40"/>
      <c r="I171" s="40"/>
      <c r="J171" s="40"/>
      <c r="K171" s="40"/>
    </row>
    <row r="172" spans="1:11">
      <c r="A172" s="47" t="s">
        <v>293</v>
      </c>
      <c r="B172" s="14"/>
      <c r="C172" s="40"/>
      <c r="D172" s="40">
        <v>0</v>
      </c>
      <c r="E172" s="40">
        <v>0</v>
      </c>
      <c r="F172" s="40"/>
      <c r="G172" s="40"/>
      <c r="H172" s="40">
        <v>0</v>
      </c>
      <c r="I172" s="40"/>
      <c r="J172" s="40"/>
      <c r="K172" s="40"/>
    </row>
    <row r="173" spans="1:11">
      <c r="A173" s="48" t="s">
        <v>316</v>
      </c>
      <c r="B173" s="14"/>
      <c r="C173" s="40">
        <v>0</v>
      </c>
      <c r="D173" s="40"/>
      <c r="E173" s="40"/>
      <c r="F173" s="40"/>
      <c r="G173" s="40"/>
      <c r="H173" s="40"/>
      <c r="I173" s="40"/>
      <c r="J173" s="40"/>
      <c r="K173" s="40"/>
    </row>
    <row r="174" spans="1:11">
      <c r="A174" s="48" t="s">
        <v>317</v>
      </c>
      <c r="B174" s="14"/>
      <c r="C174" s="40">
        <v>0</v>
      </c>
      <c r="D174" s="40"/>
      <c r="E174" s="40"/>
      <c r="F174" s="40"/>
      <c r="G174" s="40"/>
      <c r="H174" s="40"/>
      <c r="I174" s="40"/>
      <c r="J174" s="40"/>
      <c r="K174" s="40"/>
    </row>
    <row r="175" spans="1:11">
      <c r="A175" s="48" t="s">
        <v>318</v>
      </c>
      <c r="B175" s="14"/>
      <c r="C175" s="40">
        <v>0</v>
      </c>
      <c r="D175" s="40"/>
      <c r="E175" s="40"/>
      <c r="F175" s="40"/>
      <c r="G175" s="40"/>
      <c r="H175" s="40"/>
      <c r="I175" s="40"/>
      <c r="J175" s="40"/>
      <c r="K175" s="40"/>
    </row>
    <row r="176" spans="1:11">
      <c r="A176" s="48" t="s">
        <v>319</v>
      </c>
      <c r="B176" s="14"/>
      <c r="C176" s="40">
        <v>0</v>
      </c>
      <c r="D176" s="40"/>
      <c r="E176" s="40"/>
      <c r="F176" s="40"/>
      <c r="G176" s="40"/>
      <c r="H176" s="40"/>
      <c r="I176" s="40"/>
      <c r="J176" s="40"/>
      <c r="K176" s="40"/>
    </row>
    <row r="177" spans="1:11">
      <c r="A177" s="48" t="s">
        <v>320</v>
      </c>
      <c r="B177" s="14"/>
      <c r="C177" s="40">
        <v>0</v>
      </c>
      <c r="D177" s="40"/>
      <c r="E177" s="40"/>
      <c r="F177" s="40"/>
      <c r="G177" s="40"/>
      <c r="H177" s="40"/>
      <c r="I177" s="40"/>
      <c r="J177" s="40"/>
      <c r="K177" s="40"/>
    </row>
    <row r="178" spans="1:11">
      <c r="A178" s="48" t="s">
        <v>321</v>
      </c>
      <c r="B178" s="14"/>
      <c r="C178" s="40">
        <v>0</v>
      </c>
      <c r="D178" s="40"/>
      <c r="E178" s="40"/>
      <c r="F178" s="40"/>
      <c r="G178" s="40"/>
      <c r="H178" s="40"/>
      <c r="I178" s="40"/>
      <c r="J178" s="40"/>
      <c r="K178" s="40"/>
    </row>
    <row r="179" spans="1:11">
      <c r="A179" s="48" t="s">
        <v>322</v>
      </c>
      <c r="B179" s="14"/>
      <c r="C179" s="40">
        <v>0</v>
      </c>
      <c r="D179" s="40"/>
      <c r="E179" s="40"/>
      <c r="F179" s="40"/>
      <c r="G179" s="40"/>
      <c r="H179" s="40"/>
      <c r="I179" s="40"/>
      <c r="J179" s="40"/>
      <c r="K179" s="40"/>
    </row>
    <row r="180" spans="1:11">
      <c r="A180" s="47" t="s">
        <v>295</v>
      </c>
      <c r="B180" s="16">
        <f>+B10+B40+B154+B162+B166</f>
        <v>0</v>
      </c>
      <c r="C180" s="16">
        <f>C10+C41+C96+C166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B182" s="52"/>
      <c r="C182" s="23" t="s">
        <v>16</v>
      </c>
      <c r="D182" s="23"/>
      <c r="E182" s="23"/>
      <c r="F182" s="23"/>
      <c r="G182" s="23"/>
      <c r="H182" s="23"/>
      <c r="I182" s="23"/>
      <c r="J182" s="23"/>
      <c r="K182" s="23"/>
    </row>
    <row r="183" spans="1:1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C185" s="23" t="s">
        <v>16</v>
      </c>
      <c r="D185" s="23"/>
      <c r="E185" s="23"/>
      <c r="F185" s="23"/>
      <c r="G185" s="23"/>
      <c r="H185" s="23"/>
      <c r="I185" s="23"/>
      <c r="J185" s="23"/>
      <c r="K185" s="23"/>
    </row>
    <row r="186" spans="1:11">
      <c r="C186" s="23" t="s">
        <v>16</v>
      </c>
      <c r="D186" s="23"/>
      <c r="E186" s="23"/>
      <c r="F186" s="23"/>
      <c r="G186" s="23"/>
      <c r="H186" s="23"/>
      <c r="I186" s="23"/>
      <c r="J186" s="23"/>
      <c r="K186" s="23"/>
    </row>
    <row r="187" spans="1:1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C190" s="23"/>
      <c r="D190" s="23"/>
      <c r="E190" s="23"/>
    </row>
    <row r="191" spans="1:11">
      <c r="C191" s="51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view="pageBreakPreview" zoomScale="87" zoomScaleSheetLayoutView="87" workbookViewId="0">
      <selection activeCell="D25" sqref="D25"/>
    </sheetView>
  </sheetViews>
  <sheetFormatPr baseColWidth="10" defaultColWidth="11.42578125" defaultRowHeight="15"/>
  <cols>
    <col min="1" max="1" width="4.85546875" style="5" customWidth="1"/>
    <col min="2" max="2" width="3.7109375" style="1" customWidth="1"/>
    <col min="3" max="3" width="4.28515625" style="1" customWidth="1"/>
    <col min="4" max="4" width="50" style="1" customWidth="1"/>
    <col min="5" max="5" width="3.140625" style="1" customWidth="1"/>
    <col min="6" max="6" width="19.28515625" style="1" customWidth="1"/>
    <col min="7" max="7" width="18.4257812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168"/>
      <c r="B1" s="10"/>
      <c r="C1" s="10"/>
      <c r="D1" s="10"/>
      <c r="E1" s="10"/>
      <c r="F1" s="10"/>
      <c r="G1" s="10"/>
      <c r="H1" s="10"/>
    </row>
    <row r="2" spans="1:11" ht="15.75">
      <c r="A2" s="168"/>
      <c r="B2" s="10"/>
      <c r="C2" s="276" t="s">
        <v>657</v>
      </c>
      <c r="D2" s="276"/>
      <c r="E2" s="276"/>
      <c r="F2" s="276"/>
      <c r="G2" s="276"/>
      <c r="H2" s="276"/>
    </row>
    <row r="3" spans="1:11" ht="15.75">
      <c r="A3" s="168"/>
      <c r="B3" s="10"/>
      <c r="C3" s="276" t="s">
        <v>344</v>
      </c>
      <c r="D3" s="276"/>
      <c r="E3" s="276"/>
      <c r="F3" s="276"/>
      <c r="G3" s="276"/>
      <c r="H3" s="276"/>
    </row>
    <row r="4" spans="1:11" ht="15.75">
      <c r="A4" s="168"/>
      <c r="B4" s="10"/>
      <c r="C4" s="276" t="s">
        <v>663</v>
      </c>
      <c r="D4" s="276"/>
      <c r="E4" s="276"/>
      <c r="F4" s="276"/>
      <c r="G4" s="276"/>
      <c r="H4" s="276"/>
    </row>
    <row r="5" spans="1:11" ht="15.75">
      <c r="A5" s="168"/>
      <c r="B5" s="10"/>
      <c r="C5" s="276" t="s">
        <v>0</v>
      </c>
      <c r="D5" s="276"/>
      <c r="E5" s="276"/>
      <c r="F5" s="276"/>
      <c r="G5" s="276"/>
      <c r="H5" s="276"/>
    </row>
    <row r="6" spans="1:11">
      <c r="A6" s="168"/>
      <c r="B6" s="10"/>
      <c r="C6" s="10"/>
      <c r="D6" s="142"/>
      <c r="E6" s="142"/>
      <c r="F6" s="10"/>
      <c r="G6" s="10"/>
      <c r="H6" s="10"/>
    </row>
    <row r="7" spans="1:11">
      <c r="A7" s="168"/>
      <c r="B7" s="10"/>
      <c r="C7" s="10"/>
      <c r="D7" s="10"/>
      <c r="E7" s="10"/>
      <c r="F7" s="169">
        <v>2021</v>
      </c>
      <c r="G7" s="144"/>
      <c r="H7" s="169">
        <f>+[1]ESF!H7</f>
        <v>2016</v>
      </c>
    </row>
    <row r="8" spans="1:11">
      <c r="A8" s="168"/>
      <c r="B8" s="10"/>
      <c r="C8" s="145" t="s">
        <v>490</v>
      </c>
      <c r="D8" s="146"/>
      <c r="E8" s="146"/>
      <c r="F8" s="147"/>
      <c r="G8" s="148"/>
      <c r="H8" s="148"/>
      <c r="K8" s="76"/>
    </row>
    <row r="9" spans="1:11">
      <c r="A9" s="168" t="s">
        <v>84</v>
      </c>
      <c r="B9" s="10"/>
      <c r="C9" s="10"/>
      <c r="D9" s="10" t="s">
        <v>36</v>
      </c>
      <c r="E9" s="10"/>
      <c r="F9" s="158"/>
      <c r="G9" s="157"/>
      <c r="H9" s="158"/>
      <c r="K9" s="76"/>
    </row>
    <row r="10" spans="1:11">
      <c r="A10" s="168" t="s">
        <v>85</v>
      </c>
      <c r="B10" s="10"/>
      <c r="C10" s="10"/>
      <c r="D10" s="10" t="s">
        <v>106</v>
      </c>
      <c r="E10" s="10"/>
      <c r="F10" s="158"/>
      <c r="G10" s="157"/>
      <c r="H10" s="158"/>
      <c r="K10" s="76"/>
    </row>
    <row r="11" spans="1:11">
      <c r="A11" s="168" t="s">
        <v>86</v>
      </c>
      <c r="B11" s="10"/>
      <c r="C11" s="10"/>
      <c r="D11" s="10" t="s">
        <v>99</v>
      </c>
      <c r="E11" s="10"/>
      <c r="F11" s="158">
        <f>Ingresos!B28</f>
        <v>2134458.5299999998</v>
      </c>
      <c r="G11" s="157"/>
      <c r="H11" s="158"/>
      <c r="K11" s="76"/>
    </row>
    <row r="12" spans="1:11">
      <c r="A12" s="168" t="s">
        <v>87</v>
      </c>
      <c r="B12" s="10"/>
      <c r="C12" s="10"/>
      <c r="D12" s="10" t="s">
        <v>37</v>
      </c>
      <c r="E12" s="10"/>
      <c r="F12" s="156"/>
      <c r="G12" s="157"/>
      <c r="H12" s="158"/>
      <c r="K12" s="76"/>
    </row>
    <row r="13" spans="1:11">
      <c r="A13" s="168"/>
      <c r="B13" s="10"/>
      <c r="C13" s="145" t="s">
        <v>46</v>
      </c>
      <c r="D13" s="10"/>
      <c r="E13" s="10"/>
      <c r="F13" s="160">
        <f>SUM(F9:F12)</f>
        <v>2134458.5299999998</v>
      </c>
      <c r="G13" s="157"/>
      <c r="H13" s="160">
        <f>SUM(H9:H12)</f>
        <v>0</v>
      </c>
      <c r="K13" s="76"/>
    </row>
    <row r="14" spans="1:11">
      <c r="A14" s="168"/>
      <c r="B14" s="10"/>
      <c r="C14" s="10"/>
      <c r="D14" s="10" t="s">
        <v>16</v>
      </c>
      <c r="E14" s="10"/>
      <c r="F14" s="149"/>
      <c r="G14" s="149"/>
      <c r="H14" s="149"/>
    </row>
    <row r="15" spans="1:11">
      <c r="A15" s="168"/>
      <c r="B15" s="10"/>
      <c r="C15" s="145" t="s">
        <v>492</v>
      </c>
      <c r="D15" s="10"/>
      <c r="E15" s="10"/>
      <c r="F15" s="150"/>
      <c r="G15" s="150"/>
      <c r="H15" s="150"/>
      <c r="K15" s="76"/>
    </row>
    <row r="16" spans="1:11">
      <c r="A16" s="168" t="s">
        <v>88</v>
      </c>
      <c r="B16" s="10"/>
      <c r="C16" s="10"/>
      <c r="D16" s="10" t="s">
        <v>38</v>
      </c>
      <c r="E16" s="10"/>
      <c r="F16" s="149">
        <f>'Total Gasto'!B9</f>
        <v>617584.11</v>
      </c>
      <c r="G16" s="149"/>
      <c r="H16" s="149"/>
      <c r="K16" s="76"/>
    </row>
    <row r="17" spans="1:14">
      <c r="A17" s="168" t="s">
        <v>89</v>
      </c>
      <c r="B17" s="10"/>
      <c r="C17" s="10"/>
      <c r="D17" s="10" t="s">
        <v>39</v>
      </c>
      <c r="E17" s="10"/>
      <c r="F17" s="149"/>
      <c r="G17" s="150"/>
      <c r="H17" s="149"/>
      <c r="K17" s="76"/>
    </row>
    <row r="18" spans="1:14">
      <c r="A18" s="168" t="s">
        <v>90</v>
      </c>
      <c r="B18" s="10"/>
      <c r="C18" s="10"/>
      <c r="D18" s="10" t="s">
        <v>104</v>
      </c>
      <c r="E18" s="10"/>
      <c r="F18" s="149">
        <f>'Total Gasto'!B32</f>
        <v>1684343.84</v>
      </c>
      <c r="G18" s="150"/>
      <c r="H18" s="149"/>
      <c r="K18" s="76"/>
      <c r="L18" s="7"/>
      <c r="N18" s="102"/>
    </row>
    <row r="19" spans="1:14">
      <c r="A19" s="168" t="s">
        <v>91</v>
      </c>
      <c r="B19" s="10"/>
      <c r="C19" s="10"/>
      <c r="D19" s="10" t="s">
        <v>40</v>
      </c>
      <c r="E19" s="10"/>
      <c r="F19" s="158">
        <f>'Mobiliario Eq. Ofc.'!H20</f>
        <v>0</v>
      </c>
      <c r="G19" s="150"/>
      <c r="H19" s="149"/>
      <c r="K19" s="76"/>
    </row>
    <row r="20" spans="1:14">
      <c r="A20" s="168" t="s">
        <v>92</v>
      </c>
      <c r="B20" s="10"/>
      <c r="C20" s="10"/>
      <c r="D20" s="10" t="s">
        <v>41</v>
      </c>
      <c r="E20" s="10"/>
      <c r="F20" s="149"/>
      <c r="G20" s="150"/>
      <c r="H20" s="149"/>
      <c r="K20" s="76"/>
    </row>
    <row r="21" spans="1:14">
      <c r="A21" s="168" t="s">
        <v>93</v>
      </c>
      <c r="B21" s="10"/>
      <c r="C21" s="10"/>
      <c r="D21" s="10" t="s">
        <v>645</v>
      </c>
      <c r="E21" s="10"/>
      <c r="F21" s="158">
        <f>'Total Gasto'!B21</f>
        <v>195861.55</v>
      </c>
      <c r="G21" s="150"/>
      <c r="H21" s="156"/>
      <c r="J21" s="76"/>
      <c r="K21" s="76"/>
      <c r="L21" s="7"/>
      <c r="N21" s="102"/>
    </row>
    <row r="22" spans="1:14">
      <c r="A22" s="168" t="s">
        <v>94</v>
      </c>
      <c r="B22" s="10"/>
      <c r="C22" s="10"/>
      <c r="D22" s="10" t="s">
        <v>42</v>
      </c>
      <c r="E22" s="10"/>
      <c r="F22" s="156">
        <f>'Total Gasto'!B48</f>
        <v>6402.24</v>
      </c>
      <c r="G22" s="150"/>
      <c r="H22" s="149" t="e">
        <f>SUMIF([1]BC!B:B,[1]ERF!A22,[1]BC!G:G)</f>
        <v>#VALUE!</v>
      </c>
      <c r="K22" s="76"/>
    </row>
    <row r="23" spans="1:14">
      <c r="A23" s="168"/>
      <c r="B23" s="10"/>
      <c r="C23" s="145" t="s">
        <v>47</v>
      </c>
      <c r="D23" s="10"/>
      <c r="E23" s="10"/>
      <c r="F23" s="160">
        <f>SUM(F16:F22)</f>
        <v>2504191.7400000002</v>
      </c>
      <c r="G23" s="157"/>
      <c r="H23" s="160" t="e">
        <f>SUM(H16:H22)</f>
        <v>#VALUE!</v>
      </c>
      <c r="K23" s="76"/>
    </row>
    <row r="24" spans="1:14">
      <c r="A24" s="168"/>
      <c r="B24" s="10"/>
      <c r="C24" s="170"/>
      <c r="D24" s="10"/>
      <c r="E24" s="10"/>
      <c r="F24" s="149">
        <v>0</v>
      </c>
      <c r="G24" s="149"/>
      <c r="H24" s="149"/>
      <c r="K24" s="76"/>
    </row>
    <row r="25" spans="1:14">
      <c r="A25" s="168" t="s">
        <v>95</v>
      </c>
      <c r="B25" s="10"/>
      <c r="C25" s="10"/>
      <c r="D25" s="10" t="s">
        <v>48</v>
      </c>
      <c r="E25" s="10"/>
      <c r="F25" s="149">
        <v>0</v>
      </c>
      <c r="G25" s="150"/>
      <c r="H25" s="149">
        <v>0</v>
      </c>
      <c r="K25" s="76"/>
    </row>
    <row r="26" spans="1:14">
      <c r="A26" s="168"/>
      <c r="B26" s="10"/>
      <c r="C26" s="10"/>
      <c r="D26" s="10"/>
      <c r="E26" s="10"/>
      <c r="F26" s="149"/>
      <c r="G26" s="150"/>
      <c r="H26" s="149"/>
      <c r="K26" s="76"/>
    </row>
    <row r="27" spans="1:14">
      <c r="A27" s="168" t="s">
        <v>96</v>
      </c>
      <c r="B27" s="10"/>
      <c r="C27" s="10"/>
      <c r="D27" s="10" t="s">
        <v>43</v>
      </c>
      <c r="E27" s="10"/>
      <c r="F27" s="158">
        <v>0</v>
      </c>
      <c r="G27" s="150"/>
      <c r="H27" s="158">
        <v>0</v>
      </c>
      <c r="K27" s="76"/>
    </row>
    <row r="28" spans="1:14">
      <c r="A28" s="168"/>
      <c r="B28" s="10"/>
      <c r="C28" s="10"/>
      <c r="D28" s="10"/>
      <c r="E28" s="10"/>
      <c r="F28" s="158"/>
      <c r="G28" s="150"/>
      <c r="H28" s="158"/>
    </row>
    <row r="29" spans="1:14" ht="15.75" thickBot="1">
      <c r="A29" s="168"/>
      <c r="B29" s="10"/>
      <c r="C29" s="145" t="s">
        <v>103</v>
      </c>
      <c r="D29" s="10"/>
      <c r="E29" s="10"/>
      <c r="F29" s="163">
        <f>+F13-F23+F25+F27</f>
        <v>-369733.21000000043</v>
      </c>
      <c r="G29" s="157"/>
      <c r="H29" s="163" t="e">
        <f>+H13-H23+H25+H27</f>
        <v>#VALUE!</v>
      </c>
      <c r="K29" s="76"/>
    </row>
    <row r="30" spans="1:14" ht="15.75" thickTop="1">
      <c r="A30" s="168"/>
      <c r="B30" s="10"/>
      <c r="C30" s="145"/>
      <c r="D30" s="10"/>
      <c r="E30" s="10"/>
      <c r="F30" s="149"/>
      <c r="G30" s="149"/>
      <c r="H30" s="149"/>
    </row>
    <row r="31" spans="1:14">
      <c r="A31" s="168"/>
      <c r="B31" s="10"/>
      <c r="C31" s="170" t="s">
        <v>44</v>
      </c>
      <c r="D31" s="10"/>
      <c r="E31" s="10"/>
      <c r="F31" s="149"/>
      <c r="G31" s="149"/>
      <c r="H31" s="149"/>
      <c r="K31" s="76"/>
    </row>
    <row r="32" spans="1:14">
      <c r="A32" s="168" t="s">
        <v>97</v>
      </c>
      <c r="B32" s="10"/>
      <c r="C32" s="145"/>
      <c r="D32" s="10" t="s">
        <v>49</v>
      </c>
      <c r="E32" s="10"/>
      <c r="F32" s="149">
        <v>0</v>
      </c>
      <c r="G32" s="150"/>
      <c r="H32" s="149">
        <v>0</v>
      </c>
      <c r="K32" s="76"/>
    </row>
    <row r="33" spans="1:11">
      <c r="A33" s="168" t="s">
        <v>98</v>
      </c>
      <c r="B33" s="10"/>
      <c r="C33" s="10"/>
      <c r="D33" s="10" t="s">
        <v>45</v>
      </c>
      <c r="E33" s="10"/>
      <c r="F33" s="156">
        <v>0</v>
      </c>
      <c r="G33" s="150"/>
      <c r="H33" s="156">
        <v>0</v>
      </c>
      <c r="K33" s="76"/>
    </row>
    <row r="34" spans="1:11" ht="15.75" thickBot="1">
      <c r="A34" s="168"/>
      <c r="B34" s="10"/>
      <c r="C34" s="145"/>
      <c r="D34" s="10"/>
      <c r="E34" s="10"/>
      <c r="F34" s="163">
        <f>SUM(F32:F33)</f>
        <v>0</v>
      </c>
      <c r="G34" s="164"/>
      <c r="H34" s="163">
        <f>SUM(H32:H33)</f>
        <v>0</v>
      </c>
      <c r="K34" s="76"/>
    </row>
    <row r="35" spans="1:11" ht="15.75" thickTop="1">
      <c r="A35" s="168"/>
      <c r="B35" s="10"/>
      <c r="C35" s="145"/>
      <c r="D35" s="10"/>
      <c r="E35" s="10"/>
      <c r="F35" s="149"/>
      <c r="G35" s="149"/>
      <c r="H35" s="149"/>
    </row>
    <row r="36" spans="1:11">
      <c r="A36" s="168"/>
      <c r="B36" s="10"/>
      <c r="C36" s="10"/>
      <c r="D36" s="10"/>
      <c r="E36" s="10"/>
      <c r="F36" s="149"/>
      <c r="G36" s="149"/>
      <c r="H36" s="149"/>
    </row>
    <row r="37" spans="1:11">
      <c r="A37" s="168"/>
      <c r="B37" s="10"/>
      <c r="C37" s="277"/>
      <c r="D37" s="277"/>
      <c r="E37" s="277"/>
      <c r="F37" s="277"/>
      <c r="G37" s="277"/>
      <c r="H37" s="277"/>
    </row>
    <row r="38" spans="1:11">
      <c r="A38" s="168"/>
      <c r="B38" s="10"/>
      <c r="C38" s="10"/>
      <c r="D38" s="145"/>
      <c r="E38" s="145"/>
      <c r="F38" s="10"/>
      <c r="G38" s="10"/>
      <c r="H38" s="10"/>
    </row>
    <row r="39" spans="1:11">
      <c r="A39" s="168"/>
      <c r="B39" s="10"/>
      <c r="C39" s="10"/>
      <c r="D39" s="10"/>
      <c r="E39" s="10"/>
      <c r="F39" s="10"/>
      <c r="G39" s="10"/>
      <c r="H39" s="10"/>
    </row>
    <row r="40" spans="1:11">
      <c r="A40" s="168"/>
      <c r="B40" s="10"/>
      <c r="C40" s="10"/>
      <c r="D40" s="10"/>
      <c r="E40" s="10"/>
      <c r="F40" s="149"/>
      <c r="G40" s="149"/>
      <c r="H40" s="149"/>
    </row>
  </sheetData>
  <mergeCells count="5">
    <mergeCell ref="C2:H2"/>
    <mergeCell ref="C3:H3"/>
    <mergeCell ref="C4:H4"/>
    <mergeCell ref="C5:H5"/>
    <mergeCell ref="C37:H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7"/>
  <sheetViews>
    <sheetView workbookViewId="0">
      <selection activeCell="K18" sqref="K18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278" t="str">
        <f>+[1]ESF!C2</f>
        <v>Entidad Modelo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5" ht="15.75">
      <c r="B3" s="278" t="s">
        <v>392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5" ht="15.75">
      <c r="B4" s="278" t="s">
        <v>664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5" ht="15.75">
      <c r="B5" s="278" t="s">
        <v>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</row>
    <row r="6" spans="1:15">
      <c r="C6" s="71"/>
      <c r="D6" s="71"/>
      <c r="H6" s="113"/>
      <c r="L6" s="71"/>
    </row>
    <row r="7" spans="1:15" ht="45">
      <c r="E7" s="114" t="s">
        <v>393</v>
      </c>
      <c r="F7" s="115"/>
      <c r="G7" s="114" t="s">
        <v>394</v>
      </c>
      <c r="H7" s="116"/>
      <c r="I7" s="114" t="s">
        <v>395</v>
      </c>
      <c r="J7" s="115"/>
      <c r="K7" s="114" t="s">
        <v>396</v>
      </c>
      <c r="L7" s="115"/>
      <c r="M7" s="114" t="s">
        <v>397</v>
      </c>
    </row>
    <row r="8" spans="1:15">
      <c r="C8" s="1" t="s">
        <v>398</v>
      </c>
      <c r="E8" s="78">
        <v>0</v>
      </c>
      <c r="F8" s="79"/>
      <c r="G8" s="78">
        <v>0</v>
      </c>
      <c r="H8" s="76"/>
      <c r="I8" s="78">
        <v>0</v>
      </c>
      <c r="J8" s="79"/>
      <c r="K8" s="76"/>
      <c r="L8" s="76"/>
      <c r="M8" s="76">
        <f>SUM(E8,G8,I8,K8)</f>
        <v>0</v>
      </c>
      <c r="N8" s="76"/>
    </row>
    <row r="9" spans="1:15" customFormat="1">
      <c r="A9" s="2"/>
      <c r="B9" s="2"/>
      <c r="C9" s="1" t="s">
        <v>399</v>
      </c>
      <c r="D9" s="1"/>
      <c r="E9" s="78"/>
      <c r="F9" s="79"/>
      <c r="G9" s="78">
        <v>0</v>
      </c>
      <c r="H9" s="76"/>
      <c r="I9" s="78"/>
      <c r="J9" s="79"/>
      <c r="K9" s="78"/>
      <c r="L9" s="76"/>
      <c r="M9" s="78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8"/>
      <c r="F10" s="79"/>
      <c r="G10" s="78"/>
      <c r="H10" s="76"/>
      <c r="I10" s="78">
        <v>0</v>
      </c>
      <c r="J10" s="79"/>
      <c r="K10" s="78"/>
      <c r="L10" s="76"/>
      <c r="M10" s="78">
        <f t="shared" ref="M10:M12" si="0">SUM(E10,G10,I10,K10)</f>
        <v>0</v>
      </c>
      <c r="N10" s="2"/>
      <c r="O10" s="2"/>
    </row>
    <row r="11" spans="1:15">
      <c r="C11" s="1" t="s">
        <v>401</v>
      </c>
      <c r="E11" s="78"/>
      <c r="F11" s="79"/>
      <c r="G11" s="78"/>
      <c r="H11" s="76"/>
      <c r="I11" s="78"/>
      <c r="J11" s="79"/>
      <c r="K11" s="76"/>
      <c r="L11" s="76"/>
      <c r="M11" s="76">
        <f t="shared" si="0"/>
        <v>0</v>
      </c>
      <c r="O11" s="76"/>
    </row>
    <row r="12" spans="1:15">
      <c r="C12" s="1" t="s">
        <v>402</v>
      </c>
      <c r="E12" s="88"/>
      <c r="F12" s="79"/>
      <c r="G12" s="88"/>
      <c r="H12" s="76"/>
      <c r="I12" s="88"/>
      <c r="J12" s="79"/>
      <c r="K12" s="95"/>
      <c r="L12" s="76"/>
      <c r="M12" s="95">
        <f t="shared" si="0"/>
        <v>0</v>
      </c>
      <c r="O12" s="76"/>
    </row>
    <row r="13" spans="1:15">
      <c r="C13" s="1" t="s">
        <v>403</v>
      </c>
      <c r="E13" s="81">
        <f>SUM(E8:E12)</f>
        <v>0</v>
      </c>
      <c r="F13" s="79"/>
      <c r="G13" s="81">
        <f>SUM(G8:G12)</f>
        <v>0</v>
      </c>
      <c r="H13" s="76"/>
      <c r="I13" s="81">
        <f>SUM(I8:I12)</f>
        <v>0</v>
      </c>
      <c r="J13" s="79"/>
      <c r="K13" s="84">
        <f>SUM(K8:K12)</f>
        <v>0</v>
      </c>
      <c r="L13" s="76"/>
      <c r="M13" s="84">
        <f>SUM(M8:M12)</f>
        <v>0</v>
      </c>
    </row>
    <row r="14" spans="1:15">
      <c r="C14" s="1" t="s">
        <v>16</v>
      </c>
      <c r="E14" s="106"/>
      <c r="F14" s="106"/>
      <c r="G14" s="106"/>
      <c r="H14" s="84"/>
      <c r="I14" s="106"/>
      <c r="J14" s="106"/>
      <c r="K14" s="84"/>
      <c r="L14" s="84"/>
      <c r="M14" s="84"/>
    </row>
    <row r="15" spans="1:15" customFormat="1">
      <c r="A15" s="2"/>
      <c r="B15" s="2"/>
      <c r="C15" s="104" t="s">
        <v>399</v>
      </c>
      <c r="D15" s="1"/>
      <c r="E15" s="78"/>
      <c r="F15" s="79"/>
      <c r="G15" s="78">
        <v>0</v>
      </c>
      <c r="H15" s="76"/>
      <c r="I15" s="78"/>
      <c r="J15" s="79"/>
      <c r="K15" s="78"/>
      <c r="L15" s="76"/>
      <c r="M15" s="78">
        <f>SUM(E15,G15,I15,K15)</f>
        <v>0</v>
      </c>
      <c r="N15" s="2"/>
      <c r="O15" s="2"/>
    </row>
    <row r="16" spans="1:15" customFormat="1" ht="30">
      <c r="A16" s="2"/>
      <c r="B16" s="2"/>
      <c r="C16" s="104" t="s">
        <v>400</v>
      </c>
      <c r="D16" s="1"/>
      <c r="E16" s="78"/>
      <c r="F16" s="79"/>
      <c r="G16" s="78"/>
      <c r="H16" s="76"/>
      <c r="I16" s="78">
        <v>0</v>
      </c>
      <c r="J16" s="79"/>
      <c r="K16" s="78"/>
      <c r="L16" s="76"/>
      <c r="M16" s="78">
        <f t="shared" ref="M16:M19" si="1">SUM(E16,G16,I16,K16)</f>
        <v>0</v>
      </c>
      <c r="N16" s="2"/>
      <c r="O16" s="2"/>
    </row>
    <row r="17" spans="1:15" customFormat="1" ht="30">
      <c r="A17" s="2"/>
      <c r="B17" s="2"/>
      <c r="C17" s="105" t="s">
        <v>404</v>
      </c>
      <c r="D17" s="1"/>
      <c r="E17" s="78"/>
      <c r="F17" s="79"/>
      <c r="G17" s="78"/>
      <c r="H17" s="76"/>
      <c r="I17" s="78">
        <v>0</v>
      </c>
      <c r="J17" s="79"/>
      <c r="K17" s="78">
        <v>0</v>
      </c>
      <c r="L17" s="76"/>
      <c r="M17" s="78">
        <f t="shared" si="1"/>
        <v>0</v>
      </c>
      <c r="N17" s="2"/>
      <c r="O17" s="2"/>
    </row>
    <row r="18" spans="1:15">
      <c r="C18" s="104" t="s">
        <v>401</v>
      </c>
      <c r="E18" s="78"/>
      <c r="F18" s="79"/>
      <c r="G18" s="78"/>
      <c r="H18" s="76"/>
      <c r="I18" s="78"/>
      <c r="J18" s="79"/>
      <c r="K18" s="76"/>
      <c r="L18" s="76"/>
      <c r="M18" s="76">
        <f t="shared" si="1"/>
        <v>0</v>
      </c>
    </row>
    <row r="19" spans="1:15">
      <c r="C19" s="104" t="s">
        <v>402</v>
      </c>
      <c r="E19" s="88"/>
      <c r="F19" s="79"/>
      <c r="G19" s="88"/>
      <c r="H19" s="76"/>
      <c r="I19" s="88"/>
      <c r="J19" s="79"/>
      <c r="K19" s="95"/>
      <c r="L19" s="76"/>
      <c r="M19" s="95">
        <f t="shared" si="1"/>
        <v>0</v>
      </c>
    </row>
    <row r="20" spans="1:15" ht="15.75" thickBot="1">
      <c r="B20" s="6"/>
      <c r="C20" s="117" t="s">
        <v>405</v>
      </c>
      <c r="E20" s="92">
        <f>SUM(E19,E13)</f>
        <v>0</v>
      </c>
      <c r="F20" s="118"/>
      <c r="G20" s="92">
        <f>SUM(G19,G13)</f>
        <v>0</v>
      </c>
      <c r="H20" s="80"/>
      <c r="I20" s="92">
        <f>SUM(I19,I13)</f>
        <v>0</v>
      </c>
      <c r="J20" s="118"/>
      <c r="K20" s="92">
        <f>SUM(K13:K19)</f>
        <v>0</v>
      </c>
      <c r="L20" s="76"/>
      <c r="M20" s="92">
        <f>SUM(M13:M19)</f>
        <v>0</v>
      </c>
    </row>
    <row r="21" spans="1:15" ht="15.75" thickTop="1">
      <c r="B21" s="6"/>
      <c r="E21" s="80"/>
      <c r="F21" s="80"/>
      <c r="G21" s="80"/>
      <c r="H21" s="80"/>
      <c r="I21" s="80"/>
      <c r="J21" s="80"/>
      <c r="K21" s="76"/>
      <c r="L21" s="76"/>
      <c r="M21" s="76"/>
    </row>
    <row r="22" spans="1:15">
      <c r="K22" s="76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9"/>
      <c r="K24" s="76"/>
      <c r="L24" s="6"/>
    </row>
    <row r="25" spans="1:15">
      <c r="K25" s="76"/>
    </row>
    <row r="26" spans="1:15">
      <c r="K26" s="76"/>
    </row>
    <row r="27" spans="1:15">
      <c r="K27" s="76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81"/>
  <sheetViews>
    <sheetView topLeftCell="A43" workbookViewId="0">
      <selection activeCell="D10" sqref="D1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189"/>
      <c r="B1" s="190"/>
      <c r="C1" s="229"/>
      <c r="D1" s="190"/>
      <c r="E1" s="190"/>
      <c r="F1" s="190"/>
    </row>
    <row r="2" spans="1:8" ht="25.5">
      <c r="A2" s="189"/>
      <c r="B2" s="279"/>
      <c r="C2" s="229"/>
      <c r="D2" s="280" t="s">
        <v>528</v>
      </c>
      <c r="E2" s="280"/>
      <c r="F2" s="280"/>
    </row>
    <row r="3" spans="1:8" ht="17.25">
      <c r="A3" s="189"/>
      <c r="B3" s="279"/>
      <c r="C3" s="229"/>
      <c r="D3" s="281" t="s">
        <v>529</v>
      </c>
      <c r="E3" s="281"/>
      <c r="F3" s="281"/>
    </row>
    <row r="4" spans="1:8">
      <c r="A4" s="189"/>
      <c r="B4" s="279"/>
      <c r="C4" s="229"/>
      <c r="D4" s="190"/>
      <c r="E4" s="190"/>
      <c r="F4" s="190"/>
    </row>
    <row r="5" spans="1:8">
      <c r="A5" s="282" t="s">
        <v>656</v>
      </c>
      <c r="B5" s="282"/>
      <c r="C5" s="230"/>
      <c r="D5" s="190"/>
      <c r="E5" s="191"/>
      <c r="F5" s="190"/>
    </row>
    <row r="6" spans="1:8">
      <c r="A6" s="282"/>
      <c r="B6" s="282"/>
      <c r="C6" s="230"/>
      <c r="D6" s="190"/>
      <c r="E6" s="227" t="s">
        <v>654</v>
      </c>
      <c r="F6" s="190"/>
    </row>
    <row r="7" spans="1:8">
      <c r="A7" s="189"/>
      <c r="B7" s="190"/>
      <c r="C7" s="229"/>
      <c r="D7" s="190"/>
      <c r="E7" s="227" t="s">
        <v>655</v>
      </c>
      <c r="F7" s="190"/>
    </row>
    <row r="8" spans="1:8" hidden="1">
      <c r="A8" s="189"/>
      <c r="B8" s="191"/>
      <c r="C8" s="191"/>
      <c r="D8" s="190"/>
      <c r="E8" s="190"/>
      <c r="F8" s="190"/>
    </row>
    <row r="9" spans="1:8">
      <c r="A9" s="189"/>
      <c r="B9" s="191"/>
      <c r="C9" s="191"/>
      <c r="D9" s="190"/>
      <c r="E9" s="227" t="s">
        <v>665</v>
      </c>
      <c r="F9" s="190"/>
    </row>
    <row r="10" spans="1:8">
      <c r="A10" s="189"/>
      <c r="B10" s="190"/>
      <c r="C10" s="229"/>
      <c r="D10" s="190"/>
      <c r="E10" s="191"/>
      <c r="F10" s="190"/>
    </row>
    <row r="11" spans="1:8" hidden="1">
      <c r="A11" s="189"/>
      <c r="B11" s="190"/>
      <c r="C11" s="229"/>
      <c r="D11" s="190"/>
      <c r="E11" s="190"/>
      <c r="F11" s="190"/>
    </row>
    <row r="12" spans="1:8">
      <c r="A12" s="189"/>
      <c r="B12" s="190"/>
      <c r="C12" s="229"/>
      <c r="D12" s="256" t="s">
        <v>635</v>
      </c>
      <c r="E12" s="190"/>
      <c r="F12" s="190"/>
    </row>
    <row r="13" spans="1:8">
      <c r="A13" s="192" t="s">
        <v>530</v>
      </c>
      <c r="B13" s="193" t="s">
        <v>531</v>
      </c>
      <c r="C13" s="193" t="s">
        <v>597</v>
      </c>
      <c r="D13" s="193" t="s">
        <v>532</v>
      </c>
      <c r="E13" s="193" t="s">
        <v>533</v>
      </c>
      <c r="F13" s="194" t="s">
        <v>534</v>
      </c>
    </row>
    <row r="14" spans="1:8">
      <c r="A14" s="195" t="s">
        <v>535</v>
      </c>
      <c r="B14" s="196" t="s">
        <v>131</v>
      </c>
      <c r="C14" s="197"/>
      <c r="D14" s="197">
        <v>0</v>
      </c>
      <c r="E14" s="198">
        <v>0</v>
      </c>
      <c r="F14" s="199">
        <f>C14+D14-E14</f>
        <v>0</v>
      </c>
      <c r="H14" s="199" t="s">
        <v>16</v>
      </c>
    </row>
    <row r="15" spans="1:8">
      <c r="A15" s="195" t="s">
        <v>536</v>
      </c>
      <c r="B15" s="196" t="s">
        <v>537</v>
      </c>
      <c r="C15" s="197">
        <v>0</v>
      </c>
      <c r="D15" s="197">
        <v>0</v>
      </c>
      <c r="E15" s="198">
        <v>0</v>
      </c>
      <c r="F15" s="199">
        <f>C15+D15-E15</f>
        <v>0</v>
      </c>
      <c r="G15" s="228" t="s">
        <v>16</v>
      </c>
      <c r="H15" s="52" t="s">
        <v>16</v>
      </c>
    </row>
    <row r="16" spans="1:8">
      <c r="A16" s="200" t="s">
        <v>538</v>
      </c>
      <c r="B16" s="196" t="s">
        <v>539</v>
      </c>
      <c r="C16" s="197">
        <v>0</v>
      </c>
      <c r="D16" s="197">
        <v>0</v>
      </c>
      <c r="E16" s="198">
        <v>0</v>
      </c>
      <c r="F16" s="199">
        <f t="shared" ref="F16:F38" si="0">C16+D16-E16</f>
        <v>0</v>
      </c>
      <c r="G16" s="228" t="s">
        <v>16</v>
      </c>
      <c r="H16" s="52" t="s">
        <v>16</v>
      </c>
    </row>
    <row r="17" spans="1:11" ht="24">
      <c r="A17" s="195" t="s">
        <v>540</v>
      </c>
      <c r="B17" s="196" t="s">
        <v>541</v>
      </c>
      <c r="C17" s="197">
        <v>0</v>
      </c>
      <c r="D17" s="197">
        <v>0</v>
      </c>
      <c r="E17" s="198">
        <v>0</v>
      </c>
      <c r="F17" s="199">
        <f t="shared" si="0"/>
        <v>0</v>
      </c>
      <c r="G17" s="228"/>
    </row>
    <row r="18" spans="1:11">
      <c r="A18" s="195" t="s">
        <v>542</v>
      </c>
      <c r="B18" s="196" t="s">
        <v>543</v>
      </c>
      <c r="C18" s="197">
        <v>0</v>
      </c>
      <c r="D18" s="197">
        <v>0</v>
      </c>
      <c r="E18" s="198">
        <v>0</v>
      </c>
      <c r="F18" s="199">
        <f t="shared" si="0"/>
        <v>0</v>
      </c>
      <c r="G18" s="228" t="s">
        <v>16</v>
      </c>
      <c r="H18" s="52" t="s">
        <v>16</v>
      </c>
    </row>
    <row r="19" spans="1:11">
      <c r="A19" s="195" t="s">
        <v>544</v>
      </c>
      <c r="B19" s="196" t="s">
        <v>545</v>
      </c>
      <c r="C19" s="197">
        <v>0</v>
      </c>
      <c r="D19" s="197">
        <v>0</v>
      </c>
      <c r="E19" s="198">
        <v>0</v>
      </c>
      <c r="F19" s="199">
        <f t="shared" si="0"/>
        <v>0</v>
      </c>
      <c r="G19" s="228" t="s">
        <v>16</v>
      </c>
      <c r="H19" s="52" t="s">
        <v>16</v>
      </c>
    </row>
    <row r="20" spans="1:11">
      <c r="A20" s="195" t="s">
        <v>546</v>
      </c>
      <c r="B20" s="196" t="s">
        <v>547</v>
      </c>
      <c r="C20" s="197">
        <v>0</v>
      </c>
      <c r="D20" s="197">
        <v>0</v>
      </c>
      <c r="E20" s="198">
        <v>0</v>
      </c>
      <c r="F20" s="199">
        <f t="shared" si="0"/>
        <v>0</v>
      </c>
      <c r="G20" s="228"/>
      <c r="H20" s="52" t="s">
        <v>16</v>
      </c>
      <c r="I20" s="228" t="s">
        <v>16</v>
      </c>
    </row>
    <row r="21" spans="1:11">
      <c r="A21" s="195" t="s">
        <v>548</v>
      </c>
      <c r="B21" s="196" t="s">
        <v>549</v>
      </c>
      <c r="C21" s="197">
        <v>0</v>
      </c>
      <c r="D21" s="197">
        <v>0</v>
      </c>
      <c r="E21" s="254">
        <v>0</v>
      </c>
      <c r="F21" s="199">
        <f t="shared" si="0"/>
        <v>0</v>
      </c>
      <c r="G21" s="52" t="s">
        <v>16</v>
      </c>
      <c r="H21" s="52" t="s">
        <v>16</v>
      </c>
      <c r="I21" s="228" t="s">
        <v>16</v>
      </c>
    </row>
    <row r="22" spans="1:11" ht="24">
      <c r="A22" s="195" t="s">
        <v>550</v>
      </c>
      <c r="B22" s="196" t="s">
        <v>551</v>
      </c>
      <c r="C22" s="197">
        <v>0</v>
      </c>
      <c r="D22" s="197">
        <v>0</v>
      </c>
      <c r="E22" s="198">
        <v>0</v>
      </c>
      <c r="F22" s="199">
        <f t="shared" si="0"/>
        <v>0</v>
      </c>
      <c r="G22" s="228"/>
      <c r="H22" s="228" t="s">
        <v>16</v>
      </c>
      <c r="I22" s="228" t="s">
        <v>16</v>
      </c>
      <c r="J22" s="228"/>
    </row>
    <row r="23" spans="1:11">
      <c r="A23" s="195" t="s">
        <v>552</v>
      </c>
      <c r="B23" s="196" t="s">
        <v>553</v>
      </c>
      <c r="C23" s="197">
        <v>0</v>
      </c>
      <c r="D23" s="262">
        <v>0</v>
      </c>
      <c r="E23" s="198">
        <v>0</v>
      </c>
      <c r="F23" s="199">
        <f t="shared" si="0"/>
        <v>0</v>
      </c>
      <c r="G23" s="228"/>
      <c r="H23" s="228"/>
      <c r="I23" s="228"/>
      <c r="J23" s="228"/>
    </row>
    <row r="24" spans="1:11">
      <c r="A24" s="195" t="s">
        <v>601</v>
      </c>
      <c r="B24" s="196" t="s">
        <v>602</v>
      </c>
      <c r="C24" s="197">
        <v>0</v>
      </c>
      <c r="D24" s="197">
        <v>0</v>
      </c>
      <c r="E24" s="198">
        <v>0</v>
      </c>
      <c r="F24" s="199">
        <f t="shared" si="0"/>
        <v>0</v>
      </c>
      <c r="G24" s="52"/>
      <c r="H24" s="52"/>
      <c r="I24" s="52"/>
      <c r="J24" s="52"/>
    </row>
    <row r="25" spans="1:11">
      <c r="A25" s="195" t="s">
        <v>554</v>
      </c>
      <c r="B25" s="196" t="s">
        <v>555</v>
      </c>
      <c r="C25" s="197">
        <v>0</v>
      </c>
      <c r="D25" s="197">
        <v>0</v>
      </c>
      <c r="E25" s="198">
        <v>0</v>
      </c>
      <c r="F25" s="199">
        <f t="shared" si="0"/>
        <v>0</v>
      </c>
      <c r="G25" s="228"/>
      <c r="H25" s="52"/>
    </row>
    <row r="26" spans="1:11">
      <c r="A26" s="195" t="s">
        <v>556</v>
      </c>
      <c r="B26" s="196" t="s">
        <v>557</v>
      </c>
      <c r="C26" s="197">
        <v>0</v>
      </c>
      <c r="D26" s="197">
        <v>0</v>
      </c>
      <c r="E26" s="198">
        <v>0</v>
      </c>
      <c r="F26" s="199">
        <f t="shared" si="0"/>
        <v>0</v>
      </c>
      <c r="G26" s="52"/>
      <c r="H26" s="228"/>
    </row>
    <row r="27" spans="1:11">
      <c r="A27" s="195" t="s">
        <v>603</v>
      </c>
      <c r="B27" s="196" t="s">
        <v>604</v>
      </c>
      <c r="C27" s="197">
        <v>0</v>
      </c>
      <c r="D27" s="197">
        <v>0</v>
      </c>
      <c r="E27" s="198">
        <v>0</v>
      </c>
      <c r="F27" s="199">
        <f t="shared" si="0"/>
        <v>0</v>
      </c>
      <c r="H27" s="52"/>
    </row>
    <row r="28" spans="1:11">
      <c r="A28" s="195" t="s">
        <v>629</v>
      </c>
      <c r="B28" s="196" t="s">
        <v>608</v>
      </c>
      <c r="C28" s="197">
        <v>0</v>
      </c>
      <c r="D28" s="197"/>
      <c r="E28" s="198"/>
      <c r="F28" s="199">
        <f t="shared" si="0"/>
        <v>0</v>
      </c>
      <c r="H28" s="228"/>
    </row>
    <row r="29" spans="1:11">
      <c r="A29" s="231" t="s">
        <v>605</v>
      </c>
      <c r="B29" s="196" t="s">
        <v>606</v>
      </c>
      <c r="C29" s="197">
        <v>0</v>
      </c>
      <c r="D29" s="197">
        <v>0</v>
      </c>
      <c r="E29" s="198"/>
      <c r="F29" s="199">
        <f t="shared" si="0"/>
        <v>0</v>
      </c>
      <c r="H29" s="52"/>
    </row>
    <row r="30" spans="1:11">
      <c r="A30" s="231" t="s">
        <v>598</v>
      </c>
      <c r="B30" s="196" t="s">
        <v>523</v>
      </c>
      <c r="C30" s="197">
        <v>0</v>
      </c>
      <c r="D30" s="197"/>
      <c r="E30" s="198">
        <v>0</v>
      </c>
      <c r="F30" s="199">
        <f t="shared" si="0"/>
        <v>0</v>
      </c>
      <c r="G30" s="52" t="s">
        <v>16</v>
      </c>
      <c r="H30" s="52" t="s">
        <v>16</v>
      </c>
    </row>
    <row r="31" spans="1:11">
      <c r="A31" s="243" t="s">
        <v>611</v>
      </c>
      <c r="B31" s="196" t="s">
        <v>612</v>
      </c>
      <c r="C31" s="197">
        <v>0</v>
      </c>
      <c r="D31" s="197">
        <v>0</v>
      </c>
      <c r="E31" s="198">
        <v>0</v>
      </c>
      <c r="F31" s="199">
        <f t="shared" si="0"/>
        <v>0</v>
      </c>
      <c r="H31" s="52"/>
    </row>
    <row r="32" spans="1:11" ht="24">
      <c r="A32" s="243" t="s">
        <v>558</v>
      </c>
      <c r="B32" s="196" t="s">
        <v>559</v>
      </c>
      <c r="C32" s="197">
        <v>0</v>
      </c>
      <c r="D32" s="197">
        <v>0</v>
      </c>
      <c r="E32" s="198">
        <v>0</v>
      </c>
      <c r="F32" s="199">
        <f t="shared" si="0"/>
        <v>0</v>
      </c>
      <c r="H32" s="228" t="s">
        <v>16</v>
      </c>
      <c r="I32" s="228" t="s">
        <v>16</v>
      </c>
      <c r="J32" s="228" t="s">
        <v>16</v>
      </c>
      <c r="K32" s="228" t="s">
        <v>16</v>
      </c>
    </row>
    <row r="33" spans="1:11">
      <c r="A33" s="195" t="s">
        <v>560</v>
      </c>
      <c r="B33" s="196" t="s">
        <v>561</v>
      </c>
      <c r="C33" s="197">
        <v>0</v>
      </c>
      <c r="D33" s="197">
        <v>0</v>
      </c>
      <c r="E33" s="198">
        <v>0</v>
      </c>
      <c r="F33" s="199">
        <f t="shared" si="0"/>
        <v>0</v>
      </c>
      <c r="G33" s="52" t="s">
        <v>16</v>
      </c>
      <c r="H33" s="52" t="s">
        <v>16</v>
      </c>
      <c r="I33" s="52" t="s">
        <v>16</v>
      </c>
      <c r="K33" s="228" t="s">
        <v>16</v>
      </c>
    </row>
    <row r="34" spans="1:11">
      <c r="A34" s="195" t="s">
        <v>639</v>
      </c>
      <c r="B34" s="196" t="s">
        <v>640</v>
      </c>
      <c r="C34" s="197">
        <v>0</v>
      </c>
      <c r="D34" s="197">
        <v>0</v>
      </c>
      <c r="E34" s="198">
        <v>0</v>
      </c>
      <c r="F34" s="199">
        <f t="shared" si="0"/>
        <v>0</v>
      </c>
      <c r="G34" s="257" t="s">
        <v>16</v>
      </c>
      <c r="H34" s="258" t="s">
        <v>16</v>
      </c>
      <c r="K34" s="228" t="s">
        <v>16</v>
      </c>
    </row>
    <row r="35" spans="1:11">
      <c r="A35" s="195" t="s">
        <v>609</v>
      </c>
      <c r="B35" s="196" t="s">
        <v>610</v>
      </c>
      <c r="C35" s="197">
        <v>0</v>
      </c>
      <c r="D35" s="197">
        <v>0</v>
      </c>
      <c r="E35" s="198">
        <v>0</v>
      </c>
      <c r="F35" s="199">
        <f t="shared" si="0"/>
        <v>0</v>
      </c>
      <c r="K35" s="228"/>
    </row>
    <row r="36" spans="1:11">
      <c r="A36" s="243" t="s">
        <v>613</v>
      </c>
      <c r="B36" s="196" t="s">
        <v>614</v>
      </c>
      <c r="C36" s="197">
        <v>0</v>
      </c>
      <c r="D36" s="197">
        <v>0</v>
      </c>
      <c r="E36" s="198">
        <v>0</v>
      </c>
      <c r="F36" s="199">
        <f t="shared" si="0"/>
        <v>0</v>
      </c>
      <c r="H36" s="228" t="s">
        <v>16</v>
      </c>
    </row>
    <row r="37" spans="1:11">
      <c r="A37" s="195" t="s">
        <v>562</v>
      </c>
      <c r="B37" s="196" t="s">
        <v>563</v>
      </c>
      <c r="C37" s="197">
        <v>0</v>
      </c>
      <c r="D37" s="197">
        <v>0</v>
      </c>
      <c r="E37" s="198">
        <v>0</v>
      </c>
      <c r="F37" s="199">
        <f t="shared" si="0"/>
        <v>0</v>
      </c>
      <c r="H37" s="228" t="s">
        <v>16</v>
      </c>
    </row>
    <row r="38" spans="1:11">
      <c r="A38" s="195" t="s">
        <v>564</v>
      </c>
      <c r="B38" s="196" t="s">
        <v>565</v>
      </c>
      <c r="C38" s="197">
        <v>0</v>
      </c>
      <c r="D38" s="197">
        <v>0</v>
      </c>
      <c r="E38" s="198">
        <v>0</v>
      </c>
      <c r="F38" s="199">
        <f t="shared" si="0"/>
        <v>0</v>
      </c>
      <c r="H38" s="52" t="s">
        <v>16</v>
      </c>
    </row>
    <row r="39" spans="1:11">
      <c r="A39" s="195" t="s">
        <v>566</v>
      </c>
      <c r="B39" s="196" t="s">
        <v>567</v>
      </c>
      <c r="C39" s="197">
        <v>0</v>
      </c>
      <c r="D39" s="197">
        <v>0</v>
      </c>
      <c r="E39" s="198">
        <v>0</v>
      </c>
      <c r="F39" s="199">
        <f t="shared" ref="F39:F71" si="1">D39-E39</f>
        <v>0</v>
      </c>
      <c r="H39" s="52" t="s">
        <v>16</v>
      </c>
    </row>
    <row r="40" spans="1:11">
      <c r="A40" s="195" t="s">
        <v>568</v>
      </c>
      <c r="B40" s="196" t="s">
        <v>569</v>
      </c>
      <c r="C40" s="197">
        <v>0</v>
      </c>
      <c r="D40" s="197">
        <v>0</v>
      </c>
      <c r="E40" s="198">
        <v>0</v>
      </c>
      <c r="F40" s="199">
        <f t="shared" si="1"/>
        <v>0</v>
      </c>
      <c r="H40" s="199" t="s">
        <v>16</v>
      </c>
      <c r="I40" s="52" t="s">
        <v>16</v>
      </c>
      <c r="J40" s="52" t="s">
        <v>16</v>
      </c>
    </row>
    <row r="41" spans="1:11" ht="24">
      <c r="A41" s="195" t="s">
        <v>636</v>
      </c>
      <c r="B41" s="196" t="s">
        <v>638</v>
      </c>
      <c r="C41" s="197">
        <v>0</v>
      </c>
      <c r="D41" s="197"/>
      <c r="E41" s="198">
        <v>0</v>
      </c>
      <c r="F41" s="205">
        <f t="shared" si="1"/>
        <v>0</v>
      </c>
      <c r="H41" s="199" t="s">
        <v>16</v>
      </c>
      <c r="I41" s="52"/>
      <c r="J41" s="52"/>
    </row>
    <row r="42" spans="1:11" ht="24">
      <c r="A42" s="195" t="s">
        <v>570</v>
      </c>
      <c r="B42" s="196" t="s">
        <v>571</v>
      </c>
      <c r="C42" s="197">
        <v>0</v>
      </c>
      <c r="D42" s="197">
        <v>0</v>
      </c>
      <c r="E42" s="198">
        <v>0</v>
      </c>
      <c r="F42" s="205">
        <f t="shared" si="1"/>
        <v>0</v>
      </c>
      <c r="H42" s="52" t="s">
        <v>16</v>
      </c>
      <c r="I42" s="52" t="s">
        <v>16</v>
      </c>
    </row>
    <row r="43" spans="1:11" ht="24">
      <c r="A43" s="195" t="s">
        <v>646</v>
      </c>
      <c r="B43" s="196" t="s">
        <v>647</v>
      </c>
      <c r="C43" s="197">
        <v>0</v>
      </c>
      <c r="D43" s="197"/>
      <c r="E43" s="198">
        <v>0</v>
      </c>
      <c r="F43" s="205">
        <f t="shared" si="1"/>
        <v>0</v>
      </c>
      <c r="H43" s="52"/>
      <c r="I43" s="52"/>
    </row>
    <row r="44" spans="1:11">
      <c r="A44" s="195" t="s">
        <v>615</v>
      </c>
      <c r="B44" s="196" t="s">
        <v>147</v>
      </c>
      <c r="C44" s="197">
        <v>0</v>
      </c>
      <c r="D44" s="197"/>
      <c r="E44" s="198">
        <v>0</v>
      </c>
      <c r="F44" s="205">
        <f t="shared" si="1"/>
        <v>0</v>
      </c>
      <c r="H44" s="52" t="s">
        <v>16</v>
      </c>
      <c r="I44" s="52"/>
    </row>
    <row r="45" spans="1:11">
      <c r="A45" s="195" t="s">
        <v>641</v>
      </c>
      <c r="B45" s="196" t="s">
        <v>642</v>
      </c>
      <c r="C45" s="197"/>
      <c r="D45" s="197"/>
      <c r="E45" s="254">
        <v>0</v>
      </c>
      <c r="F45" s="205">
        <f t="shared" si="1"/>
        <v>0</v>
      </c>
      <c r="H45" s="52"/>
      <c r="I45" s="52"/>
    </row>
    <row r="46" spans="1:11">
      <c r="A46" s="195" t="s">
        <v>572</v>
      </c>
      <c r="B46" s="196" t="s">
        <v>573</v>
      </c>
      <c r="C46" s="196"/>
      <c r="D46" s="197">
        <v>0</v>
      </c>
      <c r="E46" s="198">
        <v>0</v>
      </c>
      <c r="F46" s="199">
        <f t="shared" si="1"/>
        <v>0</v>
      </c>
      <c r="H46" s="52" t="s">
        <v>16</v>
      </c>
    </row>
    <row r="47" spans="1:11">
      <c r="A47" s="195" t="s">
        <v>621</v>
      </c>
      <c r="B47" s="196" t="s">
        <v>622</v>
      </c>
      <c r="C47" s="196"/>
      <c r="D47" s="197">
        <v>0</v>
      </c>
      <c r="E47" s="198"/>
      <c r="F47" s="199">
        <f t="shared" si="1"/>
        <v>0</v>
      </c>
      <c r="H47" s="52" t="s">
        <v>16</v>
      </c>
      <c r="I47" s="259" t="s">
        <v>16</v>
      </c>
    </row>
    <row r="48" spans="1:11">
      <c r="A48" s="195" t="s">
        <v>574</v>
      </c>
      <c r="B48" s="196" t="s">
        <v>411</v>
      </c>
      <c r="C48" s="196"/>
      <c r="D48" s="197">
        <v>0</v>
      </c>
      <c r="E48" s="198">
        <v>0</v>
      </c>
      <c r="F48" s="199">
        <f t="shared" si="1"/>
        <v>0</v>
      </c>
      <c r="H48" s="52" t="s">
        <v>16</v>
      </c>
      <c r="I48" s="228" t="s">
        <v>16</v>
      </c>
    </row>
    <row r="49" spans="1:9">
      <c r="A49" s="195" t="s">
        <v>619</v>
      </c>
      <c r="B49" s="196" t="s">
        <v>618</v>
      </c>
      <c r="C49" s="196"/>
      <c r="D49" s="197">
        <v>0</v>
      </c>
      <c r="E49" s="198"/>
      <c r="F49" s="199">
        <f t="shared" si="1"/>
        <v>0</v>
      </c>
      <c r="H49" s="52" t="s">
        <v>16</v>
      </c>
    </row>
    <row r="50" spans="1:9">
      <c r="A50" s="195" t="s">
        <v>619</v>
      </c>
      <c r="B50" s="196" t="s">
        <v>620</v>
      </c>
      <c r="C50" s="196"/>
      <c r="D50" s="197">
        <v>0</v>
      </c>
      <c r="E50" s="198"/>
      <c r="F50" s="199">
        <f t="shared" si="1"/>
        <v>0</v>
      </c>
      <c r="I50" s="52" t="s">
        <v>16</v>
      </c>
    </row>
    <row r="51" spans="1:9">
      <c r="A51" s="195" t="s">
        <v>575</v>
      </c>
      <c r="B51" s="196" t="s">
        <v>576</v>
      </c>
      <c r="C51" s="196"/>
      <c r="D51" s="197">
        <v>0</v>
      </c>
      <c r="E51" s="198">
        <v>0</v>
      </c>
      <c r="F51" s="199">
        <f t="shared" si="1"/>
        <v>0</v>
      </c>
    </row>
    <row r="52" spans="1:9">
      <c r="A52" s="195" t="s">
        <v>577</v>
      </c>
      <c r="B52" s="196" t="s">
        <v>578</v>
      </c>
      <c r="C52" s="196"/>
      <c r="D52" s="197">
        <v>0</v>
      </c>
      <c r="E52" s="198">
        <v>0</v>
      </c>
      <c r="F52" s="199">
        <f t="shared" si="1"/>
        <v>0</v>
      </c>
    </row>
    <row r="53" spans="1:9">
      <c r="A53" s="195" t="s">
        <v>579</v>
      </c>
      <c r="B53" s="196" t="s">
        <v>580</v>
      </c>
      <c r="C53" s="196"/>
      <c r="D53" s="197">
        <v>0</v>
      </c>
      <c r="E53" s="198">
        <v>0</v>
      </c>
      <c r="F53" s="199">
        <f t="shared" si="1"/>
        <v>0</v>
      </c>
    </row>
    <row r="54" spans="1:9">
      <c r="A54" s="195" t="s">
        <v>581</v>
      </c>
      <c r="B54" s="196" t="s">
        <v>416</v>
      </c>
      <c r="C54" s="196" t="s">
        <v>595</v>
      </c>
      <c r="D54" s="197">
        <v>0</v>
      </c>
      <c r="E54" s="198">
        <v>0</v>
      </c>
      <c r="F54" s="199">
        <f t="shared" si="1"/>
        <v>0</v>
      </c>
    </row>
    <row r="55" spans="1:9">
      <c r="A55" s="195" t="s">
        <v>587</v>
      </c>
      <c r="B55" s="196" t="s">
        <v>625</v>
      </c>
      <c r="C55" s="196"/>
      <c r="D55" s="197">
        <v>0</v>
      </c>
      <c r="E55" s="198">
        <v>0</v>
      </c>
      <c r="F55" s="199">
        <f t="shared" si="1"/>
        <v>0</v>
      </c>
      <c r="H55" s="52" t="s">
        <v>16</v>
      </c>
    </row>
    <row r="56" spans="1:9">
      <c r="A56" s="195" t="s">
        <v>631</v>
      </c>
      <c r="B56" s="196" t="s">
        <v>632</v>
      </c>
      <c r="C56" s="196"/>
      <c r="D56" s="197">
        <v>0</v>
      </c>
      <c r="E56" s="198">
        <v>0</v>
      </c>
      <c r="F56" s="199">
        <f t="shared" si="1"/>
        <v>0</v>
      </c>
      <c r="H56" s="52"/>
    </row>
    <row r="57" spans="1:9">
      <c r="A57" s="195" t="s">
        <v>582</v>
      </c>
      <c r="B57" s="196" t="s">
        <v>583</v>
      </c>
      <c r="C57" s="196"/>
      <c r="D57" s="197">
        <v>0</v>
      </c>
      <c r="E57" s="198">
        <v>0</v>
      </c>
      <c r="F57" s="199">
        <f t="shared" si="1"/>
        <v>0</v>
      </c>
      <c r="H57" s="52" t="s">
        <v>16</v>
      </c>
    </row>
    <row r="58" spans="1:9">
      <c r="A58" s="195" t="s">
        <v>633</v>
      </c>
      <c r="B58" s="196" t="s">
        <v>634</v>
      </c>
      <c r="C58" s="196"/>
      <c r="D58" s="197">
        <v>0</v>
      </c>
      <c r="E58" s="198">
        <v>0</v>
      </c>
      <c r="F58" s="199">
        <f t="shared" si="1"/>
        <v>0</v>
      </c>
      <c r="H58" s="52"/>
    </row>
    <row r="59" spans="1:9">
      <c r="A59" s="195" t="s">
        <v>652</v>
      </c>
      <c r="B59" s="196" t="s">
        <v>653</v>
      </c>
      <c r="C59" s="196"/>
      <c r="D59" s="197">
        <v>0</v>
      </c>
      <c r="E59" s="198"/>
      <c r="F59" s="199">
        <f t="shared" si="1"/>
        <v>0</v>
      </c>
      <c r="H59" s="52"/>
    </row>
    <row r="60" spans="1:9">
      <c r="A60" s="195" t="s">
        <v>584</v>
      </c>
      <c r="B60" s="196" t="s">
        <v>585</v>
      </c>
      <c r="C60" s="196"/>
      <c r="D60" s="197">
        <v>0</v>
      </c>
      <c r="E60" s="198">
        <v>0</v>
      </c>
      <c r="F60" s="199">
        <f t="shared" si="1"/>
        <v>0</v>
      </c>
      <c r="H60" s="52" t="s">
        <v>16</v>
      </c>
    </row>
    <row r="61" spans="1:9">
      <c r="A61" s="195" t="s">
        <v>586</v>
      </c>
      <c r="B61" s="196" t="s">
        <v>421</v>
      </c>
      <c r="C61" s="196"/>
      <c r="D61" s="197">
        <v>0</v>
      </c>
      <c r="E61" s="198">
        <v>0</v>
      </c>
      <c r="F61" s="199">
        <f t="shared" si="1"/>
        <v>0</v>
      </c>
      <c r="H61" s="52" t="s">
        <v>16</v>
      </c>
    </row>
    <row r="62" spans="1:9">
      <c r="A62" s="195" t="s">
        <v>630</v>
      </c>
      <c r="B62" s="196" t="s">
        <v>203</v>
      </c>
      <c r="C62" s="196"/>
      <c r="D62" s="197">
        <v>0</v>
      </c>
      <c r="E62" s="198">
        <v>0</v>
      </c>
      <c r="F62" s="199">
        <f t="shared" si="1"/>
        <v>0</v>
      </c>
      <c r="H62" s="52"/>
    </row>
    <row r="63" spans="1:9">
      <c r="A63" s="195" t="s">
        <v>650</v>
      </c>
      <c r="B63" s="196" t="s">
        <v>651</v>
      </c>
      <c r="C63" s="196"/>
      <c r="D63" s="197">
        <v>0</v>
      </c>
      <c r="E63" s="198"/>
      <c r="F63" s="199">
        <f t="shared" si="1"/>
        <v>0</v>
      </c>
      <c r="H63" s="52"/>
    </row>
    <row r="64" spans="1:9">
      <c r="A64" s="195" t="s">
        <v>623</v>
      </c>
      <c r="B64" s="196" t="s">
        <v>624</v>
      </c>
      <c r="C64" s="196"/>
      <c r="D64" s="197">
        <v>0</v>
      </c>
      <c r="E64" s="198">
        <v>0</v>
      </c>
      <c r="F64" s="199">
        <f t="shared" si="1"/>
        <v>0</v>
      </c>
    </row>
    <row r="65" spans="1:8">
      <c r="A65" s="195" t="s">
        <v>587</v>
      </c>
      <c r="B65" s="196" t="s">
        <v>588</v>
      </c>
      <c r="C65" s="196"/>
      <c r="D65" s="197">
        <v>0</v>
      </c>
      <c r="E65" s="198">
        <v>0</v>
      </c>
      <c r="F65" s="199">
        <f t="shared" si="1"/>
        <v>0</v>
      </c>
      <c r="H65" s="52" t="s">
        <v>16</v>
      </c>
    </row>
    <row r="66" spans="1:8">
      <c r="A66" s="195" t="s">
        <v>589</v>
      </c>
      <c r="B66" s="196" t="s">
        <v>229</v>
      </c>
      <c r="C66" s="196"/>
      <c r="D66" s="197">
        <v>0</v>
      </c>
      <c r="E66" s="198">
        <v>0</v>
      </c>
      <c r="F66" s="199">
        <f t="shared" si="1"/>
        <v>0</v>
      </c>
    </row>
    <row r="67" spans="1:8">
      <c r="A67" s="195" t="s">
        <v>616</v>
      </c>
      <c r="B67" s="196" t="s">
        <v>617</v>
      </c>
      <c r="C67" s="196"/>
      <c r="D67" s="197">
        <v>0</v>
      </c>
      <c r="E67" s="198"/>
      <c r="F67" s="199">
        <f t="shared" si="1"/>
        <v>0</v>
      </c>
    </row>
    <row r="68" spans="1:8">
      <c r="A68" s="195" t="s">
        <v>637</v>
      </c>
      <c r="B68" s="196" t="s">
        <v>443</v>
      </c>
      <c r="C68" s="196"/>
      <c r="D68" s="197">
        <v>0</v>
      </c>
      <c r="E68" s="198"/>
      <c r="F68" s="199">
        <f t="shared" si="1"/>
        <v>0</v>
      </c>
    </row>
    <row r="69" spans="1:8" ht="24">
      <c r="A69" s="195" t="s">
        <v>590</v>
      </c>
      <c r="B69" s="196" t="s">
        <v>591</v>
      </c>
      <c r="C69" s="196"/>
      <c r="D69" s="197">
        <v>0</v>
      </c>
      <c r="E69" s="198">
        <v>0</v>
      </c>
      <c r="F69" s="199">
        <f t="shared" si="1"/>
        <v>0</v>
      </c>
    </row>
    <row r="70" spans="1:8">
      <c r="A70" s="195" t="s">
        <v>592</v>
      </c>
      <c r="B70" s="196" t="s">
        <v>427</v>
      </c>
      <c r="C70" s="196"/>
      <c r="D70" s="197">
        <v>0</v>
      </c>
      <c r="E70" s="198">
        <v>0</v>
      </c>
      <c r="F70" s="199">
        <f t="shared" si="1"/>
        <v>0</v>
      </c>
      <c r="H70" s="52" t="s">
        <v>16</v>
      </c>
    </row>
    <row r="71" spans="1:8">
      <c r="A71" s="232" t="s">
        <v>599</v>
      </c>
      <c r="B71" s="196" t="s">
        <v>600</v>
      </c>
      <c r="C71" s="196"/>
      <c r="D71" s="197">
        <v>0</v>
      </c>
      <c r="E71" s="198">
        <v>0</v>
      </c>
      <c r="F71" s="199">
        <f t="shared" si="1"/>
        <v>0</v>
      </c>
      <c r="H71" s="52" t="s">
        <v>16</v>
      </c>
    </row>
    <row r="72" spans="1:8">
      <c r="A72" s="201" t="s">
        <v>593</v>
      </c>
      <c r="B72" s="202" t="s">
        <v>594</v>
      </c>
      <c r="C72" s="203">
        <f>SUM(C14:C71)</f>
        <v>0</v>
      </c>
      <c r="D72" s="204">
        <f>SUM(D14:D71)</f>
        <v>0</v>
      </c>
      <c r="E72" s="204">
        <f>SUM(E14:E70)</f>
        <v>0</v>
      </c>
      <c r="F72" s="220">
        <f>SUM(F14:F71)</f>
        <v>0</v>
      </c>
    </row>
    <row r="73" spans="1:8">
      <c r="A73" s="189"/>
      <c r="B73" s="190"/>
      <c r="C73" s="229"/>
      <c r="D73" s="190"/>
      <c r="E73" s="190"/>
      <c r="F73" s="190"/>
      <c r="G73" s="52" t="s">
        <v>16</v>
      </c>
    </row>
    <row r="74" spans="1:8">
      <c r="A74" s="189"/>
      <c r="B74" s="190"/>
      <c r="C74" s="229"/>
      <c r="D74" s="199" t="s">
        <v>595</v>
      </c>
      <c r="E74" s="190"/>
      <c r="F74" s="190"/>
    </row>
    <row r="75" spans="1:8">
      <c r="E75" s="52"/>
    </row>
    <row r="76" spans="1:8">
      <c r="D76" s="52" t="s">
        <v>16</v>
      </c>
      <c r="E76" s="52" t="s">
        <v>16</v>
      </c>
      <c r="F76" s="228" t="s">
        <v>16</v>
      </c>
      <c r="G76" s="52" t="s">
        <v>16</v>
      </c>
    </row>
    <row r="77" spans="1:8">
      <c r="D77" s="52"/>
      <c r="E77" s="52"/>
      <c r="F77" s="228"/>
    </row>
    <row r="78" spans="1:8">
      <c r="D78" t="s">
        <v>16</v>
      </c>
      <c r="E78" s="52" t="str">
        <f>H44</f>
        <v/>
      </c>
      <c r="F78" s="228" t="s">
        <v>16</v>
      </c>
      <c r="G78" s="52" t="s">
        <v>16</v>
      </c>
    </row>
    <row r="79" spans="1:8">
      <c r="D79" s="52"/>
      <c r="E79" s="52"/>
      <c r="F79" s="228"/>
    </row>
    <row r="80" spans="1:8">
      <c r="D80" t="s">
        <v>16</v>
      </c>
      <c r="E80" s="52" t="s">
        <v>16</v>
      </c>
      <c r="F80" s="260" t="s">
        <v>16</v>
      </c>
    </row>
    <row r="81" spans="4:5">
      <c r="D81" s="52"/>
      <c r="E81" s="52"/>
    </row>
  </sheetData>
  <mergeCells count="4">
    <mergeCell ref="B2:B4"/>
    <mergeCell ref="D2:F2"/>
    <mergeCell ref="D3:F3"/>
    <mergeCell ref="A5:B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topLeftCell="B1" zoomScale="86" zoomScaleNormal="86" zoomScaleSheetLayoutView="86" workbookViewId="0">
      <pane ySplit="9" topLeftCell="A16" activePane="bottomLeft" state="frozen"/>
      <selection pane="bottomLeft" activeCell="B20" sqref="B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4" ht="18.75">
      <c r="B1" s="286" t="s">
        <v>657</v>
      </c>
      <c r="C1" s="286"/>
      <c r="D1" s="64"/>
    </row>
    <row r="2" spans="1:4" ht="18.75">
      <c r="B2" s="286" t="s">
        <v>493</v>
      </c>
      <c r="C2" s="286"/>
      <c r="D2" s="64"/>
    </row>
    <row r="3" spans="1:4" ht="18.75">
      <c r="B3" s="287" t="s">
        <v>666</v>
      </c>
      <c r="C3" s="287"/>
      <c r="D3" s="120"/>
    </row>
    <row r="4" spans="1:4" ht="18.75">
      <c r="B4" s="286" t="s">
        <v>0</v>
      </c>
      <c r="C4" s="286"/>
      <c r="D4" s="64"/>
    </row>
    <row r="5" spans="1:4">
      <c r="C5" s="10"/>
    </row>
    <row r="6" spans="1:4" ht="15.75">
      <c r="A6" s="132"/>
      <c r="C6" s="10"/>
    </row>
    <row r="7" spans="1:4" ht="15" customHeight="1">
      <c r="A7" s="283" t="s">
        <v>458</v>
      </c>
      <c r="B7" s="283" t="s">
        <v>127</v>
      </c>
      <c r="C7" s="206" t="s">
        <v>406</v>
      </c>
    </row>
    <row r="8" spans="1:4" ht="15" customHeight="1">
      <c r="A8" s="284"/>
      <c r="B8" s="284"/>
      <c r="C8" s="252"/>
    </row>
    <row r="9" spans="1:4" ht="15" customHeight="1">
      <c r="A9" s="285"/>
      <c r="B9" s="284"/>
      <c r="C9" s="207"/>
    </row>
    <row r="10" spans="1:4" s="11" customFormat="1" ht="15.75">
      <c r="A10" s="133"/>
      <c r="B10" s="65" t="s">
        <v>131</v>
      </c>
      <c r="C10" s="253"/>
    </row>
    <row r="11" spans="1:4" s="11" customFormat="1" ht="15.75">
      <c r="A11" s="97">
        <v>300105134</v>
      </c>
      <c r="B11" s="65" t="s">
        <v>128</v>
      </c>
      <c r="C11" s="208"/>
    </row>
    <row r="12" spans="1:4" s="11" customFormat="1" ht="15.75">
      <c r="A12" s="59"/>
      <c r="B12" s="65" t="s">
        <v>129</v>
      </c>
      <c r="C12" s="208"/>
      <c r="D12" s="13"/>
    </row>
    <row r="13" spans="1:4" s="11" customFormat="1" ht="15.75">
      <c r="A13" s="19" t="s">
        <v>479</v>
      </c>
      <c r="B13" s="65" t="s">
        <v>457</v>
      </c>
      <c r="C13" s="208">
        <v>973760.83</v>
      </c>
      <c r="D13" s="13"/>
    </row>
    <row r="14" spans="1:4" s="11" customFormat="1" ht="15.75">
      <c r="A14" s="19" t="s">
        <v>464</v>
      </c>
      <c r="B14" s="65" t="s">
        <v>332</v>
      </c>
      <c r="C14" s="208"/>
      <c r="D14" s="13"/>
    </row>
    <row r="15" spans="1:4" s="11" customFormat="1" ht="15.75">
      <c r="A15" s="19" t="s">
        <v>461</v>
      </c>
      <c r="B15" s="65" t="s">
        <v>331</v>
      </c>
      <c r="C15" s="208"/>
      <c r="D15" s="13"/>
    </row>
    <row r="16" spans="1:4" s="11" customFormat="1" ht="15.75">
      <c r="A16" s="19" t="s">
        <v>463</v>
      </c>
      <c r="B16" s="65" t="s">
        <v>130</v>
      </c>
      <c r="C16" s="208"/>
      <c r="D16" s="13"/>
    </row>
    <row r="17" spans="1:4" s="11" customFormat="1" ht="15.75">
      <c r="A17" s="19" t="s">
        <v>462</v>
      </c>
      <c r="B17" s="65" t="s">
        <v>333</v>
      </c>
      <c r="C17" s="208">
        <v>0</v>
      </c>
      <c r="D17" s="13"/>
    </row>
    <row r="18" spans="1:4" ht="15.75">
      <c r="A18" s="19" t="s">
        <v>460</v>
      </c>
      <c r="B18" s="65" t="s">
        <v>330</v>
      </c>
      <c r="C18" s="208">
        <v>0</v>
      </c>
      <c r="D18" s="2"/>
    </row>
    <row r="19" spans="1:4" ht="15.75">
      <c r="A19" s="19"/>
      <c r="B19" s="66" t="s">
        <v>132</v>
      </c>
      <c r="C19" s="208"/>
      <c r="D19" s="2"/>
    </row>
    <row r="20" spans="1:4" ht="15.75">
      <c r="A20" s="19"/>
      <c r="B20" s="66" t="s">
        <v>626</v>
      </c>
      <c r="C20" s="255">
        <v>0</v>
      </c>
      <c r="D20" s="2"/>
    </row>
    <row r="21" spans="1:4" ht="15.75">
      <c r="A21" s="134"/>
      <c r="B21" s="66" t="s">
        <v>325</v>
      </c>
      <c r="C21" s="209">
        <v>0</v>
      </c>
      <c r="D21" s="2"/>
    </row>
    <row r="22" spans="1:4" ht="15.75">
      <c r="A22" s="134"/>
      <c r="B22" s="66" t="s">
        <v>133</v>
      </c>
      <c r="C22" s="209"/>
      <c r="D22" s="2"/>
    </row>
    <row r="23" spans="1:4" ht="15.75">
      <c r="A23" s="134"/>
      <c r="B23" s="59" t="s">
        <v>465</v>
      </c>
      <c r="C23" s="210">
        <f>SUM(C10:C22)</f>
        <v>973760.83</v>
      </c>
      <c r="D23" s="2"/>
    </row>
    <row r="24" spans="1:4" ht="15.75">
      <c r="A24" s="132"/>
      <c r="B24" s="263"/>
      <c r="C24" s="234"/>
    </row>
    <row r="25" spans="1:4" ht="15.75">
      <c r="A25" s="132"/>
      <c r="B25" s="14"/>
      <c r="C25" s="234"/>
    </row>
    <row r="26" spans="1:4" ht="15" customHeight="1">
      <c r="A26" s="135" t="s">
        <v>458</v>
      </c>
      <c r="B26" s="131" t="s">
        <v>456</v>
      </c>
      <c r="C26" s="210" t="s">
        <v>406</v>
      </c>
    </row>
    <row r="27" spans="1:4" ht="15.75">
      <c r="A27" s="19">
        <v>9995028000</v>
      </c>
      <c r="B27" s="66" t="s">
        <v>459</v>
      </c>
      <c r="C27" s="208">
        <v>0</v>
      </c>
    </row>
    <row r="28" spans="1:4" ht="15.75">
      <c r="A28" s="19">
        <v>9995028001</v>
      </c>
      <c r="B28" s="66" t="s">
        <v>455</v>
      </c>
      <c r="C28" s="208"/>
    </row>
    <row r="29" spans="1:4" ht="15.75">
      <c r="A29" s="19">
        <v>2110003000</v>
      </c>
      <c r="B29" s="130" t="s">
        <v>450</v>
      </c>
      <c r="C29" s="208"/>
    </row>
    <row r="30" spans="1:4" ht="15.75">
      <c r="A30" s="19">
        <v>9998014000</v>
      </c>
      <c r="B30" s="130" t="s">
        <v>451</v>
      </c>
      <c r="C30" s="209"/>
    </row>
    <row r="31" spans="1:4" ht="15.75">
      <c r="A31" s="19"/>
      <c r="B31" s="66" t="s">
        <v>452</v>
      </c>
      <c r="C31" s="211"/>
    </row>
    <row r="32" spans="1:4" ht="15.75">
      <c r="A32" s="19">
        <v>100198000</v>
      </c>
      <c r="B32" s="66" t="s">
        <v>453</v>
      </c>
      <c r="C32" s="209"/>
    </row>
    <row r="33" spans="1:3" ht="15.75">
      <c r="A33" s="19">
        <v>100198001</v>
      </c>
      <c r="B33" s="66" t="s">
        <v>454</v>
      </c>
      <c r="C33" s="211"/>
    </row>
    <row r="34" spans="1:3" ht="15.75">
      <c r="A34" s="19"/>
      <c r="B34" s="59" t="s">
        <v>466</v>
      </c>
      <c r="C34" s="212"/>
    </row>
    <row r="35" spans="1:3" ht="15.75">
      <c r="A35" s="132"/>
    </row>
    <row r="36" spans="1:3" ht="15.75">
      <c r="B36" s="59" t="s">
        <v>471</v>
      </c>
      <c r="C36" s="235">
        <f>+C23+C34</f>
        <v>973760.83</v>
      </c>
    </row>
  </sheetData>
  <mergeCells count="6">
    <mergeCell ref="A7:A9"/>
    <mergeCell ref="B1:C1"/>
    <mergeCell ref="B2:C2"/>
    <mergeCell ref="B3:C3"/>
    <mergeCell ref="B4:C4"/>
    <mergeCell ref="B7:B9"/>
  </mergeCells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23"/>
  <sheetViews>
    <sheetView topLeftCell="A4" workbookViewId="0">
      <selection activeCell="D25" sqref="D25:E28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278" t="s">
        <v>656</v>
      </c>
      <c r="B1" s="278"/>
      <c r="C1" s="278"/>
      <c r="D1" s="278"/>
      <c r="E1" s="278"/>
      <c r="F1" s="278"/>
      <c r="G1" s="278"/>
      <c r="H1" s="278"/>
    </row>
    <row r="2" spans="1:9" ht="15.75">
      <c r="A2" s="278" t="s">
        <v>503</v>
      </c>
      <c r="B2" s="278"/>
      <c r="C2" s="278"/>
      <c r="D2" s="278"/>
      <c r="E2" s="278"/>
      <c r="F2" s="278"/>
      <c r="G2" s="278"/>
      <c r="H2" s="278"/>
    </row>
    <row r="3" spans="1:9" ht="15.75">
      <c r="A3" s="278" t="s">
        <v>660</v>
      </c>
      <c r="B3" s="278"/>
      <c r="C3" s="278"/>
      <c r="D3" s="278"/>
      <c r="E3" s="278"/>
      <c r="F3" s="278"/>
      <c r="G3" s="278"/>
      <c r="H3" s="278"/>
    </row>
    <row r="4" spans="1:9" ht="15.75">
      <c r="A4" s="278" t="s">
        <v>0</v>
      </c>
      <c r="B4" s="278"/>
      <c r="C4" s="278"/>
      <c r="D4" s="278"/>
      <c r="E4" s="278"/>
      <c r="F4" s="278"/>
      <c r="G4" s="278"/>
      <c r="H4" s="278"/>
    </row>
    <row r="5" spans="1:9">
      <c r="A5" s="174"/>
      <c r="B5" s="174"/>
      <c r="C5" s="174"/>
      <c r="D5" s="174"/>
      <c r="E5" s="174"/>
      <c r="F5" s="174"/>
      <c r="G5" s="174"/>
      <c r="H5" s="174"/>
    </row>
    <row r="6" spans="1:9">
      <c r="A6" s="175" t="s">
        <v>504</v>
      </c>
      <c r="B6" s="174"/>
      <c r="C6" s="174"/>
      <c r="D6" s="174"/>
      <c r="E6" s="174"/>
      <c r="F6" s="174"/>
      <c r="G6" s="174"/>
      <c r="H6" s="174"/>
    </row>
    <row r="7" spans="1:9">
      <c r="A7" s="13" t="s">
        <v>505</v>
      </c>
      <c r="B7" s="174"/>
      <c r="C7" s="174"/>
      <c r="D7" s="174"/>
      <c r="E7" s="174"/>
      <c r="F7" s="174"/>
      <c r="G7" s="174"/>
      <c r="H7" s="174"/>
    </row>
    <row r="8" spans="1:9">
      <c r="A8" s="288" t="s">
        <v>506</v>
      </c>
      <c r="B8" s="290" t="s">
        <v>507</v>
      </c>
      <c r="C8" s="176" t="s">
        <v>508</v>
      </c>
      <c r="D8" s="177" t="s">
        <v>509</v>
      </c>
      <c r="E8" s="176" t="s">
        <v>510</v>
      </c>
      <c r="F8" s="176" t="s">
        <v>511</v>
      </c>
      <c r="G8" s="177" t="s">
        <v>512</v>
      </c>
      <c r="H8" s="288" t="s">
        <v>108</v>
      </c>
    </row>
    <row r="9" spans="1:9">
      <c r="A9" s="289"/>
      <c r="B9" s="291"/>
      <c r="C9" s="178" t="s">
        <v>513</v>
      </c>
      <c r="D9" s="179" t="s">
        <v>514</v>
      </c>
      <c r="E9" s="178" t="s">
        <v>515</v>
      </c>
      <c r="F9" s="178" t="s">
        <v>516</v>
      </c>
      <c r="G9" s="179" t="s">
        <v>517</v>
      </c>
      <c r="H9" s="289"/>
    </row>
    <row r="10" spans="1:9">
      <c r="A10" s="180" t="s">
        <v>648</v>
      </c>
      <c r="B10" s="181"/>
      <c r="C10" s="181"/>
      <c r="D10" s="181"/>
      <c r="E10" s="181">
        <v>0</v>
      </c>
      <c r="F10" s="181">
        <v>0</v>
      </c>
      <c r="G10" s="181"/>
      <c r="H10" s="181">
        <f>SUM(B10:G10)</f>
        <v>0</v>
      </c>
      <c r="I10" s="137"/>
    </row>
    <row r="11" spans="1:9">
      <c r="A11" s="138" t="s">
        <v>518</v>
      </c>
      <c r="B11" s="181"/>
      <c r="C11" s="181"/>
      <c r="D11" s="181"/>
      <c r="E11" s="249">
        <v>0</v>
      </c>
      <c r="F11" s="249">
        <v>0</v>
      </c>
      <c r="G11" s="181"/>
      <c r="H11" s="181">
        <f t="shared" ref="H11:H15" si="0">SUM(B11:G11)</f>
        <v>0</v>
      </c>
    </row>
    <row r="12" spans="1:9">
      <c r="A12" s="138" t="s">
        <v>519</v>
      </c>
      <c r="B12" s="181"/>
      <c r="C12" s="181"/>
      <c r="D12" s="181"/>
      <c r="E12" s="181"/>
      <c r="F12" s="181"/>
      <c r="G12" s="181"/>
      <c r="H12" s="181">
        <f t="shared" si="0"/>
        <v>0</v>
      </c>
      <c r="I12" s="137"/>
    </row>
    <row r="13" spans="1:9">
      <c r="A13" s="182" t="s">
        <v>520</v>
      </c>
      <c r="B13" s="181"/>
      <c r="C13" s="181"/>
      <c r="D13" s="181"/>
      <c r="E13" s="181"/>
      <c r="F13" s="181"/>
      <c r="G13" s="181"/>
      <c r="H13" s="181">
        <f t="shared" si="0"/>
        <v>0</v>
      </c>
    </row>
    <row r="14" spans="1:9">
      <c r="A14" s="138" t="s">
        <v>521</v>
      </c>
      <c r="B14" s="181"/>
      <c r="C14" s="181"/>
      <c r="D14" s="181"/>
      <c r="E14" s="181"/>
      <c r="F14" s="181"/>
      <c r="G14" s="181"/>
      <c r="H14" s="181">
        <f t="shared" si="0"/>
        <v>0</v>
      </c>
    </row>
    <row r="15" spans="1:9">
      <c r="A15" s="138" t="s">
        <v>99</v>
      </c>
      <c r="B15" s="181"/>
      <c r="C15" s="181"/>
      <c r="D15" s="181"/>
      <c r="E15" s="181"/>
      <c r="F15" s="181"/>
      <c r="G15" s="181"/>
      <c r="H15" s="181">
        <f t="shared" si="0"/>
        <v>0</v>
      </c>
    </row>
    <row r="16" spans="1:9">
      <c r="A16" s="182" t="s">
        <v>522</v>
      </c>
      <c r="B16" s="183">
        <f>+B10+B12-B14-B15</f>
        <v>0</v>
      </c>
      <c r="C16" s="183">
        <f t="shared" ref="C16:G16" si="1">+C10+C12-C14-C15</f>
        <v>0</v>
      </c>
      <c r="D16" s="183">
        <f t="shared" si="1"/>
        <v>0</v>
      </c>
      <c r="E16" s="183">
        <f>+E10+E11+E12-E14-E15</f>
        <v>0</v>
      </c>
      <c r="F16" s="183">
        <f>+F10+F11+F12-F14-F15</f>
        <v>0</v>
      </c>
      <c r="G16" s="183">
        <f t="shared" si="1"/>
        <v>0</v>
      </c>
      <c r="H16" s="184">
        <f>+H10+H11+H12-H14+H15</f>
        <v>0</v>
      </c>
      <c r="I16" s="137"/>
    </row>
    <row r="17" spans="1:9">
      <c r="B17" s="137"/>
      <c r="C17" s="137"/>
      <c r="D17" s="137"/>
      <c r="E17" s="137"/>
      <c r="F17" s="137"/>
      <c r="G17" s="137"/>
      <c r="H17" s="137"/>
    </row>
    <row r="18" spans="1:9">
      <c r="A18" s="182" t="s">
        <v>523</v>
      </c>
      <c r="B18" s="139"/>
      <c r="C18" s="139"/>
      <c r="D18" s="139"/>
      <c r="E18" s="139"/>
      <c r="F18" s="139"/>
      <c r="G18" s="139"/>
      <c r="H18" s="139"/>
    </row>
    <row r="19" spans="1:9">
      <c r="A19" s="138" t="s">
        <v>524</v>
      </c>
      <c r="B19" s="181"/>
      <c r="C19" s="181"/>
      <c r="D19" s="181"/>
      <c r="E19" s="181">
        <v>0</v>
      </c>
      <c r="F19" s="181">
        <v>0</v>
      </c>
      <c r="G19" s="181"/>
      <c r="H19" s="181">
        <f>SUM(B19:G19)</f>
        <v>0</v>
      </c>
    </row>
    <row r="20" spans="1:9">
      <c r="A20" s="138" t="s">
        <v>525</v>
      </c>
      <c r="B20" s="181"/>
      <c r="C20" s="181"/>
      <c r="D20" s="181"/>
      <c r="E20" s="249">
        <v>0</v>
      </c>
      <c r="F20" s="249">
        <v>0</v>
      </c>
      <c r="G20" s="181"/>
      <c r="H20" s="181">
        <f t="shared" ref="H20:H21" si="2">SUM(B20:G20)</f>
        <v>0</v>
      </c>
      <c r="I20" s="137"/>
    </row>
    <row r="21" spans="1:9">
      <c r="A21" s="182" t="s">
        <v>520</v>
      </c>
      <c r="B21" s="181"/>
      <c r="C21" s="181"/>
      <c r="D21" s="181"/>
      <c r="E21" s="181"/>
      <c r="F21" s="181"/>
      <c r="G21" s="181"/>
      <c r="H21" s="181">
        <f t="shared" si="2"/>
        <v>0</v>
      </c>
    </row>
    <row r="22" spans="1:9">
      <c r="A22" s="138" t="s">
        <v>522</v>
      </c>
      <c r="B22" s="183">
        <f>+B19+B20-B21</f>
        <v>0</v>
      </c>
      <c r="C22" s="183">
        <f t="shared" ref="C22:H22" si="3">+C19+C20-C21</f>
        <v>0</v>
      </c>
      <c r="D22" s="183">
        <f t="shared" si="3"/>
        <v>0</v>
      </c>
      <c r="E22" s="183">
        <f t="shared" si="3"/>
        <v>0</v>
      </c>
      <c r="F22" s="183">
        <f t="shared" si="3"/>
        <v>0</v>
      </c>
      <c r="G22" s="183">
        <f t="shared" si="3"/>
        <v>0</v>
      </c>
      <c r="H22" s="183">
        <f t="shared" si="3"/>
        <v>0</v>
      </c>
    </row>
    <row r="23" spans="1:9">
      <c r="A23" s="182" t="s">
        <v>649</v>
      </c>
      <c r="B23" s="183">
        <f>+B16-B22</f>
        <v>0</v>
      </c>
      <c r="C23" s="183">
        <f t="shared" ref="C23:H23" si="4">+C16-C22</f>
        <v>0</v>
      </c>
      <c r="D23" s="183">
        <f t="shared" si="4"/>
        <v>0</v>
      </c>
      <c r="E23" s="183">
        <f t="shared" si="4"/>
        <v>0</v>
      </c>
      <c r="F23" s="183">
        <f t="shared" si="4"/>
        <v>0</v>
      </c>
      <c r="G23" s="183">
        <f t="shared" si="4"/>
        <v>0</v>
      </c>
      <c r="H23" s="184">
        <f t="shared" si="4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20" sqref="B20"/>
    </sheetView>
  </sheetViews>
  <sheetFormatPr baseColWidth="10" defaultRowHeight="15"/>
  <cols>
    <col min="1" max="1" width="59.85546875" customWidth="1"/>
    <col min="2" max="2" width="21.42578125" customWidth="1"/>
    <col min="4" max="4" width="14.140625" bestFit="1" customWidth="1"/>
  </cols>
  <sheetData>
    <row r="1" spans="1:4" ht="18.75">
      <c r="A1" s="286" t="s">
        <v>657</v>
      </c>
      <c r="B1" s="286"/>
    </row>
    <row r="2" spans="1:4" ht="18.75">
      <c r="A2" s="286" t="s">
        <v>483</v>
      </c>
      <c r="B2" s="286"/>
    </row>
    <row r="3" spans="1:4" ht="18.75">
      <c r="A3" s="287" t="s">
        <v>667</v>
      </c>
      <c r="B3" s="287"/>
    </row>
    <row r="4" spans="1:4" ht="18.75">
      <c r="A4" s="286" t="s">
        <v>0</v>
      </c>
      <c r="B4" s="286"/>
    </row>
    <row r="5" spans="1:4" ht="15.75">
      <c r="A5" s="27"/>
    </row>
    <row r="7" spans="1:4" ht="15" customHeight="1">
      <c r="A7" s="187" t="s">
        <v>141</v>
      </c>
      <c r="B7" s="129" t="s">
        <v>406</v>
      </c>
    </row>
    <row r="8" spans="1:4">
      <c r="A8" s="39" t="s">
        <v>329</v>
      </c>
      <c r="B8" s="238">
        <v>387076.2</v>
      </c>
      <c r="D8" s="228" t="s">
        <v>16</v>
      </c>
    </row>
    <row r="9" spans="1:4">
      <c r="A9" s="122" t="s">
        <v>328</v>
      </c>
      <c r="B9" s="251">
        <v>869616.5</v>
      </c>
      <c r="D9" s="228" t="s">
        <v>16</v>
      </c>
    </row>
    <row r="10" spans="1:4">
      <c r="A10" s="122" t="s">
        <v>327</v>
      </c>
      <c r="B10" s="251">
        <v>2029105.18</v>
      </c>
      <c r="D10" s="228" t="s">
        <v>16</v>
      </c>
    </row>
    <row r="11" spans="1:4">
      <c r="A11" s="25" t="s">
        <v>142</v>
      </c>
      <c r="B11" s="239">
        <f>B8+B9+B10</f>
        <v>3285797.88</v>
      </c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B22"/>
  <sheetViews>
    <sheetView view="pageBreakPreview" zoomScale="130" zoomScaleSheetLayoutView="130" workbookViewId="0">
      <selection activeCell="B15" sqref="B15"/>
    </sheetView>
  </sheetViews>
  <sheetFormatPr baseColWidth="10" defaultRowHeight="15"/>
  <cols>
    <col min="1" max="1" width="54.7109375" customWidth="1"/>
    <col min="2" max="2" width="15.42578125" customWidth="1"/>
  </cols>
  <sheetData>
    <row r="1" spans="1:2" ht="18.75">
      <c r="A1" s="286" t="s">
        <v>657</v>
      </c>
      <c r="B1" s="286"/>
    </row>
    <row r="2" spans="1:2" ht="18.75">
      <c r="A2" s="286" t="s">
        <v>469</v>
      </c>
      <c r="B2" s="286"/>
    </row>
    <row r="3" spans="1:2" ht="18.75">
      <c r="A3" s="287" t="s">
        <v>667</v>
      </c>
      <c r="B3" s="287"/>
    </row>
    <row r="4" spans="1:2" ht="18.75">
      <c r="A4" s="286" t="s">
        <v>0</v>
      </c>
      <c r="B4" s="286"/>
    </row>
    <row r="6" spans="1:2">
      <c r="A6" s="9"/>
    </row>
    <row r="8" spans="1:2" ht="15" customHeight="1">
      <c r="A8" s="295" t="s">
        <v>135</v>
      </c>
      <c r="B8" s="292" t="s">
        <v>406</v>
      </c>
    </row>
    <row r="9" spans="1:2" ht="15" customHeight="1">
      <c r="A9" s="296"/>
      <c r="B9" s="293"/>
    </row>
    <row r="10" spans="1:2" ht="15.75" customHeight="1">
      <c r="A10" s="297"/>
      <c r="B10" s="294"/>
    </row>
    <row r="11" spans="1:2" s="9" customFormat="1" ht="15.75">
      <c r="A11" s="121" t="s">
        <v>494</v>
      </c>
      <c r="B11" s="273">
        <v>1167589.3899999999</v>
      </c>
    </row>
    <row r="12" spans="1:2" s="9" customFormat="1" ht="15.75">
      <c r="A12" s="20" t="s">
        <v>136</v>
      </c>
      <c r="B12" s="63"/>
    </row>
    <row r="13" spans="1:2" s="9" customFormat="1" ht="15.75">
      <c r="A13" s="20" t="s">
        <v>139</v>
      </c>
      <c r="B13" s="62"/>
    </row>
    <row r="14" spans="1:2" s="9" customFormat="1" ht="15.75">
      <c r="A14" s="20" t="s">
        <v>140</v>
      </c>
      <c r="B14" s="248"/>
    </row>
    <row r="15" spans="1:2" s="9" customFormat="1" ht="15.75">
      <c r="A15" s="20" t="s">
        <v>326</v>
      </c>
      <c r="B15" s="237">
        <v>0</v>
      </c>
    </row>
    <row r="16" spans="1:2" ht="15.75">
      <c r="A16" s="58" t="s">
        <v>137</v>
      </c>
      <c r="B16" s="236">
        <f>B11+B12+B13+B14+B15</f>
        <v>1167589.3899999999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C20" sqref="A1:C2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286" t="s">
        <v>657</v>
      </c>
      <c r="B1" s="286"/>
    </row>
    <row r="2" spans="1:3" ht="18.75">
      <c r="A2" s="286" t="s">
        <v>498</v>
      </c>
      <c r="B2" s="286"/>
    </row>
    <row r="3" spans="1:3" ht="18.75">
      <c r="A3" s="287" t="s">
        <v>667</v>
      </c>
      <c r="B3" s="287"/>
    </row>
    <row r="4" spans="1:3" ht="18.75">
      <c r="A4" s="286" t="s">
        <v>0</v>
      </c>
      <c r="B4" s="286"/>
    </row>
    <row r="5" spans="1:3" ht="18.75">
      <c r="A5" s="60"/>
      <c r="B5" s="60"/>
    </row>
    <row r="6" spans="1:3" ht="15.75">
      <c r="B6" s="29"/>
    </row>
    <row r="7" spans="1:3" ht="15.75">
      <c r="B7" s="29"/>
    </row>
    <row r="8" spans="1:3" ht="15" customHeight="1">
      <c r="A8" s="185" t="s">
        <v>135</v>
      </c>
      <c r="B8" s="129" t="s">
        <v>406</v>
      </c>
    </row>
    <row r="9" spans="1:3" ht="15.75">
      <c r="A9" s="68" t="s">
        <v>475</v>
      </c>
      <c r="B9" s="216">
        <v>12696714.75</v>
      </c>
    </row>
    <row r="10" spans="1:3" ht="15" customHeight="1">
      <c r="A10" s="30" t="s">
        <v>497</v>
      </c>
      <c r="B10" s="271">
        <f>+B9</f>
        <v>12696714.75</v>
      </c>
    </row>
    <row r="11" spans="1:3">
      <c r="B11" s="52"/>
    </row>
    <row r="12" spans="1:3" ht="15" customHeight="1">
      <c r="C12" s="23"/>
    </row>
    <row r="16" spans="1:3">
      <c r="A16" t="s">
        <v>16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ESF SNS</vt:lpstr>
      <vt:lpstr>ERF SRS</vt:lpstr>
      <vt:lpstr>ECAMP</vt:lpstr>
      <vt:lpstr>Balanza comprobacion  Intranet</vt:lpstr>
      <vt:lpstr>Efectivo</vt:lpstr>
      <vt:lpstr>Mobiliario Eq. Ofc.</vt:lpstr>
      <vt:lpstr>Inventario</vt:lpstr>
      <vt:lpstr>Cuenta por Cobrar</vt:lpstr>
      <vt:lpstr>CXP Corto plazo</vt:lpstr>
      <vt:lpstr>Retenciones y Acum.</vt:lpstr>
      <vt:lpstr>EST. Flujo Efc</vt:lpstr>
      <vt:lpstr>CXP Largo Plazo</vt:lpstr>
      <vt:lpstr>Ingresos</vt:lpstr>
      <vt:lpstr>Benef. Empl x p Corto Plazo</vt:lpstr>
      <vt:lpstr>Patrimonio</vt:lpstr>
      <vt:lpstr>Total Gasto</vt:lpstr>
      <vt:lpstr>Benef. Empl x pagar Larg. Plaz</vt:lpstr>
      <vt:lpstr>Gastos</vt:lpstr>
      <vt:lpstr>Hoja1</vt:lpstr>
      <vt:lpstr>'ERF SRS'!Área_de_impresión</vt:lpstr>
      <vt:lpstr>'ESF SNS'!Área_de_impresión</vt:lpstr>
      <vt:lpstr>'Balanza comprobacion  Intranet'!Títulos_a_imprimir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Usuario de Windows</cp:lastModifiedBy>
  <cp:lastPrinted>2022-05-12T17:50:10Z</cp:lastPrinted>
  <dcterms:created xsi:type="dcterms:W3CDTF">2018-05-02T13:48:18Z</dcterms:created>
  <dcterms:modified xsi:type="dcterms:W3CDTF">2022-05-18T15:34:25Z</dcterms:modified>
</cp:coreProperties>
</file>