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activeTab="1"/>
  </bookViews>
  <sheets>
    <sheet name="Hoja1" sheetId="1" r:id="rId1"/>
    <sheet name="4.1.1.4.01" sheetId="2" r:id="rId2"/>
    <sheet name="Hoja2" sheetId="3" r:id="rId3"/>
  </sheets>
  <externalReferences>
    <externalReference r:id="rId4"/>
  </externalReferences>
  <calcPr calcId="18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787" i="2"/>
  <c r="M786"/>
  <c r="I786"/>
  <c r="M785"/>
  <c r="I785"/>
  <c r="M784"/>
  <c r="I784"/>
  <c r="H784"/>
  <c r="D784"/>
  <c r="C784"/>
  <c r="J775"/>
  <c r="M783"/>
  <c r="J783"/>
  <c r="I783"/>
  <c r="H783"/>
  <c r="M782"/>
  <c r="I782"/>
  <c r="H782"/>
  <c r="M781"/>
  <c r="I781"/>
  <c r="H780"/>
  <c r="M780"/>
  <c r="I780"/>
  <c r="J750"/>
  <c r="M779"/>
  <c r="I779"/>
  <c r="H779"/>
  <c r="M778"/>
  <c r="I778"/>
  <c r="H778"/>
  <c r="M777"/>
  <c r="I776"/>
  <c r="I777"/>
  <c r="H777"/>
  <c r="D776"/>
  <c r="M776"/>
  <c r="H776"/>
  <c r="M775"/>
  <c r="I775"/>
  <c r="H775"/>
  <c r="M774"/>
  <c r="I774"/>
  <c r="J774"/>
  <c r="I773"/>
  <c r="M773"/>
  <c r="H773"/>
  <c r="M772"/>
  <c r="I772"/>
  <c r="H772"/>
  <c r="M771"/>
  <c r="I771"/>
  <c r="H771"/>
  <c r="C771"/>
  <c r="M770"/>
  <c r="I770"/>
  <c r="H770"/>
  <c r="M769"/>
  <c r="I769"/>
  <c r="H769"/>
  <c r="M768"/>
  <c r="I768"/>
  <c r="H768"/>
  <c r="D768"/>
  <c r="C768"/>
  <c r="M767"/>
  <c r="I767"/>
  <c r="H767"/>
  <c r="M766"/>
  <c r="H766"/>
  <c r="D766"/>
  <c r="M765"/>
  <c r="H765"/>
  <c r="D765"/>
  <c r="M764"/>
  <c r="I760"/>
  <c r="I761"/>
  <c r="I762"/>
  <c r="I763"/>
  <c r="I764"/>
  <c r="I765"/>
  <c r="I766"/>
  <c r="M763" l="1"/>
  <c r="M762"/>
  <c r="M761"/>
  <c r="M760"/>
  <c r="M759"/>
  <c r="M758"/>
  <c r="M757"/>
  <c r="M756"/>
  <c r="M755"/>
  <c r="M754"/>
  <c r="H754"/>
  <c r="D754"/>
  <c r="M753"/>
  <c r="D753"/>
  <c r="D755" s="1"/>
  <c r="M752"/>
  <c r="H752"/>
  <c r="H763" s="1"/>
  <c r="M751"/>
  <c r="M750"/>
  <c r="M749"/>
  <c r="M748"/>
  <c r="H748"/>
  <c r="H751" s="1"/>
  <c r="M747"/>
  <c r="M746"/>
  <c r="M745"/>
  <c r="M744"/>
  <c r="M743"/>
  <c r="H743"/>
  <c r="H745" s="1"/>
  <c r="H758" s="1"/>
  <c r="H759" s="1"/>
  <c r="M742"/>
  <c r="H742"/>
  <c r="H756" s="1"/>
  <c r="M741"/>
  <c r="J741"/>
  <c r="H741"/>
  <c r="H744" l="1"/>
  <c r="H747" s="1"/>
  <c r="H753"/>
  <c r="D756"/>
  <c r="H762"/>
  <c r="H746" l="1"/>
  <c r="H761"/>
  <c r="H755"/>
  <c r="J11" l="1"/>
  <c r="J654"/>
  <c r="I84"/>
  <c r="H83"/>
  <c r="H84" s="1"/>
  <c r="M732"/>
  <c r="M87" l="1"/>
  <c r="I87"/>
  <c r="H87"/>
  <c r="J230" l="1"/>
  <c r="B229"/>
  <c r="B231" s="1"/>
  <c r="B224"/>
  <c r="B226" s="1"/>
  <c r="B219"/>
  <c r="B232" s="1"/>
  <c r="B234" s="1"/>
  <c r="C219"/>
  <c r="I208"/>
  <c r="H208"/>
  <c r="C849"/>
  <c r="C691"/>
  <c r="I217"/>
  <c r="I220" s="1"/>
  <c r="I222" s="1"/>
  <c r="H217"/>
  <c r="C214"/>
  <c r="B214"/>
  <c r="B215" s="1"/>
  <c r="B228" s="1"/>
  <c r="B212"/>
  <c r="B225" s="1"/>
  <c r="B227" s="1"/>
  <c r="I209"/>
  <c r="I212" s="1"/>
  <c r="I213" s="1"/>
  <c r="I216" s="1"/>
  <c r="I219" s="1"/>
  <c r="I207"/>
  <c r="H207"/>
  <c r="H209" s="1"/>
  <c r="B209"/>
  <c r="B222" s="1"/>
  <c r="B202"/>
  <c r="H202"/>
  <c r="H186"/>
  <c r="H185"/>
  <c r="H187" s="1"/>
  <c r="H188" s="1"/>
  <c r="C169"/>
  <c r="C170"/>
  <c r="J154"/>
  <c r="B166"/>
  <c r="B152"/>
  <c r="B136"/>
  <c r="J147"/>
  <c r="J140"/>
  <c r="J139"/>
  <c r="H140"/>
  <c r="H142" s="1"/>
  <c r="I137"/>
  <c r="I143" s="1"/>
  <c r="I150" s="1"/>
  <c r="H137"/>
  <c r="H144" s="1"/>
  <c r="I136"/>
  <c r="H135"/>
  <c r="H147" s="1"/>
  <c r="H150" s="1"/>
  <c r="H158" s="1"/>
  <c r="H174" s="1"/>
  <c r="H181" s="1"/>
  <c r="J134"/>
  <c r="I134"/>
  <c r="I141" s="1"/>
  <c r="H134"/>
  <c r="B133"/>
  <c r="J131"/>
  <c r="I133"/>
  <c r="I140" s="1"/>
  <c r="I161" s="1"/>
  <c r="H133"/>
  <c r="H143" s="1"/>
  <c r="I145"/>
  <c r="I155" s="1"/>
  <c r="I171" s="1"/>
  <c r="I172" s="1"/>
  <c r="I146"/>
  <c r="H146"/>
  <c r="H153" s="1"/>
  <c r="H145"/>
  <c r="I132"/>
  <c r="I139" s="1"/>
  <c r="I131"/>
  <c r="I138" s="1"/>
  <c r="I142" s="1"/>
  <c r="I163" s="1"/>
  <c r="H131"/>
  <c r="H132" s="1"/>
  <c r="H138" s="1"/>
  <c r="H148" s="1"/>
  <c r="H152" s="1"/>
  <c r="H165" s="1"/>
  <c r="H168" s="1"/>
  <c r="H177" s="1"/>
  <c r="B161"/>
  <c r="B205"/>
  <c r="B198"/>
  <c r="B207" s="1"/>
  <c r="B217" s="1"/>
  <c r="B230" s="1"/>
  <c r="J26"/>
  <c r="J25"/>
  <c r="E25"/>
  <c r="J39"/>
  <c r="B104"/>
  <c r="B128"/>
  <c r="J847"/>
  <c r="I224" l="1"/>
  <c r="I225"/>
  <c r="I226" s="1"/>
  <c r="I227" s="1"/>
  <c r="I221"/>
  <c r="I223" s="1"/>
  <c r="B220"/>
  <c r="B233" s="1"/>
  <c r="B208"/>
  <c r="B221" s="1"/>
  <c r="B223" s="1"/>
  <c r="H172"/>
  <c r="H171"/>
  <c r="I144"/>
  <c r="H212"/>
  <c r="H215" s="1"/>
  <c r="I214"/>
  <c r="I215" s="1"/>
  <c r="I148"/>
  <c r="I160" s="1"/>
  <c r="H155"/>
  <c r="H163"/>
  <c r="H166"/>
  <c r="H176" s="1"/>
  <c r="H154"/>
  <c r="H159" s="1"/>
  <c r="H161"/>
  <c r="I162"/>
  <c r="H169"/>
  <c r="I153"/>
  <c r="I168" s="1"/>
  <c r="I147"/>
  <c r="I152" s="1"/>
  <c r="I165" s="1"/>
  <c r="I178" s="1"/>
  <c r="I151"/>
  <c r="I159" s="1"/>
  <c r="I167" s="1"/>
  <c r="I154"/>
  <c r="I156"/>
  <c r="H160"/>
  <c r="H149"/>
  <c r="H162" s="1"/>
  <c r="I149"/>
  <c r="H139"/>
  <c r="H136"/>
  <c r="I135"/>
  <c r="H141"/>
  <c r="B667"/>
  <c r="B669" s="1"/>
  <c r="J657"/>
  <c r="I228" l="1"/>
  <c r="I231"/>
  <c r="I166"/>
  <c r="I169"/>
  <c r="I182" s="1"/>
  <c r="I170"/>
  <c r="I176"/>
  <c r="I177"/>
  <c r="I157"/>
  <c r="I174" s="1"/>
  <c r="I158"/>
  <c r="H151"/>
  <c r="H156"/>
  <c r="J12"/>
  <c r="I229" l="1"/>
  <c r="I232"/>
  <c r="I233"/>
  <c r="I184"/>
  <c r="I185" s="1"/>
  <c r="I181"/>
  <c r="I190" s="1"/>
  <c r="I180"/>
  <c r="H157"/>
  <c r="H170" s="1"/>
  <c r="H180" s="1"/>
  <c r="H190" s="1"/>
  <c r="H192" s="1"/>
  <c r="H167"/>
  <c r="J820"/>
  <c r="H820"/>
  <c r="C820"/>
  <c r="I230" l="1"/>
  <c r="I234"/>
  <c r="H191"/>
  <c r="H211"/>
  <c r="H182"/>
  <c r="H178"/>
  <c r="I211"/>
  <c r="I186"/>
  <c r="I188" s="1"/>
  <c r="I187"/>
  <c r="J846"/>
  <c r="C846"/>
  <c r="J844"/>
  <c r="I818"/>
  <c r="I817"/>
  <c r="I816"/>
  <c r="I820" s="1"/>
  <c r="H816"/>
  <c r="A802"/>
  <c r="A829"/>
  <c r="I825"/>
  <c r="I845" s="1"/>
  <c r="H825"/>
  <c r="I824"/>
  <c r="I844" s="1"/>
  <c r="I849" s="1"/>
  <c r="H824"/>
  <c r="M18"/>
  <c r="M17"/>
  <c r="H214" l="1"/>
  <c r="H213"/>
  <c r="H216" s="1"/>
  <c r="H219" s="1"/>
  <c r="H220" s="1"/>
  <c r="H223" s="1"/>
  <c r="M717"/>
  <c r="M720"/>
  <c r="M719"/>
  <c r="M718"/>
  <c r="H225" l="1"/>
  <c r="H226" s="1"/>
  <c r="H224"/>
  <c r="H227" s="1"/>
  <c r="I815"/>
  <c r="H815"/>
  <c r="H228" l="1"/>
  <c r="H229"/>
  <c r="H230" s="1"/>
  <c r="H817"/>
  <c r="H819"/>
  <c r="H842"/>
  <c r="H841"/>
  <c r="H823"/>
  <c r="H813"/>
  <c r="C39" l="1"/>
  <c r="J658" l="1"/>
  <c r="I16" l="1"/>
  <c r="I18" s="1"/>
  <c r="J659" l="1"/>
  <c r="I664" l="1"/>
  <c r="I667" s="1"/>
  <c r="J100" l="1"/>
  <c r="M730"/>
  <c r="M729"/>
  <c r="M728"/>
  <c r="M727"/>
  <c r="M726"/>
  <c r="M725"/>
  <c r="M724"/>
  <c r="M723"/>
  <c r="M722"/>
  <c r="J15"/>
  <c r="M647" l="1"/>
  <c r="M646"/>
  <c r="M715"/>
  <c r="M714"/>
  <c r="M712"/>
  <c r="M711"/>
  <c r="M709"/>
  <c r="M708"/>
  <c r="H708"/>
  <c r="H715" s="1"/>
  <c r="M707"/>
  <c r="M706"/>
  <c r="M705"/>
  <c r="H706"/>
  <c r="H707" s="1"/>
  <c r="J705"/>
  <c r="J707" s="1"/>
  <c r="M704"/>
  <c r="B712"/>
  <c r="B715" s="1"/>
  <c r="B718" s="1"/>
  <c r="B722" s="1"/>
  <c r="B705"/>
  <c r="B711" s="1"/>
  <c r="B717" s="1"/>
  <c r="H728" l="1"/>
  <c r="H725"/>
  <c r="B724"/>
  <c r="B727" s="1"/>
  <c r="B729" s="1"/>
  <c r="B726"/>
  <c r="B719"/>
  <c r="B720"/>
  <c r="B723" s="1"/>
  <c r="B725" s="1"/>
  <c r="B728" l="1"/>
  <c r="B730"/>
  <c r="I119"/>
  <c r="H843" l="1"/>
  <c r="E639"/>
  <c r="D639"/>
  <c r="M700"/>
  <c r="H698"/>
  <c r="H705" s="1"/>
  <c r="H712" s="1"/>
  <c r="H722" s="1"/>
  <c r="H723" s="1"/>
  <c r="E698"/>
  <c r="D698"/>
  <c r="D697"/>
  <c r="D707" s="1"/>
  <c r="D725" s="1"/>
  <c r="C697"/>
  <c r="J696"/>
  <c r="M695"/>
  <c r="M699" s="1"/>
  <c r="M694"/>
  <c r="M696" s="1"/>
  <c r="D694"/>
  <c r="C694"/>
  <c r="B700"/>
  <c r="B695"/>
  <c r="M693"/>
  <c r="H693"/>
  <c r="H702" s="1"/>
  <c r="D693"/>
  <c r="C693"/>
  <c r="D638"/>
  <c r="M637"/>
  <c r="D637"/>
  <c r="H629"/>
  <c r="H630" s="1"/>
  <c r="H631" s="1"/>
  <c r="H632" s="1"/>
  <c r="H633" s="1"/>
  <c r="H634" s="1"/>
  <c r="H635" s="1"/>
  <c r="H636" s="1"/>
  <c r="H637" s="1"/>
  <c r="H685"/>
  <c r="H684"/>
  <c r="H681"/>
  <c r="H679"/>
  <c r="C679"/>
  <c r="C698" s="1"/>
  <c r="D677"/>
  <c r="J675"/>
  <c r="H673"/>
  <c r="H675" s="1"/>
  <c r="M672"/>
  <c r="M673" s="1"/>
  <c r="M674" s="1"/>
  <c r="M677" s="1"/>
  <c r="M680" s="1"/>
  <c r="M683" s="1"/>
  <c r="M686" s="1"/>
  <c r="M689" s="1"/>
  <c r="J672"/>
  <c r="J693" s="1"/>
  <c r="I672"/>
  <c r="I674" s="1"/>
  <c r="B681"/>
  <c r="B676"/>
  <c r="H638" l="1"/>
  <c r="H646"/>
  <c r="M697"/>
  <c r="M702" s="1"/>
  <c r="M698"/>
  <c r="I693"/>
  <c r="I694" s="1"/>
  <c r="I695" s="1"/>
  <c r="I706" s="1"/>
  <c r="I709" s="1"/>
  <c r="I712" s="1"/>
  <c r="I715" s="1"/>
  <c r="I673"/>
  <c r="I675" s="1"/>
  <c r="I680" s="1"/>
  <c r="H688"/>
  <c r="H690" s="1"/>
  <c r="H677"/>
  <c r="H676"/>
  <c r="I679"/>
  <c r="I684" s="1"/>
  <c r="I689" s="1"/>
  <c r="I701" s="1"/>
  <c r="I677"/>
  <c r="I682" s="1"/>
  <c r="I687" s="1"/>
  <c r="I676"/>
  <c r="M675"/>
  <c r="H639" l="1"/>
  <c r="H647"/>
  <c r="M701"/>
  <c r="I685"/>
  <c r="I690" s="1"/>
  <c r="I697"/>
  <c r="I699"/>
  <c r="I696"/>
  <c r="M676"/>
  <c r="M679" s="1"/>
  <c r="M682" s="1"/>
  <c r="M685" s="1"/>
  <c r="M688" s="1"/>
  <c r="M691" s="1"/>
  <c r="M678"/>
  <c r="M681" s="1"/>
  <c r="M684" s="1"/>
  <c r="M687" s="1"/>
  <c r="M690" s="1"/>
  <c r="I678"/>
  <c r="I683" s="1"/>
  <c r="I688" s="1"/>
  <c r="I681"/>
  <c r="I686" s="1"/>
  <c r="I691" s="1"/>
  <c r="H678"/>
  <c r="H697" s="1"/>
  <c r="H700" s="1"/>
  <c r="H686"/>
  <c r="H689" s="1"/>
  <c r="H691" l="1"/>
  <c r="H701" s="1"/>
  <c r="I700"/>
  <c r="I704"/>
  <c r="I705" s="1"/>
  <c r="I708" s="1"/>
  <c r="I711" s="1"/>
  <c r="I714" s="1"/>
  <c r="I723" s="1"/>
  <c r="I724" s="1"/>
  <c r="I707"/>
  <c r="I698"/>
  <c r="I725" l="1"/>
  <c r="I727" s="1"/>
  <c r="I726"/>
  <c r="J649"/>
  <c r="J118"/>
  <c r="I729" l="1"/>
  <c r="I732" s="1"/>
  <c r="I730"/>
  <c r="I728"/>
  <c r="I661"/>
  <c r="I660"/>
  <c r="I659"/>
  <c r="I658"/>
  <c r="H658"/>
  <c r="H664" s="1"/>
  <c r="I657"/>
  <c r="I656"/>
  <c r="I602"/>
  <c r="I604" s="1"/>
  <c r="I606" s="1"/>
  <c r="I608" s="1"/>
  <c r="I610" s="1"/>
  <c r="I612" s="1"/>
  <c r="I614" s="1"/>
  <c r="I616" s="1"/>
  <c r="I618" s="1"/>
  <c r="I620" s="1"/>
  <c r="I622" s="1"/>
  <c r="I624" s="1"/>
  <c r="I626" s="1"/>
  <c r="I628" s="1"/>
  <c r="I629" s="1"/>
  <c r="I630" s="1"/>
  <c r="I631" s="1"/>
  <c r="I632" s="1"/>
  <c r="I633" s="1"/>
  <c r="I646" s="1"/>
  <c r="I467"/>
  <c r="I469" s="1"/>
  <c r="I471" s="1"/>
  <c r="I473" s="1"/>
  <c r="I475" s="1"/>
  <c r="I477" s="1"/>
  <c r="I479" s="1"/>
  <c r="I481" s="1"/>
  <c r="I483" s="1"/>
  <c r="I485" s="1"/>
  <c r="I487" s="1"/>
  <c r="I489" s="1"/>
  <c r="I491" s="1"/>
  <c r="I493" s="1"/>
  <c r="I495" s="1"/>
  <c r="I497" s="1"/>
  <c r="I499" s="1"/>
  <c r="I501" s="1"/>
  <c r="I503" s="1"/>
  <c r="I505" s="1"/>
  <c r="I507" s="1"/>
  <c r="I509" s="1"/>
  <c r="I511" s="1"/>
  <c r="I513" s="1"/>
  <c r="I515" s="1"/>
  <c r="I517" s="1"/>
  <c r="I519" s="1"/>
  <c r="I521" s="1"/>
  <c r="I523" s="1"/>
  <c r="I525" s="1"/>
  <c r="I527" s="1"/>
  <c r="I529" s="1"/>
  <c r="I531" s="1"/>
  <c r="I533" s="1"/>
  <c r="I535" s="1"/>
  <c r="I537" s="1"/>
  <c r="I539" s="1"/>
  <c r="I541" s="1"/>
  <c r="I543" s="1"/>
  <c r="I545" s="1"/>
  <c r="I547" s="1"/>
  <c r="I549" s="1"/>
  <c r="I551" s="1"/>
  <c r="I553" s="1"/>
  <c r="I555" s="1"/>
  <c r="I557" s="1"/>
  <c r="I559" s="1"/>
  <c r="I561" s="1"/>
  <c r="I563" s="1"/>
  <c r="I565" s="1"/>
  <c r="I567" s="1"/>
  <c r="I569" s="1"/>
  <c r="I571" s="1"/>
  <c r="I573" s="1"/>
  <c r="I575" s="1"/>
  <c r="I577" s="1"/>
  <c r="I579" s="1"/>
  <c r="I581" s="1"/>
  <c r="I583" s="1"/>
  <c r="I585" s="1"/>
  <c r="I587" s="1"/>
  <c r="I589" s="1"/>
  <c r="I591" s="1"/>
  <c r="I593" s="1"/>
  <c r="I595" s="1"/>
  <c r="I597" s="1"/>
  <c r="I599" s="1"/>
  <c r="I601" s="1"/>
  <c r="I603" s="1"/>
  <c r="I605" s="1"/>
  <c r="I607" s="1"/>
  <c r="I609" s="1"/>
  <c r="I611" s="1"/>
  <c r="I613" s="1"/>
  <c r="I615" s="1"/>
  <c r="I617" s="1"/>
  <c r="I619" s="1"/>
  <c r="I621" s="1"/>
  <c r="I623" s="1"/>
  <c r="I625" s="1"/>
  <c r="I627" s="1"/>
  <c r="I655" s="1"/>
  <c r="I666" s="1"/>
  <c r="I668" s="1"/>
  <c r="C655"/>
  <c r="H654"/>
  <c r="H655" s="1"/>
  <c r="D652"/>
  <c r="D653" s="1"/>
  <c r="B622"/>
  <c r="B624" s="1"/>
  <c r="B626" s="1"/>
  <c r="B628" s="1"/>
  <c r="B621"/>
  <c r="B623" s="1"/>
  <c r="B625" s="1"/>
  <c r="B627" s="1"/>
  <c r="B629" s="1"/>
  <c r="B631" s="1"/>
  <c r="B633" s="1"/>
  <c r="B635" s="1"/>
  <c r="B637" s="1"/>
  <c r="B639" s="1"/>
  <c r="B616"/>
  <c r="B618" s="1"/>
  <c r="B615"/>
  <c r="B617" s="1"/>
  <c r="M628"/>
  <c r="D628"/>
  <c r="M627"/>
  <c r="D627"/>
  <c r="M626"/>
  <c r="M625"/>
  <c r="M624"/>
  <c r="D624"/>
  <c r="M623"/>
  <c r="M622"/>
  <c r="M621"/>
  <c r="D621"/>
  <c r="M620"/>
  <c r="D620"/>
  <c r="D623" s="1"/>
  <c r="M619"/>
  <c r="D619"/>
  <c r="M618"/>
  <c r="M617"/>
  <c r="M616"/>
  <c r="M615"/>
  <c r="M614"/>
  <c r="M613"/>
  <c r="D613"/>
  <c r="M612"/>
  <c r="E612"/>
  <c r="M611"/>
  <c r="M610"/>
  <c r="E610"/>
  <c r="M609"/>
  <c r="D608"/>
  <c r="D612" s="1"/>
  <c r="M608"/>
  <c r="M607"/>
  <c r="D607"/>
  <c r="D609" s="1"/>
  <c r="M605"/>
  <c r="D605"/>
  <c r="M604"/>
  <c r="M603"/>
  <c r="M602"/>
  <c r="M606" s="1"/>
  <c r="M601"/>
  <c r="M600"/>
  <c r="M599"/>
  <c r="B603"/>
  <c r="B605" s="1"/>
  <c r="B602"/>
  <c r="B604" s="1"/>
  <c r="B609"/>
  <c r="B611" s="1"/>
  <c r="B608"/>
  <c r="B610" s="1"/>
  <c r="B612" s="1"/>
  <c r="B646" l="1"/>
  <c r="B641"/>
  <c r="I634"/>
  <c r="I639"/>
  <c r="B649"/>
  <c r="B655" s="1"/>
  <c r="B657" s="1"/>
  <c r="B659" s="1"/>
  <c r="B661" s="1"/>
  <c r="B630"/>
  <c r="B632" s="1"/>
  <c r="B634" s="1"/>
  <c r="B636" s="1"/>
  <c r="B638" s="1"/>
  <c r="B647" s="1"/>
  <c r="B650"/>
  <c r="B652" s="1"/>
  <c r="B654" s="1"/>
  <c r="B656" s="1"/>
  <c r="B658" s="1"/>
  <c r="B660" s="1"/>
  <c r="H659"/>
  <c r="D622"/>
  <c r="D615"/>
  <c r="D610"/>
  <c r="B642" l="1"/>
  <c r="B644" s="1"/>
  <c r="B643"/>
  <c r="I635"/>
  <c r="I647"/>
  <c r="B651"/>
  <c r="B653" s="1"/>
  <c r="M475"/>
  <c r="M474"/>
  <c r="M473"/>
  <c r="M472"/>
  <c r="M471"/>
  <c r="M470"/>
  <c r="M469"/>
  <c r="M468"/>
  <c r="M467"/>
  <c r="M466"/>
  <c r="M465"/>
  <c r="M464"/>
  <c r="B588"/>
  <c r="B590" s="1"/>
  <c r="B592" s="1"/>
  <c r="B594" s="1"/>
  <c r="B596" s="1"/>
  <c r="B587"/>
  <c r="B589" s="1"/>
  <c r="B591" s="1"/>
  <c r="B593" s="1"/>
  <c r="B595" s="1"/>
  <c r="B597" s="1"/>
  <c r="B599" s="1"/>
  <c r="B577"/>
  <c r="B579" s="1"/>
  <c r="B581" s="1"/>
  <c r="B583" s="1"/>
  <c r="B576"/>
  <c r="B578" s="1"/>
  <c r="B580" s="1"/>
  <c r="B582" s="1"/>
  <c r="B584" s="1"/>
  <c r="B566"/>
  <c r="B568" s="1"/>
  <c r="B570" s="1"/>
  <c r="B572" s="1"/>
  <c r="B565"/>
  <c r="B567" s="1"/>
  <c r="B569" s="1"/>
  <c r="B571" s="1"/>
  <c r="B573" s="1"/>
  <c r="B555"/>
  <c r="B557" s="1"/>
  <c r="B559" s="1"/>
  <c r="B561" s="1"/>
  <c r="B554"/>
  <c r="B556" s="1"/>
  <c r="B558" s="1"/>
  <c r="B560" s="1"/>
  <c r="B562" s="1"/>
  <c r="B544"/>
  <c r="B546" s="1"/>
  <c r="B548" s="1"/>
  <c r="B550" s="1"/>
  <c r="B543"/>
  <c r="B545" s="1"/>
  <c r="B547" s="1"/>
  <c r="B549" s="1"/>
  <c r="B551" s="1"/>
  <c r="B533"/>
  <c r="B535" s="1"/>
  <c r="B537" s="1"/>
  <c r="B539" s="1"/>
  <c r="B532"/>
  <c r="B534" s="1"/>
  <c r="B536" s="1"/>
  <c r="B538" s="1"/>
  <c r="B540" s="1"/>
  <c r="B522"/>
  <c r="B524" s="1"/>
  <c r="B526" s="1"/>
  <c r="B528" s="1"/>
  <c r="B521"/>
  <c r="B523" s="1"/>
  <c r="B525" s="1"/>
  <c r="B527" s="1"/>
  <c r="B529" s="1"/>
  <c r="B511"/>
  <c r="B513" s="1"/>
  <c r="B515" s="1"/>
  <c r="B517" s="1"/>
  <c r="B510"/>
  <c r="B512" s="1"/>
  <c r="B514" s="1"/>
  <c r="B516" s="1"/>
  <c r="B518" s="1"/>
  <c r="B500"/>
  <c r="B502" s="1"/>
  <c r="B504" s="1"/>
  <c r="B506" s="1"/>
  <c r="B499"/>
  <c r="B501" s="1"/>
  <c r="B503" s="1"/>
  <c r="B505" s="1"/>
  <c r="B507" s="1"/>
  <c r="B489"/>
  <c r="B491" s="1"/>
  <c r="B493" s="1"/>
  <c r="B495" s="1"/>
  <c r="B488"/>
  <c r="B490" s="1"/>
  <c r="B492" s="1"/>
  <c r="B494" s="1"/>
  <c r="B496" s="1"/>
  <c r="B478"/>
  <c r="B480" s="1"/>
  <c r="B482" s="1"/>
  <c r="B484" s="1"/>
  <c r="B477"/>
  <c r="B479" s="1"/>
  <c r="B481" s="1"/>
  <c r="B483" s="1"/>
  <c r="B485" s="1"/>
  <c r="B467"/>
  <c r="B469" s="1"/>
  <c r="B471" s="1"/>
  <c r="B473" s="1"/>
  <c r="B466"/>
  <c r="B468" s="1"/>
  <c r="B470" s="1"/>
  <c r="B472" s="1"/>
  <c r="B474" s="1"/>
  <c r="J665"/>
  <c r="M808"/>
  <c r="H121"/>
  <c r="H51"/>
  <c r="I636" l="1"/>
  <c r="I641"/>
  <c r="J47"/>
  <c r="E41"/>
  <c r="J24"/>
  <c r="I637" l="1"/>
  <c r="I642"/>
  <c r="H14"/>
  <c r="H15" s="1"/>
  <c r="I638" l="1"/>
  <c r="I644" s="1"/>
  <c r="I643"/>
  <c r="H460" l="1"/>
  <c r="H462" s="1"/>
  <c r="D456"/>
  <c r="D457" s="1"/>
  <c r="J456"/>
  <c r="H449"/>
  <c r="D445"/>
  <c r="H441"/>
  <c r="H444" s="1"/>
  <c r="J439"/>
  <c r="M439"/>
  <c r="M440" s="1"/>
  <c r="H438"/>
  <c r="H446" s="1"/>
  <c r="H454" s="1"/>
  <c r="H456" s="1"/>
  <c r="C437"/>
  <c r="M436"/>
  <c r="M438" s="1"/>
  <c r="B439"/>
  <c r="B441" s="1"/>
  <c r="B438"/>
  <c r="B440" s="1"/>
  <c r="B442" s="1"/>
  <c r="B444" s="1"/>
  <c r="B447" s="1"/>
  <c r="B449" s="1"/>
  <c r="B451" s="1"/>
  <c r="B453" s="1"/>
  <c r="B455" s="1"/>
  <c r="B457" s="1"/>
  <c r="B459" s="1"/>
  <c r="B462" s="1"/>
  <c r="H434"/>
  <c r="H437" s="1"/>
  <c r="H439" s="1"/>
  <c r="D434"/>
  <c r="D446" s="1"/>
  <c r="C434"/>
  <c r="C446" s="1"/>
  <c r="H433"/>
  <c r="H436" s="1"/>
  <c r="D433"/>
  <c r="D436" s="1"/>
  <c r="C433"/>
  <c r="C436" s="1"/>
  <c r="M432"/>
  <c r="M434" s="1"/>
  <c r="C432"/>
  <c r="C443" s="1"/>
  <c r="M431"/>
  <c r="M430"/>
  <c r="M433" s="1"/>
  <c r="C430"/>
  <c r="B433"/>
  <c r="B432"/>
  <c r="B434" s="1"/>
  <c r="C428"/>
  <c r="H427"/>
  <c r="J426"/>
  <c r="H426"/>
  <c r="H432" s="1"/>
  <c r="H443" s="1"/>
  <c r="H448" s="1"/>
  <c r="E424"/>
  <c r="C424"/>
  <c r="B421"/>
  <c r="B423" s="1"/>
  <c r="B425" s="1"/>
  <c r="B427" s="1"/>
  <c r="B420"/>
  <c r="B422" s="1"/>
  <c r="B424" s="1"/>
  <c r="B426" s="1"/>
  <c r="B428" s="1"/>
  <c r="M419"/>
  <c r="M423" s="1"/>
  <c r="M427" s="1"/>
  <c r="C419"/>
  <c r="M418"/>
  <c r="M420" s="1"/>
  <c r="M424" s="1"/>
  <c r="J418"/>
  <c r="M416"/>
  <c r="M415"/>
  <c r="H415"/>
  <c r="H416" s="1"/>
  <c r="M414"/>
  <c r="H412"/>
  <c r="H411" s="1"/>
  <c r="M409"/>
  <c r="M410"/>
  <c r="C409"/>
  <c r="C415" s="1"/>
  <c r="M408"/>
  <c r="C408"/>
  <c r="M407"/>
  <c r="M412" s="1"/>
  <c r="M405"/>
  <c r="M404"/>
  <c r="M403"/>
  <c r="M402"/>
  <c r="C402"/>
  <c r="M401"/>
  <c r="C401"/>
  <c r="M400"/>
  <c r="H400"/>
  <c r="J399"/>
  <c r="H399"/>
  <c r="H407" s="1"/>
  <c r="C399"/>
  <c r="C407" s="1"/>
  <c r="M397"/>
  <c r="J397"/>
  <c r="C397"/>
  <c r="M396"/>
  <c r="J396"/>
  <c r="H396"/>
  <c r="H401" s="1"/>
  <c r="H409" s="1"/>
  <c r="H424" s="1"/>
  <c r="H430" s="1"/>
  <c r="H445" s="1"/>
  <c r="H447" s="1"/>
  <c r="H450" s="1"/>
  <c r="H451" s="1"/>
  <c r="H457" s="1"/>
  <c r="M395"/>
  <c r="M399" s="1"/>
  <c r="B398"/>
  <c r="B400" s="1"/>
  <c r="B402" s="1"/>
  <c r="B404" s="1"/>
  <c r="B397"/>
  <c r="B399" s="1"/>
  <c r="B401" s="1"/>
  <c r="B403" s="1"/>
  <c r="B405" s="1"/>
  <c r="B407" s="1"/>
  <c r="B409" s="1"/>
  <c r="B411" s="1"/>
  <c r="C392"/>
  <c r="C391"/>
  <c r="C390"/>
  <c r="M388"/>
  <c r="M390" s="1"/>
  <c r="C388"/>
  <c r="C398" s="1"/>
  <c r="M386"/>
  <c r="M387" s="1"/>
  <c r="M389" s="1"/>
  <c r="H387"/>
  <c r="M385"/>
  <c r="B388"/>
  <c r="B390" s="1"/>
  <c r="B392" s="1"/>
  <c r="B387"/>
  <c r="B389" s="1"/>
  <c r="B391" s="1"/>
  <c r="B393" s="1"/>
  <c r="M383"/>
  <c r="M382"/>
  <c r="H455" l="1"/>
  <c r="H452"/>
  <c r="H453" s="1"/>
  <c r="M441"/>
  <c r="M445"/>
  <c r="M452" s="1"/>
  <c r="M444"/>
  <c r="M442"/>
  <c r="M443"/>
  <c r="M451" s="1"/>
  <c r="M437"/>
  <c r="B443"/>
  <c r="M422"/>
  <c r="M426" s="1"/>
  <c r="M421"/>
  <c r="M411"/>
  <c r="B415"/>
  <c r="B408"/>
  <c r="B410" s="1"/>
  <c r="B412" s="1"/>
  <c r="B414" s="1"/>
  <c r="B416" s="1"/>
  <c r="M398"/>
  <c r="M393"/>
  <c r="M391"/>
  <c r="M392"/>
  <c r="J52"/>
  <c r="M457" l="1"/>
  <c r="M460"/>
  <c r="M455"/>
  <c r="M459"/>
  <c r="M450"/>
  <c r="M454"/>
  <c r="M453"/>
  <c r="M456" s="1"/>
  <c r="M448"/>
  <c r="M458" s="1"/>
  <c r="M462" s="1"/>
  <c r="M449"/>
  <c r="M446"/>
  <c r="M447"/>
  <c r="B445"/>
  <c r="B446"/>
  <c r="B448" s="1"/>
  <c r="B450" s="1"/>
  <c r="B452" s="1"/>
  <c r="B454" s="1"/>
  <c r="B456" s="1"/>
  <c r="B458" s="1"/>
  <c r="B460" s="1"/>
  <c r="M425"/>
  <c r="M428"/>
  <c r="M380"/>
  <c r="M379"/>
  <c r="M378"/>
  <c r="M377"/>
  <c r="M376"/>
  <c r="E380" l="1"/>
  <c r="E383" s="1"/>
  <c r="H378"/>
  <c r="H379" s="1"/>
  <c r="C378"/>
  <c r="C377"/>
  <c r="C376"/>
  <c r="C382" s="1"/>
  <c r="B379"/>
  <c r="B378"/>
  <c r="M374"/>
  <c r="M373"/>
  <c r="M372"/>
  <c r="M371"/>
  <c r="M369"/>
  <c r="M368"/>
  <c r="M367"/>
  <c r="M366"/>
  <c r="M364"/>
  <c r="M363"/>
  <c r="M362"/>
  <c r="M361"/>
  <c r="B374"/>
  <c r="C373"/>
  <c r="C372"/>
  <c r="C386" s="1"/>
  <c r="C395" s="1"/>
  <c r="C422" s="1"/>
  <c r="C455" s="1"/>
  <c r="J371"/>
  <c r="B373"/>
  <c r="B369"/>
  <c r="E368"/>
  <c r="E372" s="1"/>
  <c r="E386" s="1"/>
  <c r="E395" s="1"/>
  <c r="E422" s="1"/>
  <c r="E455" s="1"/>
  <c r="J364"/>
  <c r="J372" s="1"/>
  <c r="J361"/>
  <c r="H362"/>
  <c r="H373" s="1"/>
  <c r="M359"/>
  <c r="M358"/>
  <c r="M357"/>
  <c r="M356"/>
  <c r="M355"/>
  <c r="M354"/>
  <c r="M353"/>
  <c r="M352"/>
  <c r="C359"/>
  <c r="J356"/>
  <c r="M350"/>
  <c r="M349"/>
  <c r="M348"/>
  <c r="H350"/>
  <c r="H348"/>
  <c r="M347"/>
  <c r="M346"/>
  <c r="M344"/>
  <c r="M343"/>
  <c r="M342"/>
  <c r="M341"/>
  <c r="M340"/>
  <c r="M339"/>
  <c r="M338"/>
  <c r="M337"/>
  <c r="M336"/>
  <c r="M335"/>
  <c r="H344"/>
  <c r="E341"/>
  <c r="H340"/>
  <c r="H339"/>
  <c r="H341" s="1"/>
  <c r="H338"/>
  <c r="E339"/>
  <c r="C338"/>
  <c r="C337"/>
  <c r="C334"/>
  <c r="J333"/>
  <c r="H333"/>
  <c r="C333"/>
  <c r="H332"/>
  <c r="H346" s="1"/>
  <c r="H354" s="1"/>
  <c r="H356" s="1"/>
  <c r="H357" s="1"/>
  <c r="H358" s="1"/>
  <c r="M331"/>
  <c r="M333" s="1"/>
  <c r="J331"/>
  <c r="H331"/>
  <c r="C331"/>
  <c r="M328"/>
  <c r="M329"/>
  <c r="B380" l="1"/>
  <c r="B382" s="1"/>
  <c r="B383"/>
  <c r="H363"/>
  <c r="H366" s="1"/>
  <c r="H368" s="1"/>
  <c r="H376" s="1"/>
  <c r="H386" s="1"/>
  <c r="H391" s="1"/>
  <c r="H392" s="1"/>
  <c r="H352"/>
  <c r="M332"/>
  <c r="M334" s="1"/>
  <c r="H380" l="1"/>
  <c r="H382"/>
  <c r="H383" s="1"/>
  <c r="H369"/>
  <c r="H372" s="1"/>
  <c r="H371"/>
  <c r="J36"/>
  <c r="I36"/>
  <c r="I38" s="1"/>
  <c r="I39" s="1"/>
  <c r="I735"/>
  <c r="H328"/>
  <c r="M327"/>
  <c r="M326"/>
  <c r="M325"/>
  <c r="M324"/>
  <c r="M323"/>
  <c r="J67"/>
  <c r="I15" l="1"/>
  <c r="I14"/>
  <c r="I826" s="1"/>
  <c r="H374"/>
  <c r="H377"/>
  <c r="H388" s="1"/>
  <c r="H395" s="1"/>
  <c r="H418" s="1"/>
  <c r="I37"/>
  <c r="H422" l="1"/>
  <c r="H421"/>
  <c r="H423" s="1"/>
  <c r="H420"/>
  <c r="H398"/>
  <c r="H397"/>
  <c r="J734"/>
  <c r="H734"/>
  <c r="M321" l="1"/>
  <c r="M320"/>
  <c r="M319"/>
  <c r="M318"/>
  <c r="M317"/>
  <c r="M316"/>
  <c r="H317"/>
  <c r="H318" s="1"/>
  <c r="M314"/>
  <c r="M313"/>
  <c r="M312"/>
  <c r="M311"/>
  <c r="M310"/>
  <c r="M309"/>
  <c r="M308"/>
  <c r="M307"/>
  <c r="M306"/>
  <c r="H313"/>
  <c r="H310"/>
  <c r="H312" s="1"/>
  <c r="H321" l="1"/>
  <c r="H324" s="1"/>
  <c r="H314"/>
  <c r="H814" l="1"/>
  <c r="M304"/>
  <c r="M303"/>
  <c r="M302"/>
  <c r="M301"/>
  <c r="J302"/>
  <c r="J307" s="1"/>
  <c r="J314" s="1"/>
  <c r="J301"/>
  <c r="M300"/>
  <c r="M299"/>
  <c r="J300"/>
  <c r="J313" s="1"/>
  <c r="H300"/>
  <c r="M298"/>
  <c r="M297"/>
  <c r="M296"/>
  <c r="M295"/>
  <c r="M294"/>
  <c r="M293"/>
  <c r="M292"/>
  <c r="M291"/>
  <c r="M290"/>
  <c r="I808" l="1"/>
  <c r="C808"/>
  <c r="C813"/>
  <c r="C819" s="1"/>
  <c r="C284"/>
  <c r="H283"/>
  <c r="H288" s="1"/>
  <c r="B283"/>
  <c r="B284" s="1"/>
  <c r="J280"/>
  <c r="J284" s="1"/>
  <c r="H280"/>
  <c r="J279"/>
  <c r="J283" s="1"/>
  <c r="E279"/>
  <c r="C279"/>
  <c r="H278"/>
  <c r="E278"/>
  <c r="M275"/>
  <c r="M276" s="1"/>
  <c r="M277" s="1"/>
  <c r="M278" s="1"/>
  <c r="M280" s="1"/>
  <c r="M281" s="1"/>
  <c r="M274"/>
  <c r="I275"/>
  <c r="I276" s="1"/>
  <c r="I278" s="1"/>
  <c r="I280" s="1"/>
  <c r="I281" s="1"/>
  <c r="H275"/>
  <c r="H276" s="1"/>
  <c r="H279" s="1"/>
  <c r="H282" s="1"/>
  <c r="M283" l="1"/>
  <c r="M282"/>
  <c r="M279"/>
  <c r="M284" s="1"/>
  <c r="I279"/>
  <c r="I282" s="1"/>
  <c r="I283" s="1"/>
  <c r="I284" l="1"/>
  <c r="I288"/>
  <c r="I291" s="1"/>
  <c r="I292" s="1"/>
  <c r="I293" s="1"/>
  <c r="I294" s="1"/>
  <c r="I295" s="1"/>
  <c r="I296" s="1"/>
  <c r="I313" s="1"/>
  <c r="J732"/>
  <c r="I822"/>
  <c r="I813" s="1"/>
  <c r="I841" s="1"/>
  <c r="I846" s="1"/>
  <c r="C822"/>
  <c r="I814" l="1"/>
  <c r="I823"/>
  <c r="I843" s="1"/>
  <c r="I297"/>
  <c r="M733"/>
  <c r="M734" s="1"/>
  <c r="M735" s="1"/>
  <c r="M736" s="1"/>
  <c r="I733"/>
  <c r="I734" s="1"/>
  <c r="I736" s="1"/>
  <c r="I32"/>
  <c r="I33" s="1"/>
  <c r="I35" s="1"/>
  <c r="E32"/>
  <c r="B32"/>
  <c r="B33" s="1"/>
  <c r="B34" s="1"/>
  <c r="J31"/>
  <c r="I31"/>
  <c r="H32"/>
  <c r="C31"/>
  <c r="I842" l="1"/>
  <c r="I847" s="1"/>
  <c r="I819"/>
  <c r="H35"/>
  <c r="H38" s="1"/>
  <c r="I737"/>
  <c r="H40"/>
  <c r="H41"/>
  <c r="M737"/>
  <c r="M15"/>
  <c r="I298"/>
  <c r="I299" s="1"/>
  <c r="I300" s="1"/>
  <c r="I301" s="1"/>
  <c r="I665"/>
  <c r="H665"/>
  <c r="I742" l="1"/>
  <c r="I747" s="1"/>
  <c r="I752" s="1"/>
  <c r="I757" s="1"/>
  <c r="I741"/>
  <c r="I746" s="1"/>
  <c r="I751" s="1"/>
  <c r="I756" s="1"/>
  <c r="I738"/>
  <c r="I302"/>
  <c r="I309"/>
  <c r="I314" s="1"/>
  <c r="B116"/>
  <c r="I743" l="1"/>
  <c r="I739"/>
  <c r="I744" s="1"/>
  <c r="I749" s="1"/>
  <c r="I754" s="1"/>
  <c r="B117"/>
  <c r="B663"/>
  <c r="B672" s="1"/>
  <c r="I303"/>
  <c r="I306"/>
  <c r="I310"/>
  <c r="I316" s="1"/>
  <c r="B114"/>
  <c r="B115" s="1"/>
  <c r="B662" s="1"/>
  <c r="B664" s="1"/>
  <c r="J286"/>
  <c r="I286"/>
  <c r="I759" l="1"/>
  <c r="I745"/>
  <c r="I750" s="1"/>
  <c r="I755" s="1"/>
  <c r="I748"/>
  <c r="I753" s="1"/>
  <c r="I758" s="1"/>
  <c r="B118"/>
  <c r="B674"/>
  <c r="B673"/>
  <c r="B675" s="1"/>
  <c r="B677" s="1"/>
  <c r="I319"/>
  <c r="I318"/>
  <c r="I320"/>
  <c r="I317"/>
  <c r="I304"/>
  <c r="I311"/>
  <c r="I307"/>
  <c r="I114"/>
  <c r="I115" s="1"/>
  <c r="I290"/>
  <c r="A827"/>
  <c r="A246"/>
  <c r="A242"/>
  <c r="A240"/>
  <c r="A269"/>
  <c r="A265"/>
  <c r="A258"/>
  <c r="A249"/>
  <c r="A235"/>
  <c r="E251"/>
  <c r="C251"/>
  <c r="J248"/>
  <c r="J250" s="1"/>
  <c r="J251" s="1"/>
  <c r="C247"/>
  <c r="M263"/>
  <c r="I263"/>
  <c r="I237"/>
  <c r="I239" s="1"/>
  <c r="I120" s="1"/>
  <c r="H238"/>
  <c r="M238"/>
  <c r="M239" s="1"/>
  <c r="I238"/>
  <c r="M245"/>
  <c r="J244"/>
  <c r="H244"/>
  <c r="I241"/>
  <c r="I243" s="1"/>
  <c r="I244" s="1"/>
  <c r="I245" s="1"/>
  <c r="H241"/>
  <c r="H247" s="1"/>
  <c r="B119" l="1"/>
  <c r="B666" s="1"/>
  <c r="B668" s="1"/>
  <c r="B665"/>
  <c r="B679"/>
  <c r="B678"/>
  <c r="B680" s="1"/>
  <c r="B682" s="1"/>
  <c r="H245"/>
  <c r="H123" s="1"/>
  <c r="H124" s="1"/>
  <c r="H122"/>
  <c r="H248"/>
  <c r="H250" s="1"/>
  <c r="H251" s="1"/>
  <c r="H252" s="1"/>
  <c r="H253" s="1"/>
  <c r="H125"/>
  <c r="I321"/>
  <c r="I324" s="1"/>
  <c r="I325"/>
  <c r="I323"/>
  <c r="I312"/>
  <c r="I308"/>
  <c r="H239"/>
  <c r="I247"/>
  <c r="I248" s="1"/>
  <c r="B684" l="1"/>
  <c r="B686" s="1"/>
  <c r="B683"/>
  <c r="B685" s="1"/>
  <c r="I328"/>
  <c r="I326"/>
  <c r="I327"/>
  <c r="I250"/>
  <c r="I251" s="1"/>
  <c r="I253" s="1"/>
  <c r="I252"/>
  <c r="B687" l="1"/>
  <c r="B689" s="1"/>
  <c r="B688"/>
  <c r="I329"/>
  <c r="I333"/>
  <c r="I336" s="1"/>
  <c r="I331"/>
  <c r="M22"/>
  <c r="M811" s="1"/>
  <c r="B691" l="1"/>
  <c r="B693" s="1"/>
  <c r="B690"/>
  <c r="B694"/>
  <c r="B696" s="1"/>
  <c r="I334"/>
  <c r="I332"/>
  <c r="I335" s="1"/>
  <c r="I337" s="1"/>
  <c r="I347" s="1"/>
  <c r="I352" s="1"/>
  <c r="I339"/>
  <c r="I340"/>
  <c r="I349" s="1"/>
  <c r="B698" l="1"/>
  <c r="B704" s="1"/>
  <c r="B706" s="1"/>
  <c r="B697"/>
  <c r="B699" s="1"/>
  <c r="B701" s="1"/>
  <c r="B702" s="1"/>
  <c r="I354"/>
  <c r="I356" s="1"/>
  <c r="I353"/>
  <c r="I341"/>
  <c r="I343" s="1"/>
  <c r="I346"/>
  <c r="I338"/>
  <c r="I350" s="1"/>
  <c r="I342"/>
  <c r="I344"/>
  <c r="I348" s="1"/>
  <c r="I355" s="1"/>
  <c r="H67"/>
  <c r="J66"/>
  <c r="G30"/>
  <c r="M28"/>
  <c r="M29"/>
  <c r="G29"/>
  <c r="J22"/>
  <c r="B708" l="1"/>
  <c r="B714" s="1"/>
  <c r="B707"/>
  <c r="B709" s="1"/>
  <c r="I357"/>
  <c r="I363"/>
  <c r="I359"/>
  <c r="I358"/>
  <c r="M30"/>
  <c r="M33"/>
  <c r="M37" s="1"/>
  <c r="M41" s="1"/>
  <c r="M32"/>
  <c r="J76"/>
  <c r="E272"/>
  <c r="B272"/>
  <c r="M807"/>
  <c r="I236"/>
  <c r="H236"/>
  <c r="M36" l="1"/>
  <c r="M40" s="1"/>
  <c r="I366"/>
  <c r="I368"/>
  <c r="I372" s="1"/>
  <c r="I362"/>
  <c r="I364" s="1"/>
  <c r="I367" s="1"/>
  <c r="I378" s="1"/>
  <c r="I361"/>
  <c r="M31"/>
  <c r="M35" s="1"/>
  <c r="M39" s="1"/>
  <c r="M43" s="1"/>
  <c r="M34"/>
  <c r="M38" s="1"/>
  <c r="M42" s="1"/>
  <c r="M839"/>
  <c r="M838"/>
  <c r="M44" l="1"/>
  <c r="M845"/>
  <c r="M847"/>
  <c r="M844"/>
  <c r="M127" s="1"/>
  <c r="M846"/>
  <c r="I380"/>
  <c r="I387"/>
  <c r="I389" s="1"/>
  <c r="I374"/>
  <c r="I379" s="1"/>
  <c r="I377"/>
  <c r="I369"/>
  <c r="I373" s="1"/>
  <c r="I376" s="1"/>
  <c r="I371"/>
  <c r="H112"/>
  <c r="J46"/>
  <c r="I806"/>
  <c r="J111"/>
  <c r="E107"/>
  <c r="C107"/>
  <c r="I393" l="1"/>
  <c r="I395"/>
  <c r="I392"/>
  <c r="I391"/>
  <c r="I390"/>
  <c r="I382"/>
  <c r="I386"/>
  <c r="I100"/>
  <c r="I101" s="1"/>
  <c r="M99"/>
  <c r="M101" s="1"/>
  <c r="M103" s="1"/>
  <c r="M105" s="1"/>
  <c r="M107" s="1"/>
  <c r="M109" s="1"/>
  <c r="E78"/>
  <c r="E89" s="1"/>
  <c r="I71"/>
  <c r="H64"/>
  <c r="J56"/>
  <c r="H58"/>
  <c r="H59" s="1"/>
  <c r="H60" s="1"/>
  <c r="J48"/>
  <c r="J49"/>
  <c r="J50"/>
  <c r="I397" l="1"/>
  <c r="I396"/>
  <c r="I398" s="1"/>
  <c r="I407" s="1"/>
  <c r="I414" s="1"/>
  <c r="I383"/>
  <c r="I385"/>
  <c r="M111"/>
  <c r="M121"/>
  <c r="M136" s="1"/>
  <c r="M144" s="1"/>
  <c r="M161" s="1"/>
  <c r="M100"/>
  <c r="M102" s="1"/>
  <c r="M104" s="1"/>
  <c r="M106" s="1"/>
  <c r="M108" s="1"/>
  <c r="I52"/>
  <c r="I53" s="1"/>
  <c r="K51"/>
  <c r="H50"/>
  <c r="H55" s="1"/>
  <c r="H49"/>
  <c r="H48"/>
  <c r="H21"/>
  <c r="H22" s="1"/>
  <c r="H23" s="1"/>
  <c r="I410" l="1"/>
  <c r="I409"/>
  <c r="I422" s="1"/>
  <c r="I404"/>
  <c r="I403"/>
  <c r="I388"/>
  <c r="I399" s="1"/>
  <c r="I418" s="1"/>
  <c r="I400"/>
  <c r="I405" s="1"/>
  <c r="I401"/>
  <c r="I402"/>
  <c r="M123"/>
  <c r="M115"/>
  <c r="M663" s="1"/>
  <c r="M832"/>
  <c r="M112" s="1"/>
  <c r="M840"/>
  <c r="M110"/>
  <c r="M831" s="1"/>
  <c r="M833" s="1"/>
  <c r="M120"/>
  <c r="I24"/>
  <c r="I25" s="1"/>
  <c r="I26" s="1"/>
  <c r="I54"/>
  <c r="I55" s="1"/>
  <c r="I56" s="1"/>
  <c r="I57" s="1"/>
  <c r="H52"/>
  <c r="H53" s="1"/>
  <c r="H24" s="1"/>
  <c r="H25" s="1"/>
  <c r="H13"/>
  <c r="M140" l="1"/>
  <c r="M157" s="1"/>
  <c r="M162" s="1"/>
  <c r="M135"/>
  <c r="M143" s="1"/>
  <c r="M145"/>
  <c r="M134"/>
  <c r="M822"/>
  <c r="M813" s="1"/>
  <c r="M820" s="1"/>
  <c r="M665"/>
  <c r="M835"/>
  <c r="M837" s="1"/>
  <c r="M804" s="1"/>
  <c r="M649"/>
  <c r="M650" s="1"/>
  <c r="I415"/>
  <c r="I421"/>
  <c r="I424"/>
  <c r="I408"/>
  <c r="I420"/>
  <c r="M125"/>
  <c r="M131" s="1"/>
  <c r="M834"/>
  <c r="M836" s="1"/>
  <c r="M803" s="1"/>
  <c r="M113"/>
  <c r="M122"/>
  <c r="M137" s="1"/>
  <c r="M154" s="1"/>
  <c r="M114"/>
  <c r="M662" s="1"/>
  <c r="M667" s="1"/>
  <c r="M668" s="1"/>
  <c r="M669" s="1"/>
  <c r="M670" s="1"/>
  <c r="M812"/>
  <c r="M806" l="1"/>
  <c r="M738"/>
  <c r="M739" s="1"/>
  <c r="M151"/>
  <c r="M160"/>
  <c r="M163" s="1"/>
  <c r="M180" s="1"/>
  <c r="M194" s="1"/>
  <c r="M152"/>
  <c r="M148"/>
  <c r="M169" s="1"/>
  <c r="M814"/>
  <c r="M816"/>
  <c r="M819" s="1"/>
  <c r="M805"/>
  <c r="M119"/>
  <c r="M652"/>
  <c r="M654" s="1"/>
  <c r="M656" s="1"/>
  <c r="M658" s="1"/>
  <c r="M660" s="1"/>
  <c r="M651"/>
  <c r="M653" s="1"/>
  <c r="M655" s="1"/>
  <c r="M657" s="1"/>
  <c r="M659" s="1"/>
  <c r="M661" s="1"/>
  <c r="M666" s="1"/>
  <c r="I427"/>
  <c r="I430"/>
  <c r="I433"/>
  <c r="I423"/>
  <c r="I428"/>
  <c r="I419"/>
  <c r="I426"/>
  <c r="I431" s="1"/>
  <c r="I411"/>
  <c r="I412"/>
  <c r="I416"/>
  <c r="I425"/>
  <c r="I432" s="1"/>
  <c r="M124"/>
  <c r="M141" s="1"/>
  <c r="M116"/>
  <c r="M664" s="1"/>
  <c r="M166" l="1"/>
  <c r="M184" s="1"/>
  <c r="M195" s="1"/>
  <c r="M198" s="1"/>
  <c r="M171"/>
  <c r="M190"/>
  <c r="M201" s="1"/>
  <c r="M206" s="1"/>
  <c r="M208" s="1"/>
  <c r="M185"/>
  <c r="M170"/>
  <c r="M168"/>
  <c r="M172" s="1"/>
  <c r="M176"/>
  <c r="M182"/>
  <c r="M149"/>
  <c r="M158"/>
  <c r="M146"/>
  <c r="M133"/>
  <c r="M142" s="1"/>
  <c r="M823"/>
  <c r="M841" s="1"/>
  <c r="M849" s="1"/>
  <c r="M817"/>
  <c r="I434"/>
  <c r="I438"/>
  <c r="I436"/>
  <c r="I437"/>
  <c r="M186" l="1"/>
  <c r="M188" s="1"/>
  <c r="M202" s="1"/>
  <c r="M211"/>
  <c r="M213" s="1"/>
  <c r="M215" s="1"/>
  <c r="M217" s="1"/>
  <c r="M196"/>
  <c r="M199" s="1"/>
  <c r="M192"/>
  <c r="M187"/>
  <c r="M205"/>
  <c r="M150"/>
  <c r="M165" s="1"/>
  <c r="M181" s="1"/>
  <c r="M191" s="1"/>
  <c r="M159"/>
  <c r="M842"/>
  <c r="M128"/>
  <c r="I442"/>
  <c r="I447" s="1"/>
  <c r="I454" s="1"/>
  <c r="I445"/>
  <c r="I448" s="1"/>
  <c r="I452" s="1"/>
  <c r="I439"/>
  <c r="I440"/>
  <c r="M197" l="1"/>
  <c r="M209" s="1"/>
  <c r="M200"/>
  <c r="M204" s="1"/>
  <c r="M138"/>
  <c r="M155" s="1"/>
  <c r="M153"/>
  <c r="M132"/>
  <c r="M147" s="1"/>
  <c r="M843"/>
  <c r="M129"/>
  <c r="M139" s="1"/>
  <c r="M156" s="1"/>
  <c r="I457"/>
  <c r="I456"/>
  <c r="I460" s="1"/>
  <c r="I462" s="1"/>
  <c r="I464" s="1"/>
  <c r="I466" s="1"/>
  <c r="I468" s="1"/>
  <c r="I470" s="1"/>
  <c r="I472" s="1"/>
  <c r="I474" s="1"/>
  <c r="I476" s="1"/>
  <c r="I478" s="1"/>
  <c r="I480" s="1"/>
  <c r="I482" s="1"/>
  <c r="I484" s="1"/>
  <c r="I486" s="1"/>
  <c r="I488" s="1"/>
  <c r="I490" s="1"/>
  <c r="I492" s="1"/>
  <c r="I494" s="1"/>
  <c r="I496" s="1"/>
  <c r="I498" s="1"/>
  <c r="I500" s="1"/>
  <c r="I502" s="1"/>
  <c r="I504" s="1"/>
  <c r="I506" s="1"/>
  <c r="I508" s="1"/>
  <c r="I510" s="1"/>
  <c r="I512" s="1"/>
  <c r="I514" s="1"/>
  <c r="I516" s="1"/>
  <c r="I518" s="1"/>
  <c r="I520" s="1"/>
  <c r="I522" s="1"/>
  <c r="I524" s="1"/>
  <c r="I526" s="1"/>
  <c r="I528" s="1"/>
  <c r="I530" s="1"/>
  <c r="I532" s="1"/>
  <c r="I534" s="1"/>
  <c r="I536" s="1"/>
  <c r="I538" s="1"/>
  <c r="I540" s="1"/>
  <c r="I542" s="1"/>
  <c r="I544" s="1"/>
  <c r="I546" s="1"/>
  <c r="I548" s="1"/>
  <c r="I550" s="1"/>
  <c r="I552" s="1"/>
  <c r="I554" s="1"/>
  <c r="I556" s="1"/>
  <c r="I558" s="1"/>
  <c r="I560" s="1"/>
  <c r="I562" s="1"/>
  <c r="I564" s="1"/>
  <c r="I566" s="1"/>
  <c r="I568" s="1"/>
  <c r="I570" s="1"/>
  <c r="I572" s="1"/>
  <c r="I574" s="1"/>
  <c r="I576" s="1"/>
  <c r="I578" s="1"/>
  <c r="I580" s="1"/>
  <c r="I582" s="1"/>
  <c r="I584" s="1"/>
  <c r="I586" s="1"/>
  <c r="I588" s="1"/>
  <c r="I590" s="1"/>
  <c r="I592" s="1"/>
  <c r="I594" s="1"/>
  <c r="I596" s="1"/>
  <c r="I443"/>
  <c r="I441"/>
  <c r="M207" l="1"/>
  <c r="M212" s="1"/>
  <c r="M214" s="1"/>
  <c r="M216" s="1"/>
  <c r="M167"/>
  <c r="M174"/>
  <c r="M815"/>
  <c r="M130"/>
  <c r="I449"/>
  <c r="I451" s="1"/>
  <c r="I453" s="1"/>
  <c r="I455" s="1"/>
  <c r="I459"/>
  <c r="I444"/>
  <c r="I458" s="1"/>
  <c r="I446"/>
  <c r="I450" s="1"/>
  <c r="M219" l="1"/>
  <c r="M220" s="1"/>
  <c r="M223" s="1"/>
  <c r="M226" s="1"/>
  <c r="M229" s="1"/>
  <c r="M232" s="1"/>
  <c r="M177"/>
  <c r="M178"/>
  <c r="M818"/>
  <c r="M824"/>
  <c r="M825" s="1"/>
  <c r="M221" l="1"/>
  <c r="M224" s="1"/>
  <c r="M227" s="1"/>
  <c r="M230" s="1"/>
  <c r="M233" s="1"/>
  <c r="M222"/>
  <c r="M225" s="1"/>
  <c r="M228" s="1"/>
  <c r="M231" s="1"/>
  <c r="M234" s="1"/>
</calcChain>
</file>

<file path=xl/sharedStrings.xml><?xml version="1.0" encoding="utf-8"?>
<sst xmlns="http://schemas.openxmlformats.org/spreadsheetml/2006/main" count="3979" uniqueCount="2273">
  <si>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</si>
  <si>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</si>
  <si>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</si>
  <si>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</si>
  <si>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</si>
  <si>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</si>
  <si>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</si>
  <si>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</si>
  <si>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</si>
  <si>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</si>
  <si>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</si>
  <si>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</si>
  <si>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</si>
  <si>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</si>
  <si>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</si>
  <si>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</si>
  <si>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</si>
  <si>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</si>
  <si>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</si>
  <si>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</si>
  <si>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</si>
  <si>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</si>
  <si>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</si>
  <si>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Automatización de la Gestión Institucional</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</si>
  <si>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</si>
  <si>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Implementación del Sistema de Administracion de Bienes</t>
  </si>
  <si>
    <t>4.1.1.1.01</t>
  </si>
  <si>
    <t xml:space="preserve">Actualización de inventarios de los SRS                      </t>
  </si>
  <si>
    <t>Informe</t>
  </si>
  <si>
    <t>Registro Digital</t>
  </si>
  <si>
    <t>Somos CEAS NO SRS</t>
  </si>
  <si>
    <t>4.1.1.1.02</t>
  </si>
  <si>
    <t xml:space="preserve">Auditoria de cumplimiento de las politicas de administración de bienes en los EES y SRS </t>
  </si>
  <si>
    <t>Listado de participación</t>
  </si>
  <si>
    <t>Esta repetida esta actividad.</t>
  </si>
  <si>
    <t>4.1.1.1.03</t>
  </si>
  <si>
    <t>Encargada de Administracion. Lic. Raquel Minaya</t>
  </si>
  <si>
    <t>4.1.1.1.04</t>
  </si>
  <si>
    <t>Elaboracion de plan de levantamiento y/o actulalización de inventarios de los EESS (cronograma 2023)</t>
  </si>
  <si>
    <t>Plan</t>
  </si>
  <si>
    <t>4.1.2. Mejorada la sostenibilidad financiera de la Red SNS mediante el control de gastos, saneamiento de las deudas e incremento de las distintas fuentes de financiamiento con el fin de garantizar la prestación de servicios en salud con oportunidad y eficiencia</t>
  </si>
  <si>
    <t>4.1.1.2 Despiegue del Sistema demanejo y Control Interno</t>
  </si>
  <si>
    <t>4.1.1.2.01</t>
  </si>
  <si>
    <t xml:space="preserve">Reporte opotuno de la liquidación de fondos y rendición de cuentas </t>
  </si>
  <si>
    <t>Reporte</t>
  </si>
  <si>
    <t>4.1.1.3 Gestión Financiera de la Red</t>
  </si>
  <si>
    <t>4.1.1.3.01</t>
  </si>
  <si>
    <t>Elaboración de los estados financieros y sus notas de referencia</t>
  </si>
  <si>
    <t>Otros</t>
  </si>
  <si>
    <t>Estados Financieros y notas de referencia</t>
  </si>
  <si>
    <t>4.1.1.3.02</t>
  </si>
  <si>
    <t xml:space="preserve">Análisis comportamiento pago </t>
  </si>
  <si>
    <t>Enc. Contabilidad Diade Aponte</t>
  </si>
  <si>
    <t>4.1.1.3.03</t>
  </si>
  <si>
    <t xml:space="preserve">Análisis de Gestión de Tesorería </t>
  </si>
  <si>
    <t>Enc. Contabilidad Viade Aponte</t>
  </si>
  <si>
    <t>4.1.1.3.04</t>
  </si>
  <si>
    <t>Seguimiento al cumplimiento del Sub-Indicador de Correcta Publicación Presupuestaria (IGP) en los CEAS de Autogestión</t>
  </si>
  <si>
    <t>No somos de Autogestion</t>
  </si>
  <si>
    <t>4.1.1.4 Implementación del Sistema de Administracion de Bienes</t>
  </si>
  <si>
    <t>4.1.1.4.01</t>
  </si>
  <si>
    <t xml:space="preserve">Actualización de inventarios        </t>
  </si>
  <si>
    <t>Enc. De Activo Fijo Arq. Emilio Uribe</t>
  </si>
  <si>
    <t>4.1.1.4.02</t>
  </si>
  <si>
    <t xml:space="preserve">Auditoria de cumplimiento de las politicas de administración de bienes </t>
  </si>
  <si>
    <t>4.1.1.4.03</t>
  </si>
  <si>
    <t>Elaboracion de plan de levantamiento y/o actualización de inventarios (cronograma 2023)</t>
  </si>
  <si>
    <t>4.1.1.5 Plan de Mantenimiento preventivo de infraestuctura y equipos</t>
  </si>
  <si>
    <t>4.1.1.5.01</t>
  </si>
  <si>
    <t>Elaboración del Plan de Mantenimiento de infraestructura y equipos</t>
  </si>
  <si>
    <t>Encargado de mantenimiento Ing. Cairo Uribe y Saudy</t>
  </si>
  <si>
    <t>4.1.1.5.02</t>
  </si>
  <si>
    <t>Seguimiento a la ejecución del plan de mantenimiento de infraestructura y equipos</t>
  </si>
  <si>
    <t>4.1.1.6 Implementación del modelo de gestión y monitoreo de la Calidad Institucional</t>
  </si>
  <si>
    <t>4.1.1.6.01</t>
  </si>
  <si>
    <t>Implementación de CCC (EES priorizado)</t>
  </si>
  <si>
    <t>Resolución de aprobación</t>
  </si>
  <si>
    <t>Encargada de Calidad en la gestion. Dra, Ammary Tejada.</t>
  </si>
  <si>
    <t>4.1.1.6.02</t>
  </si>
  <si>
    <t xml:space="preserve">Seguimiento a los indicadores comprometidos en la CCC </t>
  </si>
  <si>
    <t>Reporte de monitoreo indicadores CCC (plantilla de excel)</t>
  </si>
  <si>
    <t>Encargada de Calidad en la gestion. Dra, Ammary Tejada. Y Enc. Planificacion y Conocimiento Dra. Ynmaculada Valerio.</t>
  </si>
  <si>
    <t>Implementación/actualización de CAF</t>
  </si>
  <si>
    <t>Autodiagnóstico</t>
  </si>
  <si>
    <t>EDI</t>
  </si>
  <si>
    <t>4.1.1.6.04</t>
  </si>
  <si>
    <t>Elaboración de plan de mejora CAF.</t>
  </si>
  <si>
    <t>Plan de Mejora</t>
  </si>
  <si>
    <t>4.1.1.6.05</t>
  </si>
  <si>
    <t>Seguimiento al plan de mejora CAF.</t>
  </si>
  <si>
    <t>Informe de seguimiento</t>
  </si>
  <si>
    <t>Enc Planificacion y Conocimiento. Dra. Ynmaculada Valerio.</t>
  </si>
  <si>
    <t>4.1.1.6.06</t>
  </si>
  <si>
    <t>Elaboración de Acuerdo de Evaluación Desempeño Institucional, alineado al plan de mejora CAF.</t>
  </si>
  <si>
    <t>Enc. Recursos Humanos Lic. Clever Tejada y Enc Calidad Dra. Ammary Tejada.</t>
  </si>
  <si>
    <t>Cumplimiento mínimo en los indicadores del ranking hospitalarios</t>
  </si>
  <si>
    <t>Enc. Planificacion Dra. Ynmaculada Valerio y Enc. Monitoreo y Evaluacio Dra. Nancy Montero.</t>
  </si>
  <si>
    <t>Ejecución de las sesiones del Comité de Calidad del CEAS</t>
  </si>
  <si>
    <t>Minuta</t>
  </si>
  <si>
    <t xml:space="preserve">4.1.1.9 Implementación del Sistema Institucional de Planificación, Monitoreo y Evaluación </t>
  </si>
  <si>
    <t>4.1.1.9.0</t>
  </si>
  <si>
    <t>Monitoreo del POA 2023</t>
  </si>
  <si>
    <t>Matriz de Monitoreo interno</t>
  </si>
  <si>
    <t>Enc Monitoreo Dra. Yanin Montero</t>
  </si>
  <si>
    <t>4.1.1.7 Fortalecimiento de la Planificación Institucional</t>
  </si>
  <si>
    <t>4.1.1.7.01</t>
  </si>
  <si>
    <t>Elaboración del Plan Operativo Anual y Presupuesto Institucional</t>
  </si>
  <si>
    <t>Enc. Contabilidad Lic. Viade Aponte y Enc. Planificacion. Dra. Ynmaculada Valerio.</t>
  </si>
  <si>
    <t>4.1.1.7.02</t>
  </si>
  <si>
    <t>Elaboración del Plan Anual de Compras y Contrataciones</t>
  </si>
  <si>
    <t>Enc. Administradora. Lic. Raquel Minaya, Enc. Contabilidad Lic. Viade Aponte,  y Enc. Planificacion. Dra. Ynmaculada Valerio.</t>
  </si>
  <si>
    <t>4.1.1.8 Estandarizacion Sub-portales de Transparencia</t>
  </si>
  <si>
    <t>4.1.1.8.01</t>
  </si>
  <si>
    <t>Actualizacion Subportales de Transparencia</t>
  </si>
  <si>
    <t>Director. Dr. Ramon Nuñez</t>
  </si>
  <si>
    <t>4.1.1.8.02</t>
  </si>
  <si>
    <t xml:space="preserve">Informe quejas y solicitudes de Informacion </t>
  </si>
  <si>
    <t>4.1.1.8.03</t>
  </si>
  <si>
    <t>Conformacion Comite vinculados a la OAI</t>
  </si>
  <si>
    <t>Estrategia de Atención Primaria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</si>
  <si>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</si>
  <si>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 Fortalecimiento de la provision de los Servicios de Atención a las Infecciones de Transmision Sexual (ITS)</t>
  </si>
  <si>
    <t>1.1.4.1.01</t>
  </si>
  <si>
    <t>Reporte  de información de los Servicios de Infecciones de Transmisión Sexual (ITS) ofrecidos por ITS por los puestos centinelas establecidos</t>
  </si>
  <si>
    <t>Enc. Epidemiologia. Dra. Jacqueline Cabrera</t>
  </si>
  <si>
    <t xml:space="preserve">1.1.4.2 Fortalecimiento de la gestión de los Servicios de Atención Integral (SAIs) para el VIH-SIDA en todos sus componentes </t>
  </si>
  <si>
    <t>1.1.4.2.01</t>
  </si>
  <si>
    <t>Seguimiento al registro oportuno de los datos en SIRENP- VIH</t>
  </si>
  <si>
    <t>No tenemos SAI</t>
  </si>
  <si>
    <t>1.1.4.2.02</t>
  </si>
  <si>
    <t>Seguimiento al cumplimiento de las acividades comunitarias por el personal contratado para recuperacion de los pacientes en abandono</t>
  </si>
  <si>
    <t>1.1.4.2.03</t>
  </si>
  <si>
    <t>Implementación de intervenciones para recuperación de pacientes en abandono de ARV.</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</si>
  <si>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</si>
  <si>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4.1.3.1 Despliegue Plan interconexión Red Pública de Servicios de Salud</t>
  </si>
  <si>
    <t>4.1.3.1.01</t>
  </si>
  <si>
    <t>Implementación Plan interconexión en 20 centros SISMAP</t>
  </si>
  <si>
    <t>Fotos</t>
  </si>
  <si>
    <t>Esta actividad no nos compete hasta que nos autoricen a pertenecer al SISMAP</t>
  </si>
  <si>
    <t>4.1.3.1.02</t>
  </si>
  <si>
    <t>Seguimiento implementación Plan interconexión Red Pública de Servicios de Salud</t>
  </si>
  <si>
    <t>Subdirector medico. Dra. Jacinta Bonifacio</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</si>
  <si>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</si>
  <si>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</si>
  <si>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</si>
  <si>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</si>
  <si>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</si>
  <si>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</si>
  <si>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Enc. Bioseguridad Lic. Ana Rodrigez y Enc. Epidemiologia Dra. Jacqueline Cabrera</t>
  </si>
  <si>
    <t>Humanización y Calidad de la Atención</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</si>
  <si>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</si>
  <si>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1.2.1.1 Fortalecimiento de la calidad de atención con el servicio de salud integral del programa de diálisis peritoneal y hemodiálisis</t>
  </si>
  <si>
    <t>1.2.1.1.01</t>
  </si>
  <si>
    <t>Desarrollo de planes de mejora a partir de los resultados de las evaluaciones de las encuestas de satisfacción a los pacientes de diálisis peritoneal y hemodiálisis</t>
  </si>
  <si>
    <t>Somos de segundo nivel, no tenemos ese servicio.</t>
  </si>
  <si>
    <t>1.2.1.1.02</t>
  </si>
  <si>
    <t>Segumiento a los planes de mejora de las evaluaciones de las encuestas de satisfacción a los pacientes de diálisis peritoneal y hemodiálisis</t>
  </si>
  <si>
    <t>1.2.1.1.03</t>
  </si>
  <si>
    <t>Implementacion del formulario de e evaluación de indicadores de calidad pre-establecidos en el programa de hemodiálisis</t>
  </si>
  <si>
    <t>Hoja de supervisión</t>
  </si>
  <si>
    <t>1.2.1.2 Gestión de usuarios para adhesión a una cultura institucional de servicio</t>
  </si>
  <si>
    <t>1.2.1.2.01</t>
  </si>
  <si>
    <t>Encuestas diarias de satisfacción de usuarios en la plataforma digital</t>
  </si>
  <si>
    <t>Enc. Atencion al Usuario. Lic. Diana Candelario</t>
  </si>
  <si>
    <t>1.2.1.2.02</t>
  </si>
  <si>
    <t>Elaboración de los planes de mejora en base a los resultados obtenidos en la encuesta de satisfacción</t>
  </si>
  <si>
    <t>1.2.1.2.03</t>
  </si>
  <si>
    <t xml:space="preserve">Seguimiento a la implementación de los planes de mejora </t>
  </si>
  <si>
    <t>1.2.1.2.04</t>
  </si>
  <si>
    <t>Implementación de grupos focales para determinar la calidad percibida del servicio</t>
  </si>
  <si>
    <t>Subdirector  medico. Dra. Jacinta Bonifacio y Enlace comunidad Sra. Beatriz</t>
  </si>
  <si>
    <t>1.2.1.3 Programa de Gestión de Citas</t>
  </si>
  <si>
    <t>1.2.1.3.01</t>
  </si>
  <si>
    <t>Organización de las citas a consultas externas para que todos los usuarios lleguen con una consulta programada</t>
  </si>
  <si>
    <t>Subdirector medico. Dra. Jacinta Bonifacio y Enc. Atencion AL Usuario. Lic Diana Candelario</t>
  </si>
  <si>
    <t>1.2.2. Fortalecida la calidad de la atención en salud como resultado del seguimiento a los aspectos técnicos y no técnicos de la atención, que disminuya el riesgo de la seguridad del paciente y de los resultados esperados de salud</t>
  </si>
  <si>
    <t xml:space="preserve">1.2.2.1 Fortalecimiento de los servicios de hostelería </t>
  </si>
  <si>
    <t>1.2.2.1.01</t>
  </si>
  <si>
    <t xml:space="preserve">Diagnóstico situacional de proceso de hosteleria </t>
  </si>
  <si>
    <t>Enc. Hosteleria Sra. Yolanda Marte</t>
  </si>
  <si>
    <t>1.2.2.1.02</t>
  </si>
  <si>
    <t>Implementación del manual de procedimiento de hosteleria hospitalaria</t>
  </si>
  <si>
    <t>1.2.2.1.03</t>
  </si>
  <si>
    <t xml:space="preserve">Elaboración de planes de mejora de hosteleria </t>
  </si>
  <si>
    <t>1.2.2.1.04</t>
  </si>
  <si>
    <t xml:space="preserve">Evaluación de la ejecución de los planes de mejora de hosteleria </t>
  </si>
  <si>
    <t>Enc. Hosteleria Sra. Yolanda Marte y Enc de Calidad. Dra Ammary Tejada</t>
  </si>
  <si>
    <t>1.2.2.2 Seguimiento y evaluacion del Módulo de Incidentes</t>
  </si>
  <si>
    <t>1.2.2.2.01</t>
  </si>
  <si>
    <t>Seguimiento a la nortificacion oportuna de los incidentes en el modulo definido para los fines</t>
  </si>
  <si>
    <t xml:space="preserve">1.2.2.3 Estructuración Comités priorizados de Salud </t>
  </si>
  <si>
    <t>1.2.2.3.01</t>
  </si>
  <si>
    <t xml:space="preserve">Conformacion y/o restructuracion de los Comites Hospitalarios </t>
  </si>
  <si>
    <t>Actas de conformación</t>
  </si>
  <si>
    <t>Director Dr. Ramon Nuñez</t>
  </si>
  <si>
    <t>1.2.2.4 Fortalecimiento de la vigilancia epidemiologica</t>
  </si>
  <si>
    <t>1.2.2.4.01</t>
  </si>
  <si>
    <t>Notificacion oportuna de las enfermedades bajo vigilancia epidemiologica</t>
  </si>
  <si>
    <t>1.2.2.5 Fortalecimiento de bioseguridad hospitalaria</t>
  </si>
  <si>
    <t>1.2.2.5.01</t>
  </si>
  <si>
    <t>Conformacion del comité de IAAS</t>
  </si>
  <si>
    <t>Acta de conformación</t>
  </si>
  <si>
    <t>1.2.2.5.02</t>
  </si>
  <si>
    <t>Reuniones de trabajo para la vigilancia y control de las IAAS</t>
  </si>
  <si>
    <t>1.2.2.5.03</t>
  </si>
  <si>
    <t>Implementacion del formulario de evaluacion de procesos de bioseguridad hospitalaria</t>
  </si>
  <si>
    <t>1.2.2.5.04</t>
  </si>
  <si>
    <t xml:space="preserve">Elaboracion de planes de mejora para la bioseguridad hospitalaria. </t>
  </si>
  <si>
    <t>1.2.2.5.05</t>
  </si>
  <si>
    <t xml:space="preserve">Evaluacion de la ejecución de los planes de mejora bioseguridad hospitalaria </t>
  </si>
  <si>
    <t>Enc. Monitoreo Dra. Yanin Montero y Enc Calidad Dra. Ammary Tejada</t>
  </si>
  <si>
    <t>1.2.2.6 Fortalecimiento de la gestión de los servicios Hospitalarios</t>
  </si>
  <si>
    <t>1.2.2.6.01</t>
  </si>
  <si>
    <t>Autoevaluación en la metodologia de la Gestion Productiva de los Servicios de Salud</t>
  </si>
  <si>
    <t>Subdirector Medico Dra. Jacinta Bonifacio</t>
  </si>
  <si>
    <t>1.2.2.6.02</t>
  </si>
  <si>
    <t>Elaboración de planes de mejora con la Metodologia de Gestión Productiva</t>
  </si>
  <si>
    <t>Subdirector Medico Dra. Jacinta Bonifacio y Enc Calidad Dra. Ammary Tejada</t>
  </si>
  <si>
    <t>1.2.2.6.03</t>
  </si>
  <si>
    <t xml:space="preserve">Ejecución de planes de mejora con la Metodologia de Gestión Productiva </t>
  </si>
  <si>
    <t>1.2.2.7 Supervisión del cumplimiento de los planes de mejora en los EESS según informe de monitoreo de la calidad de los servicios clínicos y quirúrgicos</t>
  </si>
  <si>
    <t>1.2.2.7.01</t>
  </si>
  <si>
    <t>Implementación de los planes de mejora elaborados acorde al monitoreo de todas las áreas incluidas en el informe</t>
  </si>
  <si>
    <t>1.2.2.7.02</t>
  </si>
  <si>
    <t>Gestión de la habilitación de todos los servicios que ofertan en el EESS</t>
  </si>
  <si>
    <t>Enc. Calidad Dra. Ammary Tejada y Enc. RRHH. Lic Clever Tejada</t>
  </si>
  <si>
    <t>1.2.2.7.03</t>
  </si>
  <si>
    <t>Conformación del comité de calidad y seguridad del paciente en el EESS</t>
  </si>
  <si>
    <t>1.2.2.7.04</t>
  </si>
  <si>
    <t>Supervisión del cumplimiento de los protocolos durante la atención clínica y quirúrgica a los usuarios de los servicios</t>
  </si>
  <si>
    <t>1.2.2.8 Gestión oportuna de los datos de producción de servicios</t>
  </si>
  <si>
    <t>1.2.2.8.01</t>
  </si>
  <si>
    <t xml:space="preserve">Reporte de producción de servicios </t>
  </si>
  <si>
    <t>Enc. Estadisticas Lic. Cristina Adames</t>
  </si>
  <si>
    <t>1.2.2.8.02</t>
  </si>
  <si>
    <t>Autoevaluación de los datos de producción de servicios</t>
  </si>
  <si>
    <t>4.1.2.1 Fortalecimiento de los procesos de auditoria de los servicios de salud</t>
  </si>
  <si>
    <t>4.1.2.1.01</t>
  </si>
  <si>
    <t>Auditoría de los expedientes clínicos</t>
  </si>
  <si>
    <t>Enc. De Auditoria Dr Beato Suero</t>
  </si>
  <si>
    <t>4.1.2.1.02</t>
  </si>
  <si>
    <t>Socialización de los principales hallazgos de las auditoría y reportes de glosas</t>
  </si>
  <si>
    <t>4.1.2.1.03</t>
  </si>
  <si>
    <t>Elaboración de acuerdos con acciones de mejora a partir de los hallazgos de las glosas para disminucion de objeciones médicas y administrativas</t>
  </si>
  <si>
    <t xml:space="preserve">Acuerdos </t>
  </si>
  <si>
    <t>4.1.2.1.04</t>
  </si>
  <si>
    <t>Seguimiento a la ejecución de las acciones de mejora</t>
  </si>
  <si>
    <t>4.1.2.1.05</t>
  </si>
  <si>
    <t xml:space="preserve">Analisis del comportamiento d ela facturacion </t>
  </si>
  <si>
    <t>Enc Facturacion Sr. Ramon Almanzar</t>
  </si>
  <si>
    <t>Sistema de Emergencias Médicas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</si>
  <si>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</si>
  <si>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</si>
  <si>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1.1.5.1.01</t>
  </si>
  <si>
    <t xml:space="preserve">Implementación del Modelo hospitalario y flujos de Asistencia Emergencias y Urgencias </t>
  </si>
  <si>
    <t xml:space="preserve">Enc de Emergencias. Dra Malluri Disla </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</si>
  <si>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</si>
  <si>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</si>
  <si>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</si>
  <si>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</si>
  <si>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</si>
  <si>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</si>
  <si>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Enc de Emergencias. Dra Malluri Disla</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</si>
  <si>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</si>
  <si>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</si>
  <si>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</si>
  <si>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</si>
  <si>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</si>
  <si>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</si>
  <si>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</si>
  <si>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Medico de servicio</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</si>
  <si>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</si>
  <si>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</si>
  <si>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</si>
  <si>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</si>
  <si>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</si>
  <si>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Enc Emergencias y Desastres Dra. Yael Melendez</t>
  </si>
  <si>
    <t>1.1.5.2.02</t>
  </si>
  <si>
    <t>Reuniones de Coordinación plan Hospitalarios  Emergencias de salud publica y desastres naturales con jefes y encargados comité de emeregncias.</t>
  </si>
  <si>
    <t>1.1.5.2.03</t>
  </si>
  <si>
    <t>Simulacro para probar la funcionabilidad de los  Planes de  Emergencias y Desastres Hospitalarios.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</si>
  <si>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</si>
  <si>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</si>
  <si>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</si>
  <si>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</si>
  <si>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</si>
  <si>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</si>
  <si>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</si>
  <si>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</si>
  <si>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</si>
  <si>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</si>
  <si>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Enc. Epidemiologia Dra. Jacqueline Cabrera y Enc Emergencias y Desastres Dra. Yael Melendez</t>
  </si>
  <si>
    <t>1.1.5.2.09</t>
  </si>
  <si>
    <t>Reforzamiento y capacitación control de infecciones y manejo clínico COVID-19 para epidemiólogos facilitadores de los centros de salud a nivel nacional.</t>
  </si>
  <si>
    <t>SNS</t>
  </si>
  <si>
    <t>1.1.5.2.10</t>
  </si>
  <si>
    <t>Socialización del procedimiento de notificación y traslado de casos sospechosos y confirmados COVID-19.</t>
  </si>
  <si>
    <t xml:space="preserve">Enc. Epidemiologia Dra. Jacqueline Cabrera </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</si>
  <si>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</si>
  <si>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2.1.1.1 Conectividad de la Red de Establecimientos del Primer Nivel con el Especializado</t>
  </si>
  <si>
    <t>2.1.1.1.01</t>
  </si>
  <si>
    <t>Seguimiento al proceso de referencia y contrareferencia de la Red.</t>
  </si>
  <si>
    <t>2.1.1.1.02</t>
  </si>
  <si>
    <t>Gestión de los buzones de sugerencias</t>
  </si>
  <si>
    <t>2.1.1.1.03</t>
  </si>
  <si>
    <t>Gestionar las QDSR de los usuarios, canalizando hasta dar respuesta al mismo.</t>
  </si>
  <si>
    <t>2.1.1.1.04</t>
  </si>
  <si>
    <t>Seguimiento a la actualización de la cartera de servicios del establecimiento</t>
  </si>
  <si>
    <t>Enc. Atencion al Usuario. Lic. Diana Candelario y Enc. Calidad Dra. Ammary Tejada</t>
  </si>
  <si>
    <t>Desarrollo del Talento Humano</t>
  </si>
  <si>
    <t>3.2.1. Incrementada las competencias  y resolución de los colaboradores, de acuerdo a la complejidad de sus funciones, las necesidades de salud de la población y los compromisos del sector</t>
  </si>
  <si>
    <t>3.2.1.1 Programa de capacitación del CEAS</t>
  </si>
  <si>
    <t>3.2.1.1.01</t>
  </si>
  <si>
    <t>Ejecución Plan de Capacitación -2022</t>
  </si>
  <si>
    <t>Enc RRHH Lic. Clever Tejada y Lic Susana Morales</t>
  </si>
  <si>
    <t>3.2.1.1.02</t>
  </si>
  <si>
    <t xml:space="preserve">Seguimiento ejecución plan capacitación 2022 </t>
  </si>
  <si>
    <t>Enc RRHH Lic. Clever Tejada y Lic Susana  Morales</t>
  </si>
  <si>
    <t>3.2.1.1.03</t>
  </si>
  <si>
    <t>Detección necesidades capacitación por departamento -Plan 2023.</t>
  </si>
  <si>
    <t>3.2.1.1.04</t>
  </si>
  <si>
    <t>Elaboración del Plan de Capacitación -2023</t>
  </si>
  <si>
    <t>Enc RRHH Lic. Clever Tejada y Lic Susana</t>
  </si>
  <si>
    <t>3.2.1.2 Ejecución del Plan de Seguridad y Salud ocupacional y Plan de gestion de Riesgos</t>
  </si>
  <si>
    <t>3.2.1.2.01</t>
  </si>
  <si>
    <t>Implementación del Proceso de Auditoría Médica</t>
  </si>
  <si>
    <t>Enc. Auditoria Medic Dr. Beato Suero</t>
  </si>
  <si>
    <t xml:space="preserve">Elaboración  de reporte y seguimiento  del personal  pasivo por enfermedad. </t>
  </si>
  <si>
    <t>Enc. RRHH Lic. Clever Tejada</t>
  </si>
  <si>
    <t>Mejora de la Salud Materna y Neonatal</t>
  </si>
  <si>
    <t>1.1.2. Disminuida la morbi-mortalidad materna, neonatal e infantil, mediante el fortalecimiento y la integración de los servicios de salud antes de la concepción, durante el embarazo, el parto y los primeros años de vida, garantizando la calidad de la atención.</t>
  </si>
  <si>
    <t>1.1.2.1 Aumento de la provisión de servicios de salud sexual y reproductiva en la Red SNS</t>
  </si>
  <si>
    <t>1.1.2.1.01</t>
  </si>
  <si>
    <t>Seguimiento a la planificación post evento obstétrico  en las personas adolescentes.</t>
  </si>
  <si>
    <t>Dra. Jhokabel Vasquez.</t>
  </si>
  <si>
    <t>1.1.2.1.02</t>
  </si>
  <si>
    <t xml:space="preserve">Seguimiento a la mejora de la cobertura y del registro de la Planificacion Post Evento Obstetrico </t>
  </si>
  <si>
    <t>Dra. Jhokabel Vasque</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</si>
  <si>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</si>
  <si>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</si>
  <si>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</si>
  <si>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Enc. Obstetricia Dr. Ernesto Dotel y Enc. Pediatria Dra Annel Perez.</t>
  </si>
  <si>
    <t>Analisis de los indicadores de la Sala Situacional.</t>
  </si>
  <si>
    <t>Matriz Sala Situacional</t>
  </si>
  <si>
    <t xml:space="preserve">Capacitación del personal de nuevo ingreso en la Estrategia Código Rojo. </t>
  </si>
  <si>
    <t>Agenda</t>
  </si>
  <si>
    <t xml:space="preserve">Enc. Obstetricia Dr. Ernesto Dotel </t>
  </si>
  <si>
    <t>Seguimiento a la implementacion de la Estrategia Código Rojo.</t>
  </si>
  <si>
    <t>Enc. Obstetricia Dr. Ernesto Dote</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</si>
  <si>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</si>
  <si>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</si>
  <si>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</si>
  <si>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</si>
  <si>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</si>
  <si>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Enc. Obstetricia Dr. Ernesto Dote y Enc. Monitoreo Dra Nancy Montero</t>
  </si>
  <si>
    <t>Implementacion de la terapia de hipotermia en los Hospitales (HUMNSA, HMILLDM, HMRA)</t>
  </si>
  <si>
    <t>No estamos en el listado de esta actividad.</t>
  </si>
  <si>
    <t>Seguimiento al uso y correcto llenado de la cédula del niño/niña en hospitales que asisten partos</t>
  </si>
  <si>
    <t xml:space="preserve">Reporte de la cobertura de la aplicación de vacunas en niños de 0-4 años de edad.
</t>
  </si>
  <si>
    <t>Enc. Lic. Batista</t>
  </si>
  <si>
    <t>Socialización de las Guías Nacionales de Atención Integral a las personas adolescentes.</t>
  </si>
  <si>
    <t>Enc Departamento Adolescente Dra. Ana Belen</t>
  </si>
  <si>
    <t>Reporte de la utilización de la Historia Clínica de  Adolescentes y el Sistema Informatico de Adolescentes(SIA).</t>
  </si>
  <si>
    <t>SERVICIO NACIONAL DE SALUD</t>
  </si>
  <si>
    <t>DIVISION DE ACTIVOS FIJOS</t>
  </si>
  <si>
    <t>INVENTARIO DE ACTIVOS FIJOS</t>
  </si>
  <si>
    <t xml:space="preserve">Formulario Levantamiento de Inventario de Activos Fijos </t>
  </si>
  <si>
    <r>
      <t xml:space="preserve">CENTRO DE SALUD: </t>
    </r>
    <r>
      <rPr>
        <b/>
        <u/>
        <sz val="12"/>
        <color theme="1"/>
        <rFont val="Arial"/>
        <family val="2"/>
      </rPr>
      <t xml:space="preserve"> HOSPITAL MUNICIPAL ENGOMBE</t>
    </r>
  </si>
  <si>
    <t>DADM-FO-015 Versión: 01</t>
  </si>
  <si>
    <t>CODIGO</t>
  </si>
  <si>
    <t>MARCA</t>
  </si>
  <si>
    <t>MODELO</t>
  </si>
  <si>
    <t>SERIE</t>
  </si>
  <si>
    <t>COLOR</t>
  </si>
  <si>
    <t>ESTADO</t>
  </si>
  <si>
    <t>CANTIDAD</t>
  </si>
  <si>
    <t>NOTA</t>
  </si>
  <si>
    <t>HME-372-01</t>
  </si>
  <si>
    <t>nuevo</t>
  </si>
  <si>
    <t>HME-372-02</t>
  </si>
  <si>
    <t>HME-372-03</t>
  </si>
  <si>
    <t>CHEMETRON/GOMCO</t>
  </si>
  <si>
    <t>22-93-5002</t>
  </si>
  <si>
    <t>01-90-3565</t>
  </si>
  <si>
    <t>Transparente</t>
  </si>
  <si>
    <t>Subsionador GL</t>
  </si>
  <si>
    <t>Subsionador Regulador</t>
  </si>
  <si>
    <t>SR20100252</t>
  </si>
  <si>
    <t>TRI-TECH MEDICAL INC</t>
  </si>
  <si>
    <t>Blanco</t>
  </si>
  <si>
    <t>Zafacon</t>
  </si>
  <si>
    <t>Metalico</t>
  </si>
  <si>
    <t>GRAFICO stainless stell waste receptacle 32 quart</t>
  </si>
  <si>
    <t>EKV23MS</t>
  </si>
  <si>
    <t>Impresora</t>
  </si>
  <si>
    <t>DESJET INK ADVANTAJE 1116</t>
  </si>
  <si>
    <t>usadas</t>
  </si>
  <si>
    <t>LUGAR</t>
  </si>
  <si>
    <t>Deben de ser recargados los cartuchos</t>
  </si>
  <si>
    <t>HME-372-05</t>
  </si>
  <si>
    <t>HME-372-06</t>
  </si>
  <si>
    <t>DESJET INK ADVANTAJE 4535</t>
  </si>
  <si>
    <t>TH67Q3C29S</t>
  </si>
  <si>
    <t>Negro</t>
  </si>
  <si>
    <t>UPS</t>
  </si>
  <si>
    <t>FORZA</t>
  </si>
  <si>
    <t>NT-5110</t>
  </si>
  <si>
    <t>35-310124-06G</t>
  </si>
  <si>
    <t>HME-372-07</t>
  </si>
  <si>
    <t>HME-372-08</t>
  </si>
  <si>
    <t>R-UPR758</t>
  </si>
  <si>
    <t>HME-372-09</t>
  </si>
  <si>
    <t>HME-372-10</t>
  </si>
  <si>
    <t>HME-372-11</t>
  </si>
  <si>
    <t>HME-372-12</t>
  </si>
  <si>
    <t>HME-372-13</t>
  </si>
  <si>
    <t>HME-372-14</t>
  </si>
  <si>
    <t>HME-372-15</t>
  </si>
  <si>
    <t>CDP R-UPR758</t>
  </si>
  <si>
    <t>UNIPOWER AR-1200</t>
  </si>
  <si>
    <t>AR-1200</t>
  </si>
  <si>
    <t xml:space="preserve">  </t>
  </si>
  <si>
    <t>MAQ.OXIGENO -CAP TUD</t>
  </si>
  <si>
    <t>unicef</t>
  </si>
  <si>
    <t>MAQ.OXIGENO -MASCARILLA</t>
  </si>
  <si>
    <t>MAQ.OXIGENO -Sud-MASCARILLA</t>
  </si>
  <si>
    <t>Marca pasos</t>
  </si>
  <si>
    <t>MINDRAY MR60</t>
  </si>
  <si>
    <t>10 CAJAS</t>
  </si>
  <si>
    <t>UND</t>
  </si>
  <si>
    <t>Cada caja trae 5 unidades</t>
  </si>
  <si>
    <t>Esfigmomanómetro aneroide tipo reloj</t>
  </si>
  <si>
    <t>Aneroid sphygmomanometer clock type</t>
  </si>
  <si>
    <t>750W-11ABK</t>
  </si>
  <si>
    <t>DIAGNOSTIX 750</t>
  </si>
  <si>
    <t>HME-372-16</t>
  </si>
  <si>
    <t>HME-372-17</t>
  </si>
  <si>
    <t>HME-372-18</t>
  </si>
  <si>
    <t>HME-372-21</t>
  </si>
  <si>
    <t>HME-372-22</t>
  </si>
  <si>
    <t>HME-372-23</t>
  </si>
  <si>
    <t>HME-372-24</t>
  </si>
  <si>
    <t>HME-372-25</t>
  </si>
  <si>
    <t>HME-372-26</t>
  </si>
  <si>
    <t>HME-372-27</t>
  </si>
  <si>
    <t>Banquitos de LEDER</t>
  </si>
  <si>
    <t>SS7677</t>
  </si>
  <si>
    <t xml:space="preserve">ROSCOE </t>
  </si>
  <si>
    <t>Banquitos de Metal Escalera para Camilla</t>
  </si>
  <si>
    <t>Ventilador</t>
  </si>
  <si>
    <t>ELECTRICALLY CONTROLLED VENTILATOR</t>
  </si>
  <si>
    <t>AHP300</t>
  </si>
  <si>
    <t>S168-AHP300-001</t>
  </si>
  <si>
    <t>Computadora Completa</t>
  </si>
  <si>
    <t>DELL OPTIPLEX 3070</t>
  </si>
  <si>
    <t>MHM1VF2JV2,PRDV9</t>
  </si>
  <si>
    <t>MONITOR</t>
  </si>
  <si>
    <t>HME-372-28</t>
  </si>
  <si>
    <t>HME-372-29</t>
  </si>
  <si>
    <t>HME-372-30</t>
  </si>
  <si>
    <t>HME-372-31</t>
  </si>
  <si>
    <t>HME-372-32</t>
  </si>
  <si>
    <t>HME-372-33</t>
  </si>
  <si>
    <t>HME-372-34</t>
  </si>
  <si>
    <t>HME-372-35</t>
  </si>
  <si>
    <t>HME-372-36</t>
  </si>
  <si>
    <t>HME-372-37</t>
  </si>
  <si>
    <t>HME-372-38</t>
  </si>
  <si>
    <t>HME-372-39</t>
  </si>
  <si>
    <t>HME-372-40</t>
  </si>
  <si>
    <t>HME-372-41</t>
  </si>
  <si>
    <t>HME-372-42</t>
  </si>
  <si>
    <t>HME-372-43</t>
  </si>
  <si>
    <t>HME-372-44</t>
  </si>
  <si>
    <t>HME-372-45</t>
  </si>
  <si>
    <t>HME-372-46</t>
  </si>
  <si>
    <t>HME-372-47</t>
  </si>
  <si>
    <t>HME-372-48</t>
  </si>
  <si>
    <t>HME-372-49</t>
  </si>
  <si>
    <t>HME-372-50</t>
  </si>
  <si>
    <t>HME-372-51</t>
  </si>
  <si>
    <t>HME-372-52</t>
  </si>
  <si>
    <t>HME-372-53</t>
  </si>
  <si>
    <t>HME-372-54</t>
  </si>
  <si>
    <t>HME-372-55</t>
  </si>
  <si>
    <t>HME-372-56</t>
  </si>
  <si>
    <t>CONSUMO</t>
  </si>
  <si>
    <t>PULMO-AIDE COMPRESOR /NEBULIZER</t>
  </si>
  <si>
    <t>5650C,5650F,56501,5650P</t>
  </si>
  <si>
    <t>DEVILBISS</t>
  </si>
  <si>
    <t>LPS BAG MASK RESUSCITATOR</t>
  </si>
  <si>
    <t>LIFE SUPPORT PRODUCTS</t>
  </si>
  <si>
    <t>554-100</t>
  </si>
  <si>
    <t>KENDALL 210 FOAM ELECTRODES CONDUCTIVE ADHESIVE HYDROGEL</t>
  </si>
  <si>
    <t>COVIDIEN</t>
  </si>
  <si>
    <t>508-261-8000</t>
  </si>
  <si>
    <t>STEELITE</t>
  </si>
  <si>
    <t>METAL-VERDE</t>
  </si>
  <si>
    <t>OXIMETRO PULSE OXIMETER</t>
  </si>
  <si>
    <t>EDAN</t>
  </si>
  <si>
    <t>H100B</t>
  </si>
  <si>
    <t xml:space="preserve">TECLADO </t>
  </si>
  <si>
    <t>HP</t>
  </si>
  <si>
    <t>HME-372-57</t>
  </si>
  <si>
    <t>HME-372-58</t>
  </si>
  <si>
    <t>HME-372-59</t>
  </si>
  <si>
    <t>HME-372-60</t>
  </si>
  <si>
    <t>HME-372-61</t>
  </si>
  <si>
    <t>HME-372-62</t>
  </si>
  <si>
    <t>HME-372-63</t>
  </si>
  <si>
    <t>HME-372-64</t>
  </si>
  <si>
    <t>HME-372-65</t>
  </si>
  <si>
    <t>HME-372-66</t>
  </si>
  <si>
    <t>HME-372-67</t>
  </si>
  <si>
    <t>HME-372-68</t>
  </si>
  <si>
    <t>HME-372-69</t>
  </si>
  <si>
    <t>HME-372-70</t>
  </si>
  <si>
    <t>HME-372-71</t>
  </si>
  <si>
    <t>HME-372-72</t>
  </si>
  <si>
    <t>HME-372-73</t>
  </si>
  <si>
    <t>HME-372-74</t>
  </si>
  <si>
    <t>700/700 LED SHADOWLESS OPERATING LAMP</t>
  </si>
  <si>
    <t>BLUSET ANESTHESIA</t>
  </si>
  <si>
    <t>DRAGER</t>
  </si>
  <si>
    <t>ADDITIONAL CO2 CANISTERS FOR REPLACEMENT (REUSABLE)</t>
  </si>
  <si>
    <t>115-000251-00</t>
  </si>
  <si>
    <t>OURABO</t>
  </si>
  <si>
    <t>ULTRASOUND TRANSMISSION GEL</t>
  </si>
  <si>
    <t>Verde</t>
  </si>
  <si>
    <t>SPO2FINGER SENSOR</t>
  </si>
  <si>
    <t>ROHS</t>
  </si>
  <si>
    <t>VERDE-AMARILLO</t>
  </si>
  <si>
    <t>CAPNOFIT ETCO2 SAMPLING CANNULA 2.1TUBE</t>
  </si>
  <si>
    <t>SOUNDWAY</t>
  </si>
  <si>
    <t>TRANSDUCER KIT  Tranfucion conector de suero</t>
  </si>
  <si>
    <t>MERITMEDICAL</t>
  </si>
  <si>
    <t>MEDIDOR DE OXIGENO</t>
  </si>
  <si>
    <t>2720-E</t>
  </si>
  <si>
    <t>MEDIDOR DE AIRE</t>
  </si>
  <si>
    <t>Amarillo</t>
  </si>
  <si>
    <t>SPHYGNOMANOMETER ACCESORIES -Bolsa de Aire de Manometro</t>
  </si>
  <si>
    <t>AMERICAN DIAGNOSTIC CORPORATION</t>
  </si>
  <si>
    <t>845-9CBK-2</t>
  </si>
  <si>
    <t>Rojo-Negro</t>
  </si>
  <si>
    <t>ECG-1103</t>
  </si>
  <si>
    <t xml:space="preserve">ELECTROCARDIOGRAFO </t>
  </si>
  <si>
    <t>Dañado</t>
  </si>
  <si>
    <t>POLARIS 100/200</t>
  </si>
  <si>
    <t>BRAGER</t>
  </si>
  <si>
    <t>BOLSA DE MEDIDOR DE PRESION</t>
  </si>
  <si>
    <t>NEVULIZADOR</t>
  </si>
  <si>
    <t>BMC</t>
  </si>
  <si>
    <t>BMC-FM1A</t>
  </si>
  <si>
    <t>Varios</t>
  </si>
  <si>
    <t xml:space="preserve">ULTRASOUND </t>
  </si>
  <si>
    <t>SONOTRAX</t>
  </si>
  <si>
    <t>SONOTRAX BASIC A</t>
  </si>
  <si>
    <t>DESINTEGRADOR DE INSULINA</t>
  </si>
  <si>
    <t>THE DISINTEGRATOR PLUS</t>
  </si>
  <si>
    <t>CABEZALES DE OTOSCOPIO</t>
  </si>
  <si>
    <t>WELCH ALLYN</t>
  </si>
  <si>
    <t>GS 777</t>
  </si>
  <si>
    <t>MEDIDOR DE PRESION</t>
  </si>
  <si>
    <t xml:space="preserve">DIAGNOSTIX </t>
  </si>
  <si>
    <t>VALVULA DE EXPIRACION REUSABLE</t>
  </si>
  <si>
    <t>CONECTOR</t>
  </si>
  <si>
    <t>CC-200</t>
  </si>
  <si>
    <t>Gris</t>
  </si>
  <si>
    <t>LARINGOSCOPIO 7PC</t>
  </si>
  <si>
    <t>Metal</t>
  </si>
  <si>
    <t>LARINGOSCOPIO 5PC</t>
  </si>
  <si>
    <t xml:space="preserve">PERCHERO </t>
  </si>
  <si>
    <t>TJUSIG</t>
  </si>
  <si>
    <t>702-426-56</t>
  </si>
  <si>
    <t>MANGUERA DE OXIGENO</t>
  </si>
  <si>
    <t>AMVEX</t>
  </si>
  <si>
    <t>PAPEL PARA MONITOR FETAL</t>
  </si>
  <si>
    <t>BOMBILLO PARA SET DIAGNOSTICO</t>
  </si>
  <si>
    <t>10 PARES</t>
  </si>
  <si>
    <t xml:space="preserve">SPIROLOG FLOW SENSOR </t>
  </si>
  <si>
    <t>MONITOR /DESFIBRADOR</t>
  </si>
  <si>
    <t xml:space="preserve">MINDRAY </t>
  </si>
  <si>
    <t>BENEHEART D3-D2</t>
  </si>
  <si>
    <t>NEGATOSCOPIO 2 CUERPOS</t>
  </si>
  <si>
    <t>KONEX</t>
  </si>
  <si>
    <t>OFTALMOSCOPIO</t>
  </si>
  <si>
    <t>YUWELL</t>
  </si>
  <si>
    <t>ASECOSRIO-MAQUI ANESTECIA</t>
  </si>
  <si>
    <t xml:space="preserve">ATLAS </t>
  </si>
  <si>
    <t>ATLAS N3</t>
  </si>
  <si>
    <t>ELECTRO GEL</t>
  </si>
  <si>
    <t>PARKER</t>
  </si>
  <si>
    <t>REF-1525</t>
  </si>
  <si>
    <t>CARGADOR DE BATERIA</t>
  </si>
  <si>
    <t>CARESTREAM</t>
  </si>
  <si>
    <t>DRX1</t>
  </si>
  <si>
    <t>TERMOMETRO</t>
  </si>
  <si>
    <t>YHW-2</t>
  </si>
  <si>
    <t>FINGERTIP PULSE OXIMETER</t>
  </si>
  <si>
    <t>YX3</t>
  </si>
  <si>
    <t>FARCO</t>
  </si>
  <si>
    <t>Usado</t>
  </si>
  <si>
    <t xml:space="preserve">Microonda </t>
  </si>
  <si>
    <t>WAING COMMERCIAL</t>
  </si>
  <si>
    <t>Plata</t>
  </si>
  <si>
    <t>DESCRIPCION 1</t>
  </si>
  <si>
    <t>DESCRIPCION 2</t>
  </si>
  <si>
    <t>DIGITAL BLOOD PRESSURE MONITOR</t>
  </si>
  <si>
    <t>MONITOR DE PRESION ARTERIAL DIGITAL</t>
  </si>
  <si>
    <t>OMRON</t>
  </si>
  <si>
    <t>HEM-90XL</t>
  </si>
  <si>
    <t xml:space="preserve">SPHYGNOMANOMETER </t>
  </si>
  <si>
    <t>ESFIGMOMANOMETRO</t>
  </si>
  <si>
    <t>Azul</t>
  </si>
  <si>
    <t>COLPOSCOPIO</t>
  </si>
  <si>
    <t>LEISEGANG</t>
  </si>
  <si>
    <t>GUL37019</t>
  </si>
  <si>
    <t>MICROSCOPIO</t>
  </si>
  <si>
    <t>ZUMAX</t>
  </si>
  <si>
    <t>CLS3080</t>
  </si>
  <si>
    <t>THREEE CHANNEL ELECTROCARDIOGRAPH</t>
  </si>
  <si>
    <t>ELECTROCARDIOGRAFÍA DE TRES CANALES</t>
  </si>
  <si>
    <t>H318121253B</t>
  </si>
  <si>
    <t>DELTROIX</t>
  </si>
  <si>
    <t>HME-372-75</t>
  </si>
  <si>
    <t>HME-372-76</t>
  </si>
  <si>
    <t>HME-372-77</t>
  </si>
  <si>
    <t>HME-372-78</t>
  </si>
  <si>
    <t>HME-372-79</t>
  </si>
  <si>
    <t>HME-372-80</t>
  </si>
  <si>
    <t>HME-372-81</t>
  </si>
  <si>
    <t>HME-372-82</t>
  </si>
  <si>
    <t>HME-372-83</t>
  </si>
  <si>
    <t>HME-372-84</t>
  </si>
  <si>
    <t>HME-372-85</t>
  </si>
  <si>
    <t>HME-372-86</t>
  </si>
  <si>
    <t>HME-372-87</t>
  </si>
  <si>
    <t>HME-372-88</t>
  </si>
  <si>
    <t>HME-372-89</t>
  </si>
  <si>
    <t>HME-372-90</t>
  </si>
  <si>
    <t>HME-372-91</t>
  </si>
  <si>
    <t>HME-372-92</t>
  </si>
  <si>
    <t>HME-372-93</t>
  </si>
  <si>
    <t>HME-372-94</t>
  </si>
  <si>
    <t>HME-372-95</t>
  </si>
  <si>
    <t>HME-372-96</t>
  </si>
  <si>
    <t>HME-372-97</t>
  </si>
  <si>
    <t>HME-372-98</t>
  </si>
  <si>
    <t>HME-372-99</t>
  </si>
  <si>
    <t>HME-372-100</t>
  </si>
  <si>
    <t>HME-372-101</t>
  </si>
  <si>
    <t>HME-372-102</t>
  </si>
  <si>
    <t>HME-372-103</t>
  </si>
  <si>
    <t>HME-372-104</t>
  </si>
  <si>
    <t>HME-372-105</t>
  </si>
  <si>
    <t>HME-372-106</t>
  </si>
  <si>
    <t>HME-372-107</t>
  </si>
  <si>
    <t>HME-372-108</t>
  </si>
  <si>
    <t>HME-372-109</t>
  </si>
  <si>
    <t>HME-372-110</t>
  </si>
  <si>
    <t>HME-372-111</t>
  </si>
  <si>
    <t>Impresora HP-107 A BLANCO Y NEGRO USO TONER</t>
  </si>
  <si>
    <t xml:space="preserve"> HP</t>
  </si>
  <si>
    <t xml:space="preserve"> HP-107 </t>
  </si>
  <si>
    <t>ACTIVO FIJO</t>
  </si>
  <si>
    <t>Banco de toma de muestra</t>
  </si>
  <si>
    <t>Pie de suero</t>
  </si>
  <si>
    <t>Lampara cuello de Ganso</t>
  </si>
  <si>
    <t>DETECTO</t>
  </si>
  <si>
    <t>BEBEDERO</t>
  </si>
  <si>
    <t>ELECTROLUX</t>
  </si>
  <si>
    <t>W5250S</t>
  </si>
  <si>
    <t>azul</t>
  </si>
  <si>
    <t>TCL</t>
  </si>
  <si>
    <t>HME-372-112</t>
  </si>
  <si>
    <t>HME-372-113</t>
  </si>
  <si>
    <t>HME-372-114</t>
  </si>
  <si>
    <t>HME-372-115</t>
  </si>
  <si>
    <t>HME-372-116</t>
  </si>
  <si>
    <t>HME-372-117</t>
  </si>
  <si>
    <t>HME-372-118</t>
  </si>
  <si>
    <t>HME-372-120</t>
  </si>
  <si>
    <t>HME-372-121</t>
  </si>
  <si>
    <t>HME-372-122</t>
  </si>
  <si>
    <t>HME-372-123</t>
  </si>
  <si>
    <t>HME-372-124</t>
  </si>
  <si>
    <t>HME-372-135</t>
  </si>
  <si>
    <t>HME-372-136</t>
  </si>
  <si>
    <t>HME-372-137</t>
  </si>
  <si>
    <t>HME-372-138</t>
  </si>
  <si>
    <t>HME-372-139</t>
  </si>
  <si>
    <t>HME-372-140</t>
  </si>
  <si>
    <t>HME-372-141</t>
  </si>
  <si>
    <t>HME-372-142</t>
  </si>
  <si>
    <t>HME-372-143</t>
  </si>
  <si>
    <t>HME-372-144</t>
  </si>
  <si>
    <t>HME-372-145</t>
  </si>
  <si>
    <t>HME-372-146</t>
  </si>
  <si>
    <t>HME-372-147</t>
  </si>
  <si>
    <t>HME-372-148</t>
  </si>
  <si>
    <t>HME-372-149</t>
  </si>
  <si>
    <t>HME-372-150</t>
  </si>
  <si>
    <t>HME-372-151</t>
  </si>
  <si>
    <t>HME-372-152</t>
  </si>
  <si>
    <t>HME-372-153</t>
  </si>
  <si>
    <t>HME-372-154</t>
  </si>
  <si>
    <t>HME-372-155</t>
  </si>
  <si>
    <t>HME-372-156</t>
  </si>
  <si>
    <t>HME-372-157</t>
  </si>
  <si>
    <t>HME-372-158</t>
  </si>
  <si>
    <t>HME-372-159</t>
  </si>
  <si>
    <t>HME-372-160</t>
  </si>
  <si>
    <t>HME-372-161</t>
  </si>
  <si>
    <t>HME-372-162</t>
  </si>
  <si>
    <t>HME-372-163</t>
  </si>
  <si>
    <t>HME-372-164</t>
  </si>
  <si>
    <t>HME-372-165</t>
  </si>
  <si>
    <t>HME-372-166</t>
  </si>
  <si>
    <t>HME-372-167</t>
  </si>
  <si>
    <t>HME-372-168</t>
  </si>
  <si>
    <t>HME-372-169</t>
  </si>
  <si>
    <r>
      <t xml:space="preserve">SERVICIO REGIONAL: </t>
    </r>
    <r>
      <rPr>
        <b/>
        <u/>
        <sz val="12"/>
        <color theme="1"/>
        <rFont val="Calibri"/>
        <family val="2"/>
        <scheme val="minor"/>
      </rPr>
      <t xml:space="preserve"> METROPOLITANO </t>
    </r>
  </si>
  <si>
    <t xml:space="preserve"> </t>
  </si>
  <si>
    <t>HME-372-170</t>
  </si>
  <si>
    <t>HME-372-171</t>
  </si>
  <si>
    <t>HME-372-172</t>
  </si>
  <si>
    <t>HME-372-173</t>
  </si>
  <si>
    <t>HME-372-174</t>
  </si>
  <si>
    <t>HME-372-175</t>
  </si>
  <si>
    <t>HME-372-176</t>
  </si>
  <si>
    <t>HME-372-177</t>
  </si>
  <si>
    <t>HME-372-178</t>
  </si>
  <si>
    <t>HME-372-179</t>
  </si>
  <si>
    <t>HME-372-189</t>
  </si>
  <si>
    <t>HME-372-190</t>
  </si>
  <si>
    <t>HME-372-191</t>
  </si>
  <si>
    <t>HME-372-192</t>
  </si>
  <si>
    <t>HME-372-193</t>
  </si>
  <si>
    <t>HME-372-194</t>
  </si>
  <si>
    <t>HME-372-195</t>
  </si>
  <si>
    <t>HME-372-196</t>
  </si>
  <si>
    <t xml:space="preserve">Fecha de aprobación: </t>
  </si>
  <si>
    <t>HME-372-197</t>
  </si>
  <si>
    <t>HME-372-198</t>
  </si>
  <si>
    <t>HME-372-199</t>
  </si>
  <si>
    <t>HME-372-200</t>
  </si>
  <si>
    <t>HME-372-201</t>
  </si>
  <si>
    <t>HME-372-202</t>
  </si>
  <si>
    <t>HME-372-203</t>
  </si>
  <si>
    <t>HME-372-204</t>
  </si>
  <si>
    <t>HME-372-205</t>
  </si>
  <si>
    <t>HME-372-206</t>
  </si>
  <si>
    <t>HME-372-207</t>
  </si>
  <si>
    <t>HME-372-208</t>
  </si>
  <si>
    <t>HME-372-209</t>
  </si>
  <si>
    <t>HME-372-210</t>
  </si>
  <si>
    <t>HME-372-211</t>
  </si>
  <si>
    <t>HME-372-212</t>
  </si>
  <si>
    <t>HME-372-213</t>
  </si>
  <si>
    <t>HME-372-214</t>
  </si>
  <si>
    <t>HME-372-215</t>
  </si>
  <si>
    <t>HME-372-216</t>
  </si>
  <si>
    <t>HME-372-217</t>
  </si>
  <si>
    <t>HME-372-218</t>
  </si>
  <si>
    <t>HME-372-219</t>
  </si>
  <si>
    <t>HME-372-220</t>
  </si>
  <si>
    <t>HME-372-221</t>
  </si>
  <si>
    <t>HME-372-222</t>
  </si>
  <si>
    <t>HME-372-223</t>
  </si>
  <si>
    <t>HME-372-224</t>
  </si>
  <si>
    <t>HME-372-225</t>
  </si>
  <si>
    <t>HME-372-226</t>
  </si>
  <si>
    <t>HME-372-227</t>
  </si>
  <si>
    <t>HME-372-228</t>
  </si>
  <si>
    <t>HME-372-229</t>
  </si>
  <si>
    <t>HME-372-230</t>
  </si>
  <si>
    <t>HME-372-231</t>
  </si>
  <si>
    <t>HME-372-232</t>
  </si>
  <si>
    <t>HME-372-233</t>
  </si>
  <si>
    <t>HME-372-234</t>
  </si>
  <si>
    <t>HME-372-235</t>
  </si>
  <si>
    <t>HME-372-236</t>
  </si>
  <si>
    <t>HME-372-237</t>
  </si>
  <si>
    <t>HME-372-240</t>
  </si>
  <si>
    <t>HME-372-241</t>
  </si>
  <si>
    <t>HME-372-242</t>
  </si>
  <si>
    <t>HME-372-243</t>
  </si>
  <si>
    <t>HME-372-244</t>
  </si>
  <si>
    <t>HME-372-245</t>
  </si>
  <si>
    <t>HME-372-246</t>
  </si>
  <si>
    <t>HME-372-247</t>
  </si>
  <si>
    <t>HME-372-248</t>
  </si>
  <si>
    <t>HME-372-249</t>
  </si>
  <si>
    <t>HME-372-250</t>
  </si>
  <si>
    <t>HME-372-251</t>
  </si>
  <si>
    <t>HME-372-252</t>
  </si>
  <si>
    <t>HME-372-253</t>
  </si>
  <si>
    <t>HME-372-254</t>
  </si>
  <si>
    <t>HME-372-255</t>
  </si>
  <si>
    <t>HME-372-256</t>
  </si>
  <si>
    <t>HME-372-257</t>
  </si>
  <si>
    <t>HME-372-258</t>
  </si>
  <si>
    <t>HME-372-259</t>
  </si>
  <si>
    <t>HME-372-260</t>
  </si>
  <si>
    <t>HME-372-261</t>
  </si>
  <si>
    <t>HME-372-262</t>
  </si>
  <si>
    <t>HME-372-263</t>
  </si>
  <si>
    <t>HME-372-264</t>
  </si>
  <si>
    <t>HME-372-265</t>
  </si>
  <si>
    <t>HME-372-266</t>
  </si>
  <si>
    <t>HME-372-267</t>
  </si>
  <si>
    <t>HME-372-268</t>
  </si>
  <si>
    <t>HME-372-269</t>
  </si>
  <si>
    <t>HME-372-270</t>
  </si>
  <si>
    <t>HME-372-271</t>
  </si>
  <si>
    <t>HME-372-272</t>
  </si>
  <si>
    <t>HME-372-273</t>
  </si>
  <si>
    <t>HME-372-274</t>
  </si>
  <si>
    <t>HME-372-275</t>
  </si>
  <si>
    <t>HME-372-276</t>
  </si>
  <si>
    <t>HME-372-277</t>
  </si>
  <si>
    <t>HME-372-278</t>
  </si>
  <si>
    <t>HME-372-279</t>
  </si>
  <si>
    <t>HME-372-280</t>
  </si>
  <si>
    <t>HME-372-281</t>
  </si>
  <si>
    <t>HME-372-282</t>
  </si>
  <si>
    <t>HME-372-283</t>
  </si>
  <si>
    <t>HME-372-284</t>
  </si>
  <si>
    <t>HME-372-285</t>
  </si>
  <si>
    <t>HME-372-286</t>
  </si>
  <si>
    <t>HME-372-287</t>
  </si>
  <si>
    <t>HME-372-288</t>
  </si>
  <si>
    <t>HME-372-289</t>
  </si>
  <si>
    <t>HME-372-290</t>
  </si>
  <si>
    <t>HME-372-291</t>
  </si>
  <si>
    <t>HME-372-292</t>
  </si>
  <si>
    <t>HME-372-293</t>
  </si>
  <si>
    <t>HME-372-294</t>
  </si>
  <si>
    <t>HME-372-295</t>
  </si>
  <si>
    <t>HME-372-296</t>
  </si>
  <si>
    <t>HME-372-297</t>
  </si>
  <si>
    <t>HME-372-298</t>
  </si>
  <si>
    <t>HME-372-299</t>
  </si>
  <si>
    <t>HME-372-300</t>
  </si>
  <si>
    <t>ZAFACON</t>
  </si>
  <si>
    <t>HME-372-301</t>
  </si>
  <si>
    <t>HME-372-302</t>
  </si>
  <si>
    <t>HME-372-303</t>
  </si>
  <si>
    <t>HME-372-304</t>
  </si>
  <si>
    <t>OXIGENADOR CON FILTRO ARTERIAL INTEGRADO Y RESERVORIO DE CARDIOTOMIA</t>
  </si>
  <si>
    <t>MEDTRONIC</t>
  </si>
  <si>
    <t>NEBULIZADOR</t>
  </si>
  <si>
    <t xml:space="preserve">MAGNAIR </t>
  </si>
  <si>
    <t>HANDSET BODY</t>
  </si>
  <si>
    <t>CONTROLLER,HANSET BODY,CONNETION CORD,AC ADAPTER</t>
  </si>
  <si>
    <t>NHALATION SOLUTION</t>
  </si>
  <si>
    <t xml:space="preserve">HANDSET BODY </t>
  </si>
  <si>
    <t>INTRUCTUTIONAL VIDEO</t>
  </si>
  <si>
    <t>MASCARA NASAL</t>
  </si>
  <si>
    <t>N10</t>
  </si>
  <si>
    <t>RESMED</t>
  </si>
  <si>
    <t>AIR FIT N10</t>
  </si>
  <si>
    <t>ENTERALITE INFINITY</t>
  </si>
  <si>
    <t>INF0500-A</t>
  </si>
  <si>
    <t>Transparente-Azul</t>
  </si>
  <si>
    <t>VENTILADOR DE NIñO</t>
  </si>
  <si>
    <t>RESPIRONICS</t>
  </si>
  <si>
    <t>PHILIPS</t>
  </si>
  <si>
    <t>OSTOSCOPIO</t>
  </si>
  <si>
    <t>12 Pares de 5 unidad</t>
  </si>
  <si>
    <t>INFINIUM</t>
  </si>
  <si>
    <t>OMNie1311-71891-A</t>
  </si>
  <si>
    <t>Pendiente de compra de los accesorios</t>
  </si>
  <si>
    <t>CAREWELL</t>
  </si>
  <si>
    <t>ECG- 1103B         103B17313034S31</t>
  </si>
  <si>
    <t>Pendiente de compra printer</t>
  </si>
  <si>
    <t>LAVADORA</t>
  </si>
  <si>
    <t>T5550</t>
  </si>
  <si>
    <t>SECADORA DE GAS</t>
  </si>
  <si>
    <t>Azul-Gris</t>
  </si>
  <si>
    <t>LAVANDERIA</t>
  </si>
  <si>
    <t>PLANCHADORA DE GAS</t>
  </si>
  <si>
    <t>FAGOR</t>
  </si>
  <si>
    <t>EQUIPOS MEDICOS</t>
  </si>
  <si>
    <t>UTENSILIOS</t>
  </si>
  <si>
    <t>PLANTA ELECTRICA</t>
  </si>
  <si>
    <t>ARMSTRONG</t>
  </si>
  <si>
    <t>JHON DEERE PE3029D28532-3029DF120</t>
  </si>
  <si>
    <t>Rojo</t>
  </si>
  <si>
    <t>POWER GENERATION</t>
  </si>
  <si>
    <t>N18D156361</t>
  </si>
  <si>
    <t>FILTRO DE PLANTA ELECTRICA</t>
  </si>
  <si>
    <t>REETGUARD</t>
  </si>
  <si>
    <t>5008610-AF26676-AF26339-A052X951-AO41R283-AO41R281</t>
  </si>
  <si>
    <t>PARQUEO</t>
  </si>
  <si>
    <t>CUARTO ELECTRICO</t>
  </si>
  <si>
    <t>MAIN BREAK</t>
  </si>
  <si>
    <t>TERASAKI</t>
  </si>
  <si>
    <t>S800-CF</t>
  </si>
  <si>
    <t xml:space="preserve">PANEL DE SUMINISTRO LUZ </t>
  </si>
  <si>
    <t>T2MC80</t>
  </si>
  <si>
    <t>PANEL DE SUMINISTRO PLANTA ELECTRICA</t>
  </si>
  <si>
    <t>TANQUE DE GAS COCINA Y LAVANDERIA</t>
  </si>
  <si>
    <t>CREDIGAS</t>
  </si>
  <si>
    <t>4543 NOTH</t>
  </si>
  <si>
    <t>BOMBA DE SUMINITRO AGUA POTABLE</t>
  </si>
  <si>
    <t>PEDROLLO</t>
  </si>
  <si>
    <t>GP 680B-189185</t>
  </si>
  <si>
    <t>TANQUE DE BOMBA AGUA POTABLE</t>
  </si>
  <si>
    <t>GLOBAL WATER SOLUTIONS</t>
  </si>
  <si>
    <t>C2N-120GV</t>
  </si>
  <si>
    <t>ESTERILIZADOR</t>
  </si>
  <si>
    <t>TUTTINAUER AUTOCLAVE-STEAM STERILIZER</t>
  </si>
  <si>
    <t>3876M</t>
  </si>
  <si>
    <t>AREA DE LAVADO</t>
  </si>
  <si>
    <t>DELL</t>
  </si>
  <si>
    <t>CPU</t>
  </si>
  <si>
    <t>OMEGA</t>
  </si>
  <si>
    <t xml:space="preserve">FORTISWITCH </t>
  </si>
  <si>
    <t>124E</t>
  </si>
  <si>
    <t>CAJA DE CONECTORES</t>
  </si>
  <si>
    <t xml:space="preserve">DELL </t>
  </si>
  <si>
    <t>LAPTOP</t>
  </si>
  <si>
    <t>EQUIPOS DAñADOS</t>
  </si>
  <si>
    <t>PLX101A HIGH FREQUENCY MOBLE X-RAY EQUIPMENT</t>
  </si>
  <si>
    <t>PERLOVE</t>
  </si>
  <si>
    <t>MAQUINA DE RAYOS X</t>
  </si>
  <si>
    <t>MOTION</t>
  </si>
  <si>
    <t>BMX-AR 30</t>
  </si>
  <si>
    <t>DESJET INK ADVANTAJE 2029</t>
  </si>
  <si>
    <t>LAMPARAS</t>
  </si>
  <si>
    <t>E33151</t>
  </si>
  <si>
    <t>medidor de oxigeno</t>
  </si>
  <si>
    <t xml:space="preserve">AQUA SEAL </t>
  </si>
  <si>
    <t xml:space="preserve">Equipo de drenaje </t>
  </si>
  <si>
    <t>LAMPARA QUIRURJICA DE PISO</t>
  </si>
  <si>
    <t>G16980</t>
  </si>
  <si>
    <t>TRAUMACHOCK</t>
  </si>
  <si>
    <t>NEVERA</t>
  </si>
  <si>
    <t>LABORATORIO</t>
  </si>
  <si>
    <t>EQUIPOS DE INFORMATICA</t>
  </si>
  <si>
    <t>EQUIPOS DE INFRAESTRUCTURA</t>
  </si>
  <si>
    <t>ECO  MAX</t>
  </si>
  <si>
    <t>LED</t>
  </si>
  <si>
    <t>Tranparente</t>
  </si>
  <si>
    <t>3078-1</t>
  </si>
  <si>
    <t>INDOOR</t>
  </si>
  <si>
    <t>JASCO</t>
  </si>
  <si>
    <t>ACARE</t>
  </si>
  <si>
    <t>VSC-102</t>
  </si>
  <si>
    <t xml:space="preserve">                                                                                                                                                                                                                                                                                                                                                                                                                                                                                                                                                                                                                                                                                                                                                                                                                                                                                                                                                                                                                                                                                                                                                                                                                                                                                                                                                                                                                                                                                                                                                                                                                                                                                                                                                                                                                                                                                                                                                                                                                                                                                                                                                                                                                                                                                                                                                                                                                                                                                                                                                                                                                                                                                                                                                                                                                                                                                                                                                                                                                                                                                                                                                                                                                                                                                                                                                                                                                                                                                 </t>
  </si>
  <si>
    <t xml:space="preserve">                                                                                                                                                                                                                                                                                                                                                                                                                                                                                                                                                                                                                                                                                                                                                                                                                                                                                                                                                                                                                                                                                                                                                                                                                                                                                                                                                                                                                                                                                                                                                                                                                                                                                                                                                                                                                                                                                                                                                                                                                                                                                                                                                                                                                                                                                                                                                                                                                                                                                                                                                                                                                                                                                                                                                                                                                                                                                                                                                                                                                                                                                                                                                                                                                                                                                                                                                                                                                                                                                                                                                                                                                                                                                                                                                                                                                                                                                                                                                                                                                                                                                                                                                                                                                                                                                                                                                                                                                                                                                                                                                                                                                                                                                                                                                                                                                                                                                                                                                                                                                                                                                                                                                                                                                                                                                                                                                                                                                                                                                                                                                                                                                                                                                                                                                                                                                                                                                                                                                                                                                                                                                                                                                                                                                                                                                                                                                                                                                                                                                                                                                                                                                                                                                                                                                                                                                                                                                                                                                                                                                                                                                                                                                                                                                                                                                                                                                                                                                                                                                                                                                                                                                                                                                                                                                                                                                                                                                                                                                                                                                                                                                                                                                                                                                                                                                                                                                                                                                                                                                                                                                                                                                                                                                                                                                                                                                                                                                                                                                                                                                                                                                                                                                                                                                                                                                                                                                                                                                                                                                                                                                                                                                                                                                                                                                                                                                                                                                                                                                                                                                                                                                                                                                                                                                                                                                                                                                                                                                                                                                                                                                                                                                                                                                                                                                                                                                                                                                                                                                                                                                                                                                                                                                                                                                                                                                                                                                                                                                                                                                                                                                                                                                                                                                                                                                                                                                                                                                                                                                                                                                                                                                                                                                                                                                                                                                                                                                                                                                                                                                                                                                                                                                                                                                                                                                                                                                                                                                                                                                                                                                                                                                                                                                                                                                                                                                                                                                                                                                                                                                                                                                                                                                                                                                                                                                                                                                                                                                                                                                                                                                                                                                                                                                                                                                                                                                                                                                                                                                                                                                                                                                                                                                                                                                                                                                                                                                                                                                                                                                                                                                                                                                                                                                                                                                                                                                                                                                                                                                                                                                                                                                                                                                                                                                                                                                                                                                                                                                                                                                                                                                                                                                                                                                                                                                                                                                                                                                                                                                                                                                                                                                                                                                                                                                                                                                                                                                                                                                                                                                                                                                                                                                                                                                                                                                                                                                                                                                                                                                                                                                                                                                                                                                                                                                                                                                                                                                                                                                                                                                                                                                                                                                                                                                                                                                                                                                                                                                                                                           </t>
  </si>
  <si>
    <t>COMPRESSED GAS MANIFOLD</t>
  </si>
  <si>
    <t>GENESYS TRI-TECH MEDICAL INC</t>
  </si>
  <si>
    <t>CASETA DE GASES</t>
  </si>
  <si>
    <t>COMPRESOR DE NEBULIZADOR</t>
  </si>
  <si>
    <t xml:space="preserve">TRI-TECH MEDICAL INC DUPLEX 15.2 CFM </t>
  </si>
  <si>
    <t>DMA5S120HD 50 PSI,43192005 230V/3PH/60HZ</t>
  </si>
  <si>
    <t>GRIS</t>
  </si>
  <si>
    <t>EXTERIOR</t>
  </si>
  <si>
    <t xml:space="preserve">DUPLEX AIR CONTROLLER </t>
  </si>
  <si>
    <t>MGA3203</t>
  </si>
  <si>
    <t>VTD0504S6148199</t>
  </si>
  <si>
    <t>208V/3PH/60HZ</t>
  </si>
  <si>
    <t>POWEREX-ASPIRADOR DE BASIO</t>
  </si>
  <si>
    <t>DEFIBRILLATOR</t>
  </si>
  <si>
    <t>DEF-9000A</t>
  </si>
  <si>
    <t>MEGATOSCOPIO</t>
  </si>
  <si>
    <t>SONOGRAFIA</t>
  </si>
  <si>
    <t>SONY</t>
  </si>
  <si>
    <t xml:space="preserve">MONTOR MINDRAY </t>
  </si>
  <si>
    <t>INCUBADORA</t>
  </si>
  <si>
    <t>ISOLETTE C2000</t>
  </si>
  <si>
    <t>UCI NEONATAL</t>
  </si>
  <si>
    <t>LAMPARA</t>
  </si>
  <si>
    <t>PT-2000</t>
  </si>
  <si>
    <t>ADVANCED</t>
  </si>
  <si>
    <t>INFRANT WARMER</t>
  </si>
  <si>
    <t>DISON</t>
  </si>
  <si>
    <t>HME-372-305</t>
  </si>
  <si>
    <t>HME-372-306</t>
  </si>
  <si>
    <t>HME-372-307</t>
  </si>
  <si>
    <t>HME-372-308</t>
  </si>
  <si>
    <t>HME-372-309</t>
  </si>
  <si>
    <t>HME-372-310</t>
  </si>
  <si>
    <t>HME-372-311</t>
  </si>
  <si>
    <t>HME-372-312</t>
  </si>
  <si>
    <t>HME-372-313</t>
  </si>
  <si>
    <t>HME-372-314</t>
  </si>
  <si>
    <t>HME-372-315</t>
  </si>
  <si>
    <t>HME-372-316</t>
  </si>
  <si>
    <t>HME-372-317</t>
  </si>
  <si>
    <t>HME-372-318</t>
  </si>
  <si>
    <t>HME-372-319</t>
  </si>
  <si>
    <t>HME-372-320</t>
  </si>
  <si>
    <t>HME-372-321</t>
  </si>
  <si>
    <t>HME-372-322</t>
  </si>
  <si>
    <t>HME-372-323</t>
  </si>
  <si>
    <t>HME-372-324</t>
  </si>
  <si>
    <t>HME-372-325</t>
  </si>
  <si>
    <t>HME-372-326</t>
  </si>
  <si>
    <t>HME-372-327</t>
  </si>
  <si>
    <t>HME-372-328</t>
  </si>
  <si>
    <t>HME-372-329</t>
  </si>
  <si>
    <t>HME-372-330</t>
  </si>
  <si>
    <t>HME-372-331</t>
  </si>
  <si>
    <t>HME-372-332</t>
  </si>
  <si>
    <t>HME-372-333</t>
  </si>
  <si>
    <t>HME-372-334</t>
  </si>
  <si>
    <t>HME-372-335</t>
  </si>
  <si>
    <t>HME-372-336</t>
  </si>
  <si>
    <t>HME-372-337</t>
  </si>
  <si>
    <t>HME-372-338</t>
  </si>
  <si>
    <t>HME-372-339</t>
  </si>
  <si>
    <t>HME-372-340</t>
  </si>
  <si>
    <t>HME-372-341</t>
  </si>
  <si>
    <t>HME-372-342</t>
  </si>
  <si>
    <t>HME-372-343</t>
  </si>
  <si>
    <t>HME-372-344</t>
  </si>
  <si>
    <t>HME-372-345</t>
  </si>
  <si>
    <t>HME-372-346</t>
  </si>
  <si>
    <t>HME-372-347</t>
  </si>
  <si>
    <t>HME-372-348</t>
  </si>
  <si>
    <t>HME-372-349</t>
  </si>
  <si>
    <t>HME-372-350</t>
  </si>
  <si>
    <t>HME-372-351</t>
  </si>
  <si>
    <t>HME-372-352</t>
  </si>
  <si>
    <t>HME-372-353</t>
  </si>
  <si>
    <t>HME-372-354</t>
  </si>
  <si>
    <t>HME-372-355</t>
  </si>
  <si>
    <t>HME-372-356</t>
  </si>
  <si>
    <t>HME-372-357</t>
  </si>
  <si>
    <t>HME-372-358</t>
  </si>
  <si>
    <t>HME-372-359</t>
  </si>
  <si>
    <t>HME-372-360</t>
  </si>
  <si>
    <t>HME-372-361</t>
  </si>
  <si>
    <t>HME-372-362</t>
  </si>
  <si>
    <t>HME-372-363</t>
  </si>
  <si>
    <t>HME-372-364</t>
  </si>
  <si>
    <t>HME-372-365</t>
  </si>
  <si>
    <t>HME-372-366</t>
  </si>
  <si>
    <t>HME-372-367</t>
  </si>
  <si>
    <t>HME-372-368</t>
  </si>
  <si>
    <t>HME-372-369</t>
  </si>
  <si>
    <t>HME-372-370</t>
  </si>
  <si>
    <t>HME-372-371</t>
  </si>
  <si>
    <t>HME-372-372</t>
  </si>
  <si>
    <t>HME-372-373</t>
  </si>
  <si>
    <t>HME-372-374</t>
  </si>
  <si>
    <t>HME-372-375</t>
  </si>
  <si>
    <t>HME-372-376</t>
  </si>
  <si>
    <t>HME-372-377</t>
  </si>
  <si>
    <t>HME-372-378</t>
  </si>
  <si>
    <t>HME-372-379</t>
  </si>
  <si>
    <t>HME-372-380</t>
  </si>
  <si>
    <t>HME-372-381</t>
  </si>
  <si>
    <t>HME-372-382</t>
  </si>
  <si>
    <t>HME-372-383</t>
  </si>
  <si>
    <t>HME-372-384</t>
  </si>
  <si>
    <t>HME-372-385</t>
  </si>
  <si>
    <t>HME-372-386</t>
  </si>
  <si>
    <t>HME-372-387</t>
  </si>
  <si>
    <t>HME-372-388</t>
  </si>
  <si>
    <t>HME-372-389</t>
  </si>
  <si>
    <t>HME-372-390</t>
  </si>
  <si>
    <t>HME-372-391</t>
  </si>
  <si>
    <t>HME-372-392</t>
  </si>
  <si>
    <t>HME-372-393</t>
  </si>
  <si>
    <t>CUARTO DE MAQUINA</t>
  </si>
  <si>
    <t>HME-372-394</t>
  </si>
  <si>
    <t>HME-372-395</t>
  </si>
  <si>
    <t>HME-372-396</t>
  </si>
  <si>
    <t>HME-372-397</t>
  </si>
  <si>
    <t>HME-372-398</t>
  </si>
  <si>
    <t>HME-372-399</t>
  </si>
  <si>
    <t>HME-372-400</t>
  </si>
  <si>
    <t>HME-372-401</t>
  </si>
  <si>
    <t>HME-372-402</t>
  </si>
  <si>
    <t>HME-372-403</t>
  </si>
  <si>
    <t>HME-372-404</t>
  </si>
  <si>
    <t>HME-372-405</t>
  </si>
  <si>
    <t>HME-372-406</t>
  </si>
  <si>
    <t>HME-372-407</t>
  </si>
  <si>
    <t>HME-372-408</t>
  </si>
  <si>
    <t>HME-372-409</t>
  </si>
  <si>
    <t>HME-372-410</t>
  </si>
  <si>
    <t>HME-372-411</t>
  </si>
  <si>
    <t>HME-372-412</t>
  </si>
  <si>
    <t>HME-372-413</t>
  </si>
  <si>
    <t>HME-372-414</t>
  </si>
  <si>
    <t>HME-372-415</t>
  </si>
  <si>
    <t>HME-372-416</t>
  </si>
  <si>
    <t>HME-372-417</t>
  </si>
  <si>
    <t>HME-372-418</t>
  </si>
  <si>
    <t>HME-372-419</t>
  </si>
  <si>
    <t>HME-372-420</t>
  </si>
  <si>
    <t>HME-372-421</t>
  </si>
  <si>
    <t>HME-372-422</t>
  </si>
  <si>
    <t>HME-372-423</t>
  </si>
  <si>
    <t>HME-372-424</t>
  </si>
  <si>
    <t>HME-372-425</t>
  </si>
  <si>
    <t>HME-372-426</t>
  </si>
  <si>
    <t>HME-372-427</t>
  </si>
  <si>
    <t>HME-372-428</t>
  </si>
  <si>
    <t>HME-372-429</t>
  </si>
  <si>
    <t>HME-372-430</t>
  </si>
  <si>
    <t>HME-372-431</t>
  </si>
  <si>
    <t>HME-372-432</t>
  </si>
  <si>
    <t>ENTREGA AL DR DE LOS SANTOS FECHA  22/10/21</t>
  </si>
  <si>
    <t>VENTILADOR VG70AEOMED CON SU BASE</t>
  </si>
  <si>
    <t>TANQUE DE OXIGENO</t>
  </si>
  <si>
    <t>REGULADOR DE OXIGENO</t>
  </si>
  <si>
    <t>SENSOR DE FLUJO</t>
  </si>
  <si>
    <t>FILTRO ANTIBACTERIAL</t>
  </si>
  <si>
    <t>CIRCUITO DESECHABLE</t>
  </si>
  <si>
    <t>ADOLECENTE</t>
  </si>
  <si>
    <t xml:space="preserve">CAMILLA GINECOLOGICA </t>
  </si>
  <si>
    <t>SAIKANG</t>
  </si>
  <si>
    <t>EQ17-067</t>
  </si>
  <si>
    <t>DOOPLER</t>
  </si>
  <si>
    <t>BIOCARE</t>
  </si>
  <si>
    <t>C11909091-C119060466</t>
  </si>
  <si>
    <t>GEL</t>
  </si>
  <si>
    <t>022-23970240</t>
  </si>
  <si>
    <t>FM-200/C119090991</t>
  </si>
  <si>
    <t>FM-200/AI9060466</t>
  </si>
  <si>
    <t>HME-372-433</t>
  </si>
  <si>
    <t>HME-372-434</t>
  </si>
  <si>
    <t>HME-372-435</t>
  </si>
  <si>
    <t>HME-372-436</t>
  </si>
  <si>
    <t>HME-372-437</t>
  </si>
  <si>
    <t>HME-372-438</t>
  </si>
  <si>
    <t>HME-372-439</t>
  </si>
  <si>
    <t>HME-372-440</t>
  </si>
  <si>
    <t>HME-372-441</t>
  </si>
  <si>
    <t>HME-372-442</t>
  </si>
  <si>
    <t>HME-372-443</t>
  </si>
  <si>
    <t>HME-372-444</t>
  </si>
  <si>
    <t>HME-372-445</t>
  </si>
  <si>
    <t>HME-372-446</t>
  </si>
  <si>
    <t>HME-372-447</t>
  </si>
  <si>
    <t>HME-372-448</t>
  </si>
  <si>
    <t>HME-372-449</t>
  </si>
  <si>
    <t>HME-372-450</t>
  </si>
  <si>
    <t>HME-372-451</t>
  </si>
  <si>
    <t>HME-372-452</t>
  </si>
  <si>
    <t>HME-372-453</t>
  </si>
  <si>
    <t>HME-372-454</t>
  </si>
  <si>
    <t>HME-372-455</t>
  </si>
  <si>
    <t>HME-372-456</t>
  </si>
  <si>
    <t>HME-372-457</t>
  </si>
  <si>
    <t>HME-372-458</t>
  </si>
  <si>
    <t>HME-372-459</t>
  </si>
  <si>
    <t>HME-372-460</t>
  </si>
  <si>
    <t>HME-372-461</t>
  </si>
  <si>
    <t xml:space="preserve">BOMBILLO </t>
  </si>
  <si>
    <t>HME-372-462</t>
  </si>
  <si>
    <t>HME-372-463</t>
  </si>
  <si>
    <t>HME-372-464</t>
  </si>
  <si>
    <t>ECO MAX</t>
  </si>
  <si>
    <t>LENOVO</t>
  </si>
  <si>
    <t>usado</t>
  </si>
  <si>
    <t>4342SZ2</t>
  </si>
  <si>
    <t>CQ0349GG4</t>
  </si>
  <si>
    <t>Mesas para escritorio azules</t>
  </si>
  <si>
    <t>METAL</t>
  </si>
  <si>
    <t>RAYOS X</t>
  </si>
  <si>
    <t xml:space="preserve">Impresora </t>
  </si>
  <si>
    <t>DRY VIEW</t>
  </si>
  <si>
    <t>5700 LASER IMAGER</t>
  </si>
  <si>
    <t>EQUIPO DE RAYOS X</t>
  </si>
  <si>
    <t>DRX-1  SYSTEM</t>
  </si>
  <si>
    <t>HEWLETT PACKARD ENTERPRISE</t>
  </si>
  <si>
    <t xml:space="preserve">MONITOR  </t>
  </si>
  <si>
    <t>K5804-2145</t>
  </si>
  <si>
    <t>ASCEND</t>
  </si>
  <si>
    <t>LINEAR MC150-70-63011-6</t>
  </si>
  <si>
    <t xml:space="preserve">CDP </t>
  </si>
  <si>
    <t>NO TIENE LA CAPACIDAD SUFICIENTE PARA DEJAR EL EQUIPO CARGADO</t>
  </si>
  <si>
    <t xml:space="preserve">NEGATOSCOPIO </t>
  </si>
  <si>
    <t>HP LASER JET P1102W</t>
  </si>
  <si>
    <t>AZUL</t>
  </si>
  <si>
    <t>HME-372-465</t>
  </si>
  <si>
    <t>HME-372-466</t>
  </si>
  <si>
    <t>HME-372-467</t>
  </si>
  <si>
    <t>HME-372-468</t>
  </si>
  <si>
    <t>HME-372-469</t>
  </si>
  <si>
    <t>HME-372-470</t>
  </si>
  <si>
    <t>HME-372-471</t>
  </si>
  <si>
    <t>HME-372-472</t>
  </si>
  <si>
    <t>HME-372-473</t>
  </si>
  <si>
    <t>HME-372-474</t>
  </si>
  <si>
    <t>HME-372-475</t>
  </si>
  <si>
    <t>HME-372-476</t>
  </si>
  <si>
    <t>TV</t>
  </si>
  <si>
    <t>TECNOMASTER</t>
  </si>
  <si>
    <t>40D1241S</t>
  </si>
  <si>
    <t>LOOBY</t>
  </si>
  <si>
    <t>LOBBY</t>
  </si>
  <si>
    <t>CUARTO DE SEGURIDAD</t>
  </si>
  <si>
    <t>MS-9600ULDLS</t>
  </si>
  <si>
    <t>ADDRESSABLE FIRE ALARM CONTROL PANEL</t>
  </si>
  <si>
    <t>PANEL DE CONTROL DE ALARMA CONTRA INCENDIOS DIRECCIONAL</t>
  </si>
  <si>
    <t>FIRE LITE ALARMS</t>
  </si>
  <si>
    <t>FEC TEC</t>
  </si>
  <si>
    <t xml:space="preserve">POWER SUPPLY  </t>
  </si>
  <si>
    <t>ACCESS CONTROL</t>
  </si>
  <si>
    <t>ROODLARE</t>
  </si>
  <si>
    <t>AXTRAX</t>
  </si>
  <si>
    <t>SMP</t>
  </si>
  <si>
    <t>EQUIPO DE SEGURIDAD</t>
  </si>
  <si>
    <t>PL8C</t>
  </si>
  <si>
    <t>CISCO</t>
  </si>
  <si>
    <t>SF-350-24-24</t>
  </si>
  <si>
    <t>DENON</t>
  </si>
  <si>
    <t>BLUETOOTH</t>
  </si>
  <si>
    <t>BOSCH</t>
  </si>
  <si>
    <t>EPCOM CON 8 UNIDADES</t>
  </si>
  <si>
    <t xml:space="preserve">AIRE ACONDICONADO </t>
  </si>
  <si>
    <t>EVERWELL</t>
  </si>
  <si>
    <t>THINKCENTRE</t>
  </si>
  <si>
    <t>MOUSE</t>
  </si>
  <si>
    <t>HME-372-477</t>
  </si>
  <si>
    <t>HME-372-478</t>
  </si>
  <si>
    <t>HME-372-479</t>
  </si>
  <si>
    <t>HME-372-480</t>
  </si>
  <si>
    <t>HME-372-481</t>
  </si>
  <si>
    <t>HME-372-482</t>
  </si>
  <si>
    <t>HME-372-483</t>
  </si>
  <si>
    <t>HME-372-484</t>
  </si>
  <si>
    <t>HME-372-485</t>
  </si>
  <si>
    <t>HME-372-486</t>
  </si>
  <si>
    <t>HME-372-487</t>
  </si>
  <si>
    <t>HME-372-488</t>
  </si>
  <si>
    <t>HME-372-489</t>
  </si>
  <si>
    <t>HME-372-490</t>
  </si>
  <si>
    <t>BACK UPS</t>
  </si>
  <si>
    <t>APC</t>
  </si>
  <si>
    <t>COCINA</t>
  </si>
  <si>
    <t>Plateado</t>
  </si>
  <si>
    <t>FREEZER INDUSTRIAL</t>
  </si>
  <si>
    <t>KEEPRITE</t>
  </si>
  <si>
    <t>ORGANIZADORES</t>
  </si>
  <si>
    <t>METRO MAX</t>
  </si>
  <si>
    <t>TANQUE DE GAS INDUSTRIAL</t>
  </si>
  <si>
    <t>Naranja</t>
  </si>
  <si>
    <t>MESA INOXIDABLE</t>
  </si>
  <si>
    <t xml:space="preserve">CALCULADORA </t>
  </si>
  <si>
    <t>SHARP</t>
  </si>
  <si>
    <t>LICUADORA</t>
  </si>
  <si>
    <t>WARING XTREME</t>
  </si>
  <si>
    <t>COOL MASTER</t>
  </si>
  <si>
    <t>ABANICO</t>
  </si>
  <si>
    <t>COMEDOR</t>
  </si>
  <si>
    <t>MESA PARA 12 PERSONAS PLASTICAS</t>
  </si>
  <si>
    <t>MESA PEQUEñA</t>
  </si>
  <si>
    <t>SILLAS NARAJAS</t>
  </si>
  <si>
    <t>HME-372-491</t>
  </si>
  <si>
    <t>HME-372-492</t>
  </si>
  <si>
    <t>HME-372-493</t>
  </si>
  <si>
    <t>HME-372-494</t>
  </si>
  <si>
    <t>HME-372-495</t>
  </si>
  <si>
    <t>HME-372-496</t>
  </si>
  <si>
    <t>HME-372-497</t>
  </si>
  <si>
    <t>HME-372-498</t>
  </si>
  <si>
    <t>HME-372-499</t>
  </si>
  <si>
    <t>HME-372-500</t>
  </si>
  <si>
    <t>HME-372-501</t>
  </si>
  <si>
    <t>HME-372-502</t>
  </si>
  <si>
    <t>HME-372-503</t>
  </si>
  <si>
    <t>HME-372-504</t>
  </si>
  <si>
    <t>HME-372-505</t>
  </si>
  <si>
    <t>Mesas para escritorio madera</t>
  </si>
  <si>
    <t>madera</t>
  </si>
  <si>
    <t>Mesas de 2 gabetas</t>
  </si>
  <si>
    <t>Cuadros infantiles</t>
  </si>
  <si>
    <t>Sillas Blancas de oficina</t>
  </si>
  <si>
    <t xml:space="preserve">Escritorio </t>
  </si>
  <si>
    <t>Silla para escritorio</t>
  </si>
  <si>
    <t>Mesa Hinoxidable</t>
  </si>
  <si>
    <t>LOCKER 6 DIVISIONES</t>
  </si>
  <si>
    <t>LOCKER 4 DIVISIONES</t>
  </si>
  <si>
    <t>LOCKER 1 DIVISIONES</t>
  </si>
  <si>
    <t>LOCKER 2 DIVISIONES</t>
  </si>
  <si>
    <t>WHILPOOL</t>
  </si>
  <si>
    <t>CAMA DE DOBLE PLAZA</t>
  </si>
  <si>
    <t>Pizarrra Blanca</t>
  </si>
  <si>
    <t>Msea para Proyector</t>
  </si>
  <si>
    <t>Madera</t>
  </si>
  <si>
    <t>Proyector</t>
  </si>
  <si>
    <t>H854A</t>
  </si>
  <si>
    <t>EPSON LCD PROJECTOR</t>
  </si>
  <si>
    <t>Laptop</t>
  </si>
  <si>
    <t>CQY4D32</t>
  </si>
  <si>
    <t>Extension Naranja</t>
  </si>
  <si>
    <t>Cubo de Hielo seco</t>
  </si>
  <si>
    <t xml:space="preserve">TV </t>
  </si>
  <si>
    <t xml:space="preserve">TECNOMASTER </t>
  </si>
  <si>
    <t>TN32D1600</t>
  </si>
  <si>
    <t>BULTO</t>
  </si>
  <si>
    <t>MAMA NATALIE BRITHING SIMULADOR</t>
  </si>
  <si>
    <t>DORMITORIO DE ENFERMERA Nuevo</t>
  </si>
  <si>
    <t>ESTACION DE ENFERMERIA</t>
  </si>
  <si>
    <t>Sillas de escritorio</t>
  </si>
  <si>
    <t>aZUL</t>
  </si>
  <si>
    <t>Mesa para alimentos</t>
  </si>
  <si>
    <t>Gris/Azul/Rojo</t>
  </si>
  <si>
    <t>Aspirador</t>
  </si>
  <si>
    <t>GOMBO</t>
  </si>
  <si>
    <t>Gris/Azul</t>
  </si>
  <si>
    <t>TRAMO</t>
  </si>
  <si>
    <t>AZUL/GRIS</t>
  </si>
  <si>
    <t>PESO</t>
  </si>
  <si>
    <t>DETETO</t>
  </si>
  <si>
    <t>SALON DE CONFERECIA</t>
  </si>
  <si>
    <t>FILA DE ASIENTO PARA 3 PERSONAS</t>
  </si>
  <si>
    <t>Mesa para oficina</t>
  </si>
  <si>
    <t>Expositor de madera</t>
  </si>
  <si>
    <t>Pizarra</t>
  </si>
  <si>
    <t>Recepcion</t>
  </si>
  <si>
    <t>Mueble tipo le corbusier</t>
  </si>
  <si>
    <t>Mesa de Cristal con aluminio</t>
  </si>
  <si>
    <t>ZAFACON PEQUEñO</t>
  </si>
  <si>
    <t>DESPENSA INOXIDABLE</t>
  </si>
  <si>
    <t>CARRO DE ALIMENTO INOXIDABLE</t>
  </si>
  <si>
    <t>SILLA DE ESCRITORIO</t>
  </si>
  <si>
    <t>ARMARIO DE OFICINA</t>
  </si>
  <si>
    <t>ESTACION DE ENFERMERIA B</t>
  </si>
  <si>
    <t>ATENCION AL USUARIO</t>
  </si>
  <si>
    <t>Jgo Mueble de 3 personas</t>
  </si>
  <si>
    <t>Marron</t>
  </si>
  <si>
    <t>Sillas altas</t>
  </si>
  <si>
    <t>ADMISION</t>
  </si>
  <si>
    <t>Mesa para archivo</t>
  </si>
  <si>
    <t>SALA DE ESPERA DE CONSULTA</t>
  </si>
  <si>
    <t xml:space="preserve">SALA DE ESPERA </t>
  </si>
  <si>
    <t>DAIWA</t>
  </si>
  <si>
    <t>HP COLOR LASER PRO mfp m281fdw</t>
  </si>
  <si>
    <t xml:space="preserve">UPS </t>
  </si>
  <si>
    <t>Crema</t>
  </si>
  <si>
    <t>TRIAJE</t>
  </si>
  <si>
    <t>Mesa para utencilios Medicos</t>
  </si>
  <si>
    <t>Zafacon Grande</t>
  </si>
  <si>
    <t>Mural</t>
  </si>
  <si>
    <t xml:space="preserve">Silla </t>
  </si>
  <si>
    <t>Kaki</t>
  </si>
  <si>
    <t>AREA DE CURA</t>
  </si>
  <si>
    <t>Banco pequeño</t>
  </si>
  <si>
    <t>MetaL</t>
  </si>
  <si>
    <t>Cuello de Ganzo</t>
  </si>
  <si>
    <t>NEBULIZACION</t>
  </si>
  <si>
    <t>Silla azul con ruedas</t>
  </si>
  <si>
    <t>TOMA DE MUESTRA</t>
  </si>
  <si>
    <t>Banco</t>
  </si>
  <si>
    <t>Silla alta para escritorio</t>
  </si>
  <si>
    <t>5 Gabetas</t>
  </si>
  <si>
    <t>Despensa 3 divisiones</t>
  </si>
  <si>
    <t>COPROLOGIA Y UROANALISIS</t>
  </si>
  <si>
    <t>Silla de espera</t>
  </si>
  <si>
    <t>LW</t>
  </si>
  <si>
    <t>CENTRIFUGE</t>
  </si>
  <si>
    <t>VANDERLAB</t>
  </si>
  <si>
    <t>MEDIDOR</t>
  </si>
  <si>
    <t>HORNO</t>
  </si>
  <si>
    <t>Mesa de  4 ruedas /2 plazas</t>
  </si>
  <si>
    <t>Radio de musica</t>
  </si>
  <si>
    <t>MAVEL SCIENTIFIC</t>
  </si>
  <si>
    <t>Mesa de escritorio</t>
  </si>
  <si>
    <t>THERMO CSENTIFIC</t>
  </si>
  <si>
    <t>ST</t>
  </si>
  <si>
    <t xml:space="preserve">FANEM WATER BATH </t>
  </si>
  <si>
    <t>BIO SISTEMS</t>
  </si>
  <si>
    <t>BTS-350</t>
  </si>
  <si>
    <t>EDAN i 15</t>
  </si>
  <si>
    <t xml:space="preserve">MONITOR </t>
  </si>
  <si>
    <t>PKL</t>
  </si>
  <si>
    <t xml:space="preserve">POKLER ITALIA 125 </t>
  </si>
  <si>
    <t>AUTOCHEMISTRY ANALYZER</t>
  </si>
  <si>
    <t>HP LASER JET P110 2W</t>
  </si>
  <si>
    <t>EDAN  H30</t>
  </si>
  <si>
    <t>URIT-3000 PLUS</t>
  </si>
  <si>
    <t>CENTRIFUGA</t>
  </si>
  <si>
    <t>VANGUARD V6500</t>
  </si>
  <si>
    <t>CENTRIFUGA CONICO</t>
  </si>
  <si>
    <t>ROJO/CREMA</t>
  </si>
  <si>
    <t>VALANCIN</t>
  </si>
  <si>
    <t>HME-372-564</t>
  </si>
  <si>
    <t>HME-372-565</t>
  </si>
  <si>
    <t>HME-372-566</t>
  </si>
  <si>
    <t>HME-372-567</t>
  </si>
  <si>
    <t>HME-372-568</t>
  </si>
  <si>
    <t>HME-372-569</t>
  </si>
  <si>
    <t>HME-372-570</t>
  </si>
  <si>
    <t>HME-372-571</t>
  </si>
  <si>
    <t>HME-372-572</t>
  </si>
  <si>
    <t>HME-372-573</t>
  </si>
  <si>
    <t>HME-372-574</t>
  </si>
  <si>
    <t>HME-372-575</t>
  </si>
  <si>
    <t>HME-372-576</t>
  </si>
  <si>
    <t>HME-372-577</t>
  </si>
  <si>
    <t>HME-372-578</t>
  </si>
  <si>
    <t>HME-372-579</t>
  </si>
  <si>
    <t>HME-372-580</t>
  </si>
  <si>
    <t>HME-372-581</t>
  </si>
  <si>
    <t>HME-372-582</t>
  </si>
  <si>
    <t>HME-372-583</t>
  </si>
  <si>
    <t>HME-372-584</t>
  </si>
  <si>
    <t>HME-372-585</t>
  </si>
  <si>
    <t>HME-372-586</t>
  </si>
  <si>
    <t>HME-372-587</t>
  </si>
  <si>
    <t>HME-372-588</t>
  </si>
  <si>
    <t>HME-372-589</t>
  </si>
  <si>
    <t>HME-372-590</t>
  </si>
  <si>
    <t>HME-372-591</t>
  </si>
  <si>
    <t>HME-372-592</t>
  </si>
  <si>
    <t>HME-372-593</t>
  </si>
  <si>
    <t>HME-372-594</t>
  </si>
  <si>
    <t>HME-372-595</t>
  </si>
  <si>
    <t>HME-372-596</t>
  </si>
  <si>
    <t>HME-372-597</t>
  </si>
  <si>
    <t>HME-372-598</t>
  </si>
  <si>
    <t>HME-372-599</t>
  </si>
  <si>
    <t>HME-372-600</t>
  </si>
  <si>
    <t>HME-372-601</t>
  </si>
  <si>
    <t>HME-372-602</t>
  </si>
  <si>
    <t>HME-372-603</t>
  </si>
  <si>
    <t>HME-372-604</t>
  </si>
  <si>
    <t>HME-372-605</t>
  </si>
  <si>
    <t>HME-372-606</t>
  </si>
  <si>
    <t>HME-372-607</t>
  </si>
  <si>
    <t>HME-372-608</t>
  </si>
  <si>
    <t>HME-372-609</t>
  </si>
  <si>
    <t>HME-372-610</t>
  </si>
  <si>
    <t>HME-372-611</t>
  </si>
  <si>
    <t>HME-372-612</t>
  </si>
  <si>
    <t>HME-372-613</t>
  </si>
  <si>
    <t>HME-372-614</t>
  </si>
  <si>
    <t>HME-372-615</t>
  </si>
  <si>
    <t>HME-372-616</t>
  </si>
  <si>
    <t>HME-372-617</t>
  </si>
  <si>
    <t>HME-372-618</t>
  </si>
  <si>
    <t>HME-372-619</t>
  </si>
  <si>
    <t>HME-372-620</t>
  </si>
  <si>
    <t>HME-372-621</t>
  </si>
  <si>
    <t>HME-372-622</t>
  </si>
  <si>
    <t>HME-372-623</t>
  </si>
  <si>
    <t>HME-372-624</t>
  </si>
  <si>
    <t>HME-372-625</t>
  </si>
  <si>
    <t>HME-372-626</t>
  </si>
  <si>
    <t>HME-372-627</t>
  </si>
  <si>
    <t>HME-372-628</t>
  </si>
  <si>
    <t>HME-372-629</t>
  </si>
  <si>
    <t>HME-372-630</t>
  </si>
  <si>
    <t>HME-372-631</t>
  </si>
  <si>
    <t>HME-372-632</t>
  </si>
  <si>
    <t>HME-372-633</t>
  </si>
  <si>
    <t>HME-372-634</t>
  </si>
  <si>
    <t>HME-372-635</t>
  </si>
  <si>
    <t>HME-372-636</t>
  </si>
  <si>
    <t>HME-372-637</t>
  </si>
  <si>
    <t>HME-372-638</t>
  </si>
  <si>
    <t>HME-372-639</t>
  </si>
  <si>
    <t>HME-372-640</t>
  </si>
  <si>
    <t>HME-372-641</t>
  </si>
  <si>
    <t>HME-372-642</t>
  </si>
  <si>
    <t>HME-372-643</t>
  </si>
  <si>
    <t>HME-372-644</t>
  </si>
  <si>
    <t>HME-372-645</t>
  </si>
  <si>
    <t>HME-372-646</t>
  </si>
  <si>
    <t>HME-372-647</t>
  </si>
  <si>
    <t>HME-372-648</t>
  </si>
  <si>
    <t>HME-372-649</t>
  </si>
  <si>
    <t>HME-372-650</t>
  </si>
  <si>
    <t>HME-372-651</t>
  </si>
  <si>
    <t>HME-372-652</t>
  </si>
  <si>
    <t>HME-372-653</t>
  </si>
  <si>
    <t>HME-372-654</t>
  </si>
  <si>
    <t>TIME ATTENDANCE TERMINAL</t>
  </si>
  <si>
    <t>SN A549181060022</t>
  </si>
  <si>
    <t>IGL400</t>
  </si>
  <si>
    <t>Pañalero</t>
  </si>
  <si>
    <t>KOALA KARE</t>
  </si>
  <si>
    <t>KB200-00</t>
  </si>
  <si>
    <t>Mesa Blanca PEQUEñA</t>
  </si>
  <si>
    <t>Bomba de subcion</t>
  </si>
  <si>
    <t>BAXTER</t>
  </si>
  <si>
    <t>22010061UN</t>
  </si>
  <si>
    <t>01-01-13001</t>
  </si>
  <si>
    <t xml:space="preserve">Mouse </t>
  </si>
  <si>
    <t>Prestada MACROTEC</t>
  </si>
  <si>
    <t>HME-372-655</t>
  </si>
  <si>
    <t>HME-372-656</t>
  </si>
  <si>
    <t>HME-372-657</t>
  </si>
  <si>
    <t>HME-372-658</t>
  </si>
  <si>
    <t>HME-372-659</t>
  </si>
  <si>
    <t>HME-372-660</t>
  </si>
  <si>
    <t>HME-372-661</t>
  </si>
  <si>
    <t>HME-372-662</t>
  </si>
  <si>
    <t>HME-372-663</t>
  </si>
  <si>
    <t>HME-372-664</t>
  </si>
  <si>
    <t>HME-372-665</t>
  </si>
  <si>
    <t>HME-372-666</t>
  </si>
  <si>
    <t>HME-372-667</t>
  </si>
  <si>
    <t>Fecha de Adquisición</t>
  </si>
  <si>
    <t>Proveedor RNC / Cédula</t>
  </si>
  <si>
    <t>No. de Proceso</t>
  </si>
  <si>
    <t>No. de Factura</t>
  </si>
  <si>
    <t>Conduce</t>
  </si>
  <si>
    <t>Valor de la Factura / Valor Tasado    </t>
  </si>
  <si>
    <t>Area de internamiento que no es utilizada para COVIC-19</t>
  </si>
  <si>
    <t>CAMA</t>
  </si>
  <si>
    <t>BAJANTES</t>
  </si>
  <si>
    <t>MESA DE NOCHE</t>
  </si>
  <si>
    <t>MESA DE ALIMENTACION</t>
  </si>
  <si>
    <t>SILLON PARA ACOMPAñANTE</t>
  </si>
  <si>
    <t>ZAFACON (METAL)</t>
  </si>
  <si>
    <t>ZAFACON (PLASTICO)</t>
  </si>
  <si>
    <t>SILLA EJECUTIVA</t>
  </si>
  <si>
    <t>SILLA NORMAL</t>
  </si>
  <si>
    <t>CAMAROTE DE 2 NIVELES</t>
  </si>
  <si>
    <t>ARMARIO</t>
  </si>
  <si>
    <t xml:space="preserve">ZAFACON </t>
  </si>
  <si>
    <t>ESTANTE DE ALMACEN</t>
  </si>
  <si>
    <t>ARMARIO DE MEDICAMENTO</t>
  </si>
  <si>
    <t>MESA DE INSTRUMENTO</t>
  </si>
  <si>
    <t>CAMAS PARA NEONATAL AZULES</t>
  </si>
  <si>
    <t>CAMAS PARA NEONATAL ROSADA</t>
  </si>
  <si>
    <t>ENCUBADORA</t>
  </si>
  <si>
    <t>SILLA DE RUEDA</t>
  </si>
  <si>
    <t>BANDEJA DE INSTRUMENTOS</t>
  </si>
  <si>
    <t>CAMAS PARA NEONATAL VERDE</t>
  </si>
  <si>
    <t>ESCALERILLAS DE 1 ESCALON</t>
  </si>
  <si>
    <t>BANDEJA DE UTENCILIOS</t>
  </si>
  <si>
    <t xml:space="preserve">MONITORES VITALES </t>
  </si>
  <si>
    <t>SILLA DE HIERRO</t>
  </si>
  <si>
    <t>ESCALERILLA</t>
  </si>
  <si>
    <t xml:space="preserve">ARMARIO DE MEDICAMENTO </t>
  </si>
  <si>
    <t>CUBETA  DE METAL DESECHOS</t>
  </si>
  <si>
    <t>CAMA DE PARTO GINECO</t>
  </si>
  <si>
    <t>MAQUINA DE ANESTECIOLOGIA</t>
  </si>
  <si>
    <t>LAMPARA MOBIL</t>
  </si>
  <si>
    <t>CARRITO DE PARO</t>
  </si>
  <si>
    <t>BANDEJA DE INSTRUMENTO</t>
  </si>
  <si>
    <t>MESA DE OPERACIÓN</t>
  </si>
  <si>
    <t>CUBETA DE METAL DESECHOS</t>
  </si>
  <si>
    <t>ESCALINATA UN ESCALON</t>
  </si>
  <si>
    <t>MAQUINA DE EXTRACTOR DE LIQUIDOS</t>
  </si>
  <si>
    <t>LAMPARA 2BLE PARA CIRUGIA</t>
  </si>
  <si>
    <t>MAQUINA DE ANECESTESIO</t>
  </si>
  <si>
    <t>FOTOSCOPIO</t>
  </si>
  <si>
    <t>MESA DE UTENCILIOS</t>
  </si>
  <si>
    <t>CAMA DE OPERACIONES</t>
  </si>
  <si>
    <t>CARRO DE PARO</t>
  </si>
  <si>
    <t>ARMARIO DE 6</t>
  </si>
  <si>
    <t>BANQUILLO BLANCO</t>
  </si>
  <si>
    <t>ZAFACONES</t>
  </si>
  <si>
    <t>ESTANTE DE ALMACEN MOVIL</t>
  </si>
  <si>
    <t>OLLA DE ESTERILIZACION</t>
  </si>
  <si>
    <t>MAQUINA DE ESTERILIZACION</t>
  </si>
  <si>
    <t>BAJANTE</t>
  </si>
  <si>
    <t>Area de internamiento que no es utilizada para COVIC-20</t>
  </si>
  <si>
    <t>Area de internamiento que no es utilizada para COVIC-21</t>
  </si>
  <si>
    <t>Area de internamiento que no es utilizada para COVIC-22</t>
  </si>
  <si>
    <t>Area de internamiento que no es utilizada para COVIC-23</t>
  </si>
  <si>
    <t>Area de internamiento que no es utilizada para COVIC-24</t>
  </si>
  <si>
    <t>Area de internamiento que no es utilizada para COVIC-25</t>
  </si>
  <si>
    <t>Area de internamiento que no es utilizada para COVIC-26</t>
  </si>
  <si>
    <t>Area de internamiento que no es utilizada para COVIC-27</t>
  </si>
  <si>
    <t>Area de internamiento que no es utilizada para COVIC-28</t>
  </si>
  <si>
    <t>Area de internamiento que no es utilizada para COVIC-29</t>
  </si>
  <si>
    <t>Area de internamiento que no es utilizada para COVIC-30</t>
  </si>
  <si>
    <t>Area de internamiento que no es utilizada para COVIC-31</t>
  </si>
  <si>
    <t>Area de internamiento que no es utilizada para COVIC-32</t>
  </si>
  <si>
    <t>Area de internamiento que no es utilizada para COVIC-33</t>
  </si>
  <si>
    <t>Area de internamiento que no es utilizada para COVIC-34</t>
  </si>
  <si>
    <t>Area de internamiento que no es utilizada para COVIC-35</t>
  </si>
  <si>
    <t>Area de internamiento que no es utilizada para COVIC-36</t>
  </si>
  <si>
    <t>Area de internamiento que no es utilizada para COVIC-37</t>
  </si>
  <si>
    <t>Area de internamiento que no es utilizada para COVIC-38</t>
  </si>
  <si>
    <t>Area de internamiento que no es utilizada para COVIC-39</t>
  </si>
  <si>
    <t>Area de internamiento que no es utilizada para COVIC-40</t>
  </si>
  <si>
    <t>Area de internamiento que no es utilizada para COVIC-41</t>
  </si>
  <si>
    <t>Area de internamiento que no es utilizada para COVIC-42</t>
  </si>
  <si>
    <t>Area de internamiento que no es utilizada para COVIC-43</t>
  </si>
  <si>
    <t>Area de internamiento que no es utilizada para COVIC-44</t>
  </si>
  <si>
    <t>Area de internamiento que no es utilizada para COVIC-45</t>
  </si>
  <si>
    <t>Area de internamiento que no es utilizada para COVIC-46</t>
  </si>
  <si>
    <t>Area de internamiento que no es utilizada para COVIC-47</t>
  </si>
  <si>
    <t>Area de internamiento que no es utilizada para COVIC-48</t>
  </si>
  <si>
    <t>Area de internamiento que no es utilizada para COVIC-49</t>
  </si>
  <si>
    <t>Area de internamiento que no es utilizada para COVIC-50</t>
  </si>
  <si>
    <t>Area de internamiento que no es utilizada para COVIC-51</t>
  </si>
  <si>
    <t>Area de internamiento que no es utilizada para COVIC-52</t>
  </si>
  <si>
    <t>Area de internamiento que no es utilizada para COVIC-53</t>
  </si>
  <si>
    <t>Area de internamiento que no es utilizada para COVIC-54</t>
  </si>
  <si>
    <t>Area de internamiento que no es utilizada para COVIC-55</t>
  </si>
  <si>
    <t>Area de internamiento que no es utilizada para COVIC-56</t>
  </si>
  <si>
    <t>Area de internamiento que no es utilizada para COVIC-57</t>
  </si>
  <si>
    <t>Area de internamiento que no es utilizada para COVIC-58</t>
  </si>
  <si>
    <t>Area de internamiento que no es utilizada para COVIC-59</t>
  </si>
  <si>
    <t>Area de internamiento que no es utilizada para COVIC-60</t>
  </si>
  <si>
    <t>Area de internamiento que no es utilizada para COVIC-61</t>
  </si>
  <si>
    <t>Area de internamiento que no es utilizada para COVIC-62</t>
  </si>
  <si>
    <t>Area de internamiento que no es utilizada para COVIC-63</t>
  </si>
  <si>
    <t>Area de internamiento que no es utilizada para COVIC-64</t>
  </si>
  <si>
    <t>Area de internamiento que no es utilizada para COVIC-65</t>
  </si>
  <si>
    <t>Area de internamiento que no es utilizada para COVIC-66</t>
  </si>
  <si>
    <t>Area de internamiento que no es utilizada para COVIC-67</t>
  </si>
  <si>
    <t>Area de internamiento que no es utilizada para COVIC-68</t>
  </si>
  <si>
    <t>Area de internamiento que no es utilizada para COVIC-69</t>
  </si>
  <si>
    <t>Area de internamiento que no es utilizada para COVIC-70</t>
  </si>
  <si>
    <t>Area de internamiento que no es utilizada para COVIC-71</t>
  </si>
  <si>
    <t>Area de internamiento que no es utilizada para COVIC-72</t>
  </si>
  <si>
    <t>Area de internamiento que no es utilizada para COVIC-73</t>
  </si>
  <si>
    <t>Area de internamiento que no es utilizada para COVIC-74</t>
  </si>
  <si>
    <t>Area de internamiento que no es utilizada para COVIC-75</t>
  </si>
  <si>
    <t>Area de internamiento que no es utilizada para COVIC-76</t>
  </si>
  <si>
    <t>Area de internamiento que no es utilizada para COVIC-77</t>
  </si>
  <si>
    <t>Area de internamiento que no es utilizada para COVIC-78</t>
  </si>
  <si>
    <t>Area de internamiento que no es utilizada para COVIC-79</t>
  </si>
  <si>
    <t>Area de internamiento que no es utilizada para COVIC-80</t>
  </si>
  <si>
    <t>Area de internamiento que no es utilizada para COVIC-81</t>
  </si>
  <si>
    <t>Area de internamiento que no es utilizada para COVIC-82</t>
  </si>
  <si>
    <t>Area de internamiento que no es utilizada para COVIC-83</t>
  </si>
  <si>
    <t>Area de internamiento que no es utilizada para COVIC-84</t>
  </si>
  <si>
    <t>Area de internamiento que no es utilizada para COVIC-85</t>
  </si>
  <si>
    <t>Area de internamiento que no es utilizada para COVIC-86</t>
  </si>
  <si>
    <t>Area de internamiento que no es utilizada para COVIC-87</t>
  </si>
  <si>
    <t>Area de internamiento que no es utilizada para COVIC-88</t>
  </si>
  <si>
    <t>Area de internamiento que no es utilizada para COVIC-89</t>
  </si>
  <si>
    <t>Area de internamiento que no es utilizada para COVIC-90</t>
  </si>
  <si>
    <t>Area de internamiento que no es utilizada para COVIC-91</t>
  </si>
  <si>
    <t>Area de internamiento que no es utilizada para COVIC-92</t>
  </si>
  <si>
    <t>Area de internamiento que no es utilizada para COVIC-93</t>
  </si>
  <si>
    <t>Area de internamiento que no es utilizada para COVIC-94</t>
  </si>
  <si>
    <t>Area de internamiento que no es utilizada para COVIC-95</t>
  </si>
  <si>
    <t>Area de internamiento que no es utilizada para COVIC-96</t>
  </si>
  <si>
    <t>Area de internamiento que no es utilizada para COVIC-97</t>
  </si>
  <si>
    <t>Area de internamiento que no es utilizada para COVIC-98</t>
  </si>
  <si>
    <t>Area de internamiento que no es utilizada para COVIC-99</t>
  </si>
  <si>
    <t>Area de internamiento que no es utilizada para COVIC-100</t>
  </si>
  <si>
    <t>Area de internamiento que no es utilizada para COVIC-101</t>
  </si>
  <si>
    <t>Area de internamiento que no es utilizada para COVIC-102</t>
  </si>
  <si>
    <t>Area de internamiento que no es utilizada para COVIC-103</t>
  </si>
  <si>
    <t>Area de internamiento que no es utilizada para COVIC-104</t>
  </si>
  <si>
    <t>Area de internamiento que no es utilizada para COVIC-105</t>
  </si>
  <si>
    <t>Area de internamiento que no es utilizada para COVIC-106</t>
  </si>
  <si>
    <t>Area de internamiento que no es utilizada para COVIC-107</t>
  </si>
  <si>
    <t>Area de internamiento que no es utilizada para COVIC-108</t>
  </si>
  <si>
    <t>Area de internamiento que no es utilizada para COVIC-109</t>
  </si>
  <si>
    <t>Area de internamiento que no es utilizada para COVIC-110</t>
  </si>
  <si>
    <t>Area de internamiento que no es utilizada para COVIC-111</t>
  </si>
  <si>
    <t>Area de internamiento que no es utilizada para COVIC-112</t>
  </si>
  <si>
    <t>Area de internamiento que no es utilizada para COVIC-113</t>
  </si>
  <si>
    <t>Area de internamiento que no es utilizada para COVIC-114</t>
  </si>
  <si>
    <t>Area de internamiento que no es utilizada para COVIC-115</t>
  </si>
  <si>
    <t>Area de internamiento que no es utilizada para COVIC-116</t>
  </si>
  <si>
    <t>Area de internamiento que no es utilizada para COVIC-117</t>
  </si>
  <si>
    <t>Area de internamiento que no es utilizada para COVIC-118</t>
  </si>
  <si>
    <t>Area de internamiento que no es utilizada para COVIC-119</t>
  </si>
  <si>
    <t>Area de internamiento que no es utilizada para COVIC-120</t>
  </si>
  <si>
    <t>Area de internamiento que no es utilizada para COVIC-121</t>
  </si>
  <si>
    <t>Area de internamiento que no es utilizada para COVIC-122</t>
  </si>
  <si>
    <t>Area de internamiento que no es utilizada para COVIC-123</t>
  </si>
  <si>
    <t>Area de internamiento que no es utilizada para COVIC-124</t>
  </si>
  <si>
    <t>Area de internamiento que no es utilizada para COVIC-125</t>
  </si>
  <si>
    <t>Area de internamiento que no es utilizada para COVIC-126</t>
  </si>
  <si>
    <t>Area de internamiento que no es utilizada para COVIC-127</t>
  </si>
  <si>
    <t>Area de internamiento que no es utilizada para COVIC-128</t>
  </si>
  <si>
    <t>Area de internamiento que no es utilizada para COVIC-129</t>
  </si>
  <si>
    <t>Area de internamiento que no es utilizada para COVIC-130</t>
  </si>
  <si>
    <t>Area de internamiento que no es utilizada para COVIC-131</t>
  </si>
  <si>
    <t>Area de internamiento que no es utilizada para COVIC-132</t>
  </si>
  <si>
    <t>Area de internamiento que no es utilizada para COVIC-133</t>
  </si>
  <si>
    <t>Area de internamiento que no es utilizada para COVIC-134</t>
  </si>
  <si>
    <t>Area de internamiento que no es utilizada para COVIC-135</t>
  </si>
  <si>
    <t>Area de internamiento que no es utilizada para COVIC-136</t>
  </si>
  <si>
    <t>Area de internamiento que no es utilizada para COVIC-137</t>
  </si>
  <si>
    <t>Area de internamiento que no es utilizada para COVIC-138</t>
  </si>
  <si>
    <t>Area de internamiento que no es utilizada para COVIC-139</t>
  </si>
  <si>
    <t>Area de internamiento que no es utilizada para COVIC-140</t>
  </si>
  <si>
    <t>HME-372-668</t>
  </si>
  <si>
    <t>HME-372-669</t>
  </si>
  <si>
    <t>HME-372-670</t>
  </si>
  <si>
    <t>HME-372-671</t>
  </si>
  <si>
    <t>HME-372-672</t>
  </si>
  <si>
    <t>HME-372-673</t>
  </si>
  <si>
    <t>HME-372-674</t>
  </si>
  <si>
    <t>HME-372-675</t>
  </si>
  <si>
    <t>HME-372-676</t>
  </si>
  <si>
    <t>HME-372-677</t>
  </si>
  <si>
    <t>HME-372-678</t>
  </si>
  <si>
    <t>HME-372-679</t>
  </si>
  <si>
    <t>HME-372-680</t>
  </si>
  <si>
    <t>HME-372-681</t>
  </si>
  <si>
    <t>HME-372-682</t>
  </si>
  <si>
    <t>HME-372-683</t>
  </si>
  <si>
    <t>HME-372-684</t>
  </si>
  <si>
    <t>HME-372-685</t>
  </si>
  <si>
    <t>HME-372-686</t>
  </si>
  <si>
    <t>HME-372-687</t>
  </si>
  <si>
    <t>HME-372-688</t>
  </si>
  <si>
    <t>HME-372-689</t>
  </si>
  <si>
    <t>HME-372-690</t>
  </si>
  <si>
    <t>HME-372-691</t>
  </si>
  <si>
    <t>HME-372-692</t>
  </si>
  <si>
    <t>HME-372-693</t>
  </si>
  <si>
    <t>HME-372-694</t>
  </si>
  <si>
    <t>HME-372-695</t>
  </si>
  <si>
    <t>HME-372-696</t>
  </si>
  <si>
    <t>HME-372-697</t>
  </si>
  <si>
    <t>HME-372-698</t>
  </si>
  <si>
    <t>HME-372-699</t>
  </si>
  <si>
    <t>HME-372-700</t>
  </si>
  <si>
    <t>HME-372-701</t>
  </si>
  <si>
    <t>HME-372-726</t>
  </si>
  <si>
    <t>HME-372-727</t>
  </si>
  <si>
    <t>HME-372-728</t>
  </si>
  <si>
    <t>HME-372-729</t>
  </si>
  <si>
    <t>HME-372-730</t>
  </si>
  <si>
    <t>HME-372-731</t>
  </si>
  <si>
    <t>HME-372-732</t>
  </si>
  <si>
    <t>HME-372-733</t>
  </si>
  <si>
    <t>HME-372-734</t>
  </si>
  <si>
    <t>HME-372-735</t>
  </si>
  <si>
    <t>HME-372-736</t>
  </si>
  <si>
    <t>HME-372-737</t>
  </si>
  <si>
    <t>HME-372-738</t>
  </si>
  <si>
    <t>HME-372-739</t>
  </si>
  <si>
    <t>HME-372-740</t>
  </si>
  <si>
    <t>HME-372-741</t>
  </si>
  <si>
    <t>HME-372-742</t>
  </si>
  <si>
    <t>HME-372-743</t>
  </si>
  <si>
    <t>HME-372-744</t>
  </si>
  <si>
    <t>HME-372-745</t>
  </si>
  <si>
    <t>HME-372-746</t>
  </si>
  <si>
    <t>HME-372-747</t>
  </si>
  <si>
    <t>HME-372-748</t>
  </si>
  <si>
    <t>HME-372-749</t>
  </si>
  <si>
    <t>HME-372-750</t>
  </si>
  <si>
    <t>HME-372-751</t>
  </si>
  <si>
    <t>HME-372-752</t>
  </si>
  <si>
    <t>HME-372-753</t>
  </si>
  <si>
    <t>HME-372-754</t>
  </si>
  <si>
    <t>HME-372-755</t>
  </si>
  <si>
    <t>HME-372-756</t>
  </si>
  <si>
    <t>HME-372-757</t>
  </si>
  <si>
    <t>HME-372-758</t>
  </si>
  <si>
    <t>HME-372-759</t>
  </si>
  <si>
    <t>HME-372-760</t>
  </si>
  <si>
    <t>HME-372-761</t>
  </si>
  <si>
    <t>HME-372-762</t>
  </si>
  <si>
    <t>HME-372-763</t>
  </si>
  <si>
    <t>HME-372-764</t>
  </si>
  <si>
    <t>HME-372-765</t>
  </si>
  <si>
    <t>HME-372-766</t>
  </si>
  <si>
    <t>HME-372-767</t>
  </si>
  <si>
    <t>HME-372-768</t>
  </si>
  <si>
    <t>HME-372-769</t>
  </si>
  <si>
    <t>HME-372-770</t>
  </si>
  <si>
    <t>HME-372-771</t>
  </si>
  <si>
    <t>HME-372-772</t>
  </si>
  <si>
    <t>HME-372-773</t>
  </si>
  <si>
    <t>HME-372-774</t>
  </si>
  <si>
    <t>HME-372-775</t>
  </si>
  <si>
    <t>HME-372-776</t>
  </si>
  <si>
    <t>HME-372-777</t>
  </si>
  <si>
    <t>HME-372-778</t>
  </si>
  <si>
    <t>HME-372-779</t>
  </si>
  <si>
    <t>HME-372-780</t>
  </si>
  <si>
    <t>HME-372-781</t>
  </si>
  <si>
    <t>HME-372-782</t>
  </si>
  <si>
    <t>HME-372-783</t>
  </si>
  <si>
    <t>HME-372-784</t>
  </si>
  <si>
    <t>HME-372-785</t>
  </si>
  <si>
    <t>HME-372-786</t>
  </si>
  <si>
    <t>HME-372-787</t>
  </si>
  <si>
    <t>HME-372-788</t>
  </si>
  <si>
    <t>HME-372-789</t>
  </si>
  <si>
    <t>HME-372-790</t>
  </si>
  <si>
    <t>HME-372-791</t>
  </si>
  <si>
    <t>HME-372-792</t>
  </si>
  <si>
    <t>HME-372-793</t>
  </si>
  <si>
    <t>HME-372-794</t>
  </si>
  <si>
    <t>HME-372-795</t>
  </si>
  <si>
    <t>HME-372-796</t>
  </si>
  <si>
    <t>HME-372-797</t>
  </si>
  <si>
    <t>HME-372-798</t>
  </si>
  <si>
    <t>HME-372-799</t>
  </si>
  <si>
    <t>HME-372-800</t>
  </si>
  <si>
    <t>HME-372-801</t>
  </si>
  <si>
    <t>Epidemilogia</t>
  </si>
  <si>
    <t>Auditoria MEDICA</t>
  </si>
  <si>
    <t>Contabilidad</t>
  </si>
  <si>
    <t>Direccion</t>
  </si>
  <si>
    <t>SUB Direccion</t>
  </si>
  <si>
    <t>BOMBA</t>
  </si>
  <si>
    <t>SUBMERSIBL PUMP</t>
  </si>
  <si>
    <t>Indutrial petrollo</t>
  </si>
  <si>
    <t>LEVANTAMIENTO DE AIRE ACONDICIONADO EN TECHO</t>
  </si>
  <si>
    <t>HME-372-180</t>
  </si>
  <si>
    <t>HME-372-181</t>
  </si>
  <si>
    <t>HME-372-182</t>
  </si>
  <si>
    <t>HME-372-183</t>
  </si>
  <si>
    <t>HME-372-184</t>
  </si>
  <si>
    <t>HME-372-185</t>
  </si>
  <si>
    <t>HME-372-186</t>
  </si>
  <si>
    <t>HME-372-187</t>
  </si>
  <si>
    <t>HME-372-188</t>
  </si>
  <si>
    <t>LENNOX</t>
  </si>
  <si>
    <t>LI012CO-180P432 OUTDOOR UNIT</t>
  </si>
  <si>
    <t>S2819J53280</t>
  </si>
  <si>
    <t>SAMSUNG</t>
  </si>
  <si>
    <t>AM120KXMDFH</t>
  </si>
  <si>
    <t>COMFORRTSTAR</t>
  </si>
  <si>
    <t>MRR36-410</t>
  </si>
  <si>
    <t>SN 3407629070193280100006</t>
  </si>
  <si>
    <t>CARRIER</t>
  </si>
  <si>
    <t>R410A</t>
  </si>
  <si>
    <t>S2819J53209</t>
  </si>
  <si>
    <t>S2819J53077</t>
  </si>
  <si>
    <t>SN OFHNPAOK800011P</t>
  </si>
  <si>
    <t>LG</t>
  </si>
  <si>
    <t>ARUV160BTR4</t>
  </si>
  <si>
    <t>904KCSF17094</t>
  </si>
  <si>
    <t>SN 3407629070193280100002</t>
  </si>
  <si>
    <t>MN KCB060S4BN3Y</t>
  </si>
  <si>
    <t>SN 569L11249  CN DA557</t>
  </si>
  <si>
    <t>SN 3407629070193280100022</t>
  </si>
  <si>
    <t>SN 3407629070193280100025</t>
  </si>
  <si>
    <t>X</t>
  </si>
  <si>
    <t>SAAOWDJ2N8G037000289</t>
  </si>
  <si>
    <t>SN 3407629070193280100005</t>
  </si>
  <si>
    <t>AK-Q060GH50</t>
  </si>
  <si>
    <t>AK-Q036GH50</t>
  </si>
  <si>
    <t>SN 3407629070193280100044</t>
  </si>
  <si>
    <t>TGM</t>
  </si>
  <si>
    <t>MFF3A12</t>
  </si>
  <si>
    <t>MR1223-CU</t>
  </si>
  <si>
    <t>ERC-60CWN1-V10</t>
  </si>
  <si>
    <t>MDV-450(16)W/D2DN1(B)</t>
  </si>
  <si>
    <t>AHZ-36</t>
  </si>
  <si>
    <t>SFFOFDK7GQV026000121</t>
  </si>
  <si>
    <t>CIM18CD (1)</t>
  </si>
  <si>
    <t>CIM18CD (0</t>
  </si>
  <si>
    <t>SFFOFDK7GQV026000301</t>
  </si>
  <si>
    <t>AM160MXVAFC</t>
  </si>
  <si>
    <t>SAAOWDHAN9N121002400</t>
  </si>
  <si>
    <t>AIR MAX</t>
  </si>
  <si>
    <t>BOVA-36HDN1-M18M</t>
  </si>
  <si>
    <t>7739832068 SN 399A-860-000704-7739832068</t>
  </si>
  <si>
    <t>BOSCH  SN 399A-858-000455-7739832068</t>
  </si>
  <si>
    <t>MWFFT18SA</t>
  </si>
  <si>
    <t>STOCK MANTENIMIENTO</t>
  </si>
  <si>
    <t>MEZCLADORA</t>
  </si>
  <si>
    <t>LIBY</t>
  </si>
  <si>
    <t>01-07-1262</t>
  </si>
  <si>
    <t>THINNER</t>
  </si>
  <si>
    <t>TROPICAL</t>
  </si>
  <si>
    <t>LIJA</t>
  </si>
  <si>
    <t>P80</t>
  </si>
  <si>
    <t>GRINCO</t>
  </si>
  <si>
    <t>RELLENO</t>
  </si>
  <si>
    <t>GRIS PLATA</t>
  </si>
  <si>
    <t xml:space="preserve">GRIS </t>
  </si>
  <si>
    <t>LACA</t>
  </si>
  <si>
    <t>ECOMAX</t>
  </si>
  <si>
    <t>TRANSPARENTE</t>
  </si>
  <si>
    <t>30783-1</t>
  </si>
  <si>
    <t>BLANCO</t>
  </si>
  <si>
    <t>NUEVO</t>
  </si>
  <si>
    <t xml:space="preserve">TOMACCORIENTE </t>
  </si>
  <si>
    <t>LEVINTON</t>
  </si>
  <si>
    <t>EXTENCION NARAJA</t>
  </si>
  <si>
    <t>OUTDOOR</t>
  </si>
  <si>
    <t>NARANJA</t>
  </si>
  <si>
    <t>821-8008</t>
  </si>
  <si>
    <t>EXTENCION BLANCA</t>
  </si>
  <si>
    <t>TIP RAD</t>
  </si>
  <si>
    <t>TARRUGO</t>
  </si>
  <si>
    <t>VERDE</t>
  </si>
  <si>
    <t>TORNILLO DIABLITO</t>
  </si>
  <si>
    <t>HME-372-506</t>
  </si>
  <si>
    <t>HME-372-507</t>
  </si>
  <si>
    <t>HME-372-508</t>
  </si>
  <si>
    <t>HME-372-509</t>
  </si>
  <si>
    <t>HME-372-510</t>
  </si>
  <si>
    <t>HME-372-511</t>
  </si>
  <si>
    <t>HME-372-512</t>
  </si>
  <si>
    <t>HME-372-513</t>
  </si>
  <si>
    <t>HME-372-514</t>
  </si>
  <si>
    <t>HME-372-515</t>
  </si>
  <si>
    <t>HME-372-516</t>
  </si>
  <si>
    <t>HME-372-517</t>
  </si>
  <si>
    <t>HME-372-518</t>
  </si>
  <si>
    <t>HME-372-519</t>
  </si>
  <si>
    <t>HME-372-520</t>
  </si>
  <si>
    <t>HME-372-521</t>
  </si>
  <si>
    <t>EDAM</t>
  </si>
  <si>
    <t>M80</t>
  </si>
  <si>
    <t>HME-372-522</t>
  </si>
  <si>
    <t>HME-372-523</t>
  </si>
  <si>
    <t>HME-372-524</t>
  </si>
  <si>
    <t>HME-372-525</t>
  </si>
  <si>
    <t>HME-372-526</t>
  </si>
  <si>
    <t>HME-372-527</t>
  </si>
  <si>
    <t>HME-372-528</t>
  </si>
  <si>
    <t>HME-372-529</t>
  </si>
  <si>
    <t>HME-372-530</t>
  </si>
  <si>
    <t>HME-372-531</t>
  </si>
  <si>
    <t>Data</t>
  </si>
  <si>
    <t>Archivo de gabetas</t>
  </si>
  <si>
    <t>IBK SP</t>
  </si>
  <si>
    <t>Computadora completa</t>
  </si>
  <si>
    <t>CANON</t>
  </si>
  <si>
    <t>IMAGECLASS MF4445dw</t>
  </si>
  <si>
    <t>PANTALLA</t>
  </si>
  <si>
    <t>HP LASER 107w</t>
  </si>
  <si>
    <t>Mesa azul Escritorio</t>
  </si>
  <si>
    <t xml:space="preserve">Mesa azul Comida </t>
  </si>
  <si>
    <t>Mesa para proyector</t>
  </si>
  <si>
    <t>Bronce/Madera</t>
  </si>
  <si>
    <t xml:space="preserve">Mesa madera Comida </t>
  </si>
  <si>
    <t>silla de oficina</t>
  </si>
  <si>
    <t xml:space="preserve">Tramo </t>
  </si>
  <si>
    <t>Central Telefonica</t>
  </si>
  <si>
    <t>MESOCOM IPECS</t>
  </si>
  <si>
    <t>Telefono</t>
  </si>
  <si>
    <t>Internet Camara</t>
  </si>
  <si>
    <t>TL-SF 1024D</t>
  </si>
  <si>
    <t>P TP-LINK 24 PORT 10/100 MBPS SWITCH</t>
  </si>
  <si>
    <t>I PACE</t>
  </si>
  <si>
    <t>HME-372-532</t>
  </si>
  <si>
    <t>HME-372-533</t>
  </si>
  <si>
    <t>HME-372-534</t>
  </si>
  <si>
    <t>HME-372-535</t>
  </si>
  <si>
    <t>HME-372-536</t>
  </si>
  <si>
    <t>HME-372-537</t>
  </si>
  <si>
    <t>HME-372-538</t>
  </si>
  <si>
    <t>HME-372-539</t>
  </si>
  <si>
    <t>HME-372-541</t>
  </si>
  <si>
    <t>HME-372-542</t>
  </si>
  <si>
    <t>HME-372-543</t>
  </si>
  <si>
    <t>HME-372-544</t>
  </si>
  <si>
    <t>HME-372-545</t>
  </si>
  <si>
    <t>HME-372-546</t>
  </si>
  <si>
    <t>HME-372-547</t>
  </si>
  <si>
    <t>HME-372-548</t>
  </si>
  <si>
    <t>HME-372-549</t>
  </si>
  <si>
    <t>HME-372-550</t>
  </si>
  <si>
    <t>HME-372-551</t>
  </si>
  <si>
    <t>HME-372-552</t>
  </si>
  <si>
    <t>AIRE ACONDICONADO  SPLIT</t>
  </si>
  <si>
    <t>DESCANSO MEDICO Y ESPECIALISTA</t>
  </si>
  <si>
    <t>MEDICO GENERAL</t>
  </si>
  <si>
    <t>MRFFT18AS2</t>
  </si>
  <si>
    <t>TUBERCULOSIS</t>
  </si>
  <si>
    <t>RAYOS X OFICINA</t>
  </si>
  <si>
    <t>MR1223CU</t>
  </si>
  <si>
    <t>OFICINA DE SEGURIDAD</t>
  </si>
  <si>
    <t xml:space="preserve">RAYOS X </t>
  </si>
  <si>
    <t>TRABAJO SOCIAL</t>
  </si>
  <si>
    <t>MANTENIMIENTO</t>
  </si>
  <si>
    <t>DELTA</t>
  </si>
  <si>
    <t>NEVERA EJECUTIVA</t>
  </si>
  <si>
    <t>Gabetero de metsl</t>
  </si>
  <si>
    <t>Sillas de espera</t>
  </si>
  <si>
    <t>HME-372-553</t>
  </si>
  <si>
    <t>HME-372-554</t>
  </si>
  <si>
    <t>HME-372-555</t>
  </si>
  <si>
    <t>HME-372-556</t>
  </si>
  <si>
    <t>HME-372-557</t>
  </si>
  <si>
    <t>HME-372-558</t>
  </si>
  <si>
    <t>HME-372-559</t>
  </si>
  <si>
    <t>HME-372-560</t>
  </si>
  <si>
    <t>HME-372-561</t>
  </si>
  <si>
    <t>HME-372-562</t>
  </si>
  <si>
    <t>HME-372-563</t>
  </si>
  <si>
    <t>FETAL DOPPLER</t>
  </si>
  <si>
    <t>RFD-D</t>
  </si>
  <si>
    <t>ANALIZADOR HEMATOLOGICO</t>
  </si>
  <si>
    <t>H30/IH30</t>
  </si>
  <si>
    <t>MURAL PEQUEñO</t>
  </si>
  <si>
    <t>COMMAX</t>
  </si>
  <si>
    <t>Azul con Gris</t>
  </si>
  <si>
    <t>TRABAJO LIMPIO</t>
  </si>
  <si>
    <t>Gabinetes y Fregdero</t>
  </si>
  <si>
    <t>TRABAJO SUCIO</t>
  </si>
  <si>
    <t>DESCANSO ENFERMERA</t>
  </si>
  <si>
    <t>|</t>
  </si>
  <si>
    <t>LEVANTAMIENTO DE COMPRESOR DE ODONTOLOGIA</t>
  </si>
  <si>
    <t xml:space="preserve">COMPRESOR </t>
  </si>
  <si>
    <t>SCHUZ</t>
  </si>
  <si>
    <t>MSV 6</t>
  </si>
  <si>
    <t>000375805G</t>
  </si>
  <si>
    <t>CAMPBELI HAUSFELD</t>
  </si>
  <si>
    <t>VT610408AJ</t>
  </si>
  <si>
    <t>G077877</t>
  </si>
  <si>
    <t>HME-372-540</t>
  </si>
  <si>
    <t>NUEVA FARMACIA</t>
  </si>
  <si>
    <t>LOCKERS BLANCO DE METAL</t>
  </si>
  <si>
    <t>LOCKERS BLANCO DE MADERA Y CRISTAL</t>
  </si>
  <si>
    <t>MESA AZUL PARA ESCRITORIO</t>
  </si>
  <si>
    <t>SILLA BLANCA</t>
  </si>
  <si>
    <t>BLANCA</t>
  </si>
  <si>
    <t>LASERJET P1102W</t>
  </si>
  <si>
    <t>Axul</t>
  </si>
  <si>
    <t>zafacon</t>
  </si>
  <si>
    <t>Escritorio  completo</t>
  </si>
  <si>
    <t>LAMPARA REDONDA</t>
  </si>
  <si>
    <t>INLEC</t>
  </si>
  <si>
    <t>8-18W</t>
  </si>
  <si>
    <t>HABITACION 106</t>
  </si>
  <si>
    <t>TRIAJE RESPIRATORIO</t>
  </si>
  <si>
    <t>CALIDAD</t>
  </si>
  <si>
    <t>HME-372-238</t>
  </si>
  <si>
    <t>HME-372-239</t>
  </si>
  <si>
    <t>GRECA</t>
  </si>
  <si>
    <t>BLACK +DECKER</t>
  </si>
  <si>
    <t>NEGRO/ROJO</t>
  </si>
  <si>
    <t xml:space="preserve">EXTINTOR  MEDIANO </t>
  </si>
  <si>
    <t>ROJO</t>
  </si>
  <si>
    <t>EXTINTOR  PEQUEñO</t>
  </si>
  <si>
    <t>BREAK</t>
  </si>
  <si>
    <t>NF400-CS</t>
  </si>
  <si>
    <t>NEGRO</t>
  </si>
  <si>
    <t>RADIO DE AMBULANCIA</t>
  </si>
  <si>
    <t>HYTERA</t>
  </si>
  <si>
    <t>RADIO DE AMBULANCIA AMPLIFICADOR</t>
  </si>
  <si>
    <t>SAMPLEXPOWER</t>
  </si>
  <si>
    <t>08301-1324-0107</t>
  </si>
  <si>
    <t>DC8M</t>
  </si>
  <si>
    <t>6FZDKF1</t>
  </si>
  <si>
    <t>LASERJET PRO MFP</t>
  </si>
  <si>
    <t>DISINTEGRATOR</t>
  </si>
  <si>
    <t>BLANCO/AZUL</t>
  </si>
  <si>
    <t>LIFE GUARD</t>
  </si>
  <si>
    <t>CREMA</t>
  </si>
  <si>
    <t>CINTA DE MAQUINA DE ESCRIBIR</t>
  </si>
  <si>
    <t>UNITYPE</t>
  </si>
  <si>
    <t>STP200</t>
  </si>
  <si>
    <t>AOC</t>
  </si>
  <si>
    <t>HNDF61AO13696</t>
  </si>
  <si>
    <t>MANGUERA DE BRONCE</t>
  </si>
  <si>
    <t>BRONCE</t>
  </si>
  <si>
    <t>MANGUERA DE PLATA</t>
  </si>
  <si>
    <t>PLATA</t>
  </si>
  <si>
    <t>LEVANTAMIENTO DE EXTINTORES</t>
  </si>
  <si>
    <t>HME-372-04</t>
  </si>
  <si>
    <t>HME-372-19</t>
  </si>
  <si>
    <t>HME-372-125</t>
  </si>
  <si>
    <t>HME-372-126</t>
  </si>
  <si>
    <t>HME-372-127</t>
  </si>
  <si>
    <t>HME-372-128</t>
  </si>
  <si>
    <t>HME-372-129</t>
  </si>
  <si>
    <t>HME-372-130</t>
  </si>
  <si>
    <t>HME-372-131</t>
  </si>
  <si>
    <t>HME-372-132</t>
  </si>
  <si>
    <t>HME-372-133</t>
  </si>
  <si>
    <t>HME-372-134</t>
  </si>
  <si>
    <t>EXTINTORES PEQUEñOS</t>
  </si>
  <si>
    <t>CARBON</t>
  </si>
  <si>
    <t>ENFERMERIA</t>
  </si>
  <si>
    <t>agiler</t>
  </si>
  <si>
    <t>Entregdo 4/2/22</t>
  </si>
  <si>
    <t>LARGA</t>
  </si>
  <si>
    <t>MURAL</t>
  </si>
  <si>
    <t>HME-372-119</t>
  </si>
  <si>
    <t>MANOMETRO</t>
  </si>
  <si>
    <t>YQY-352</t>
  </si>
  <si>
    <t xml:space="preserve">BANDEJA DE CESAREA </t>
  </si>
  <si>
    <t xml:space="preserve">WELDON GERMANY STAINLESS </t>
  </si>
  <si>
    <t>HW-034-12</t>
  </si>
  <si>
    <t>HW-034-10</t>
  </si>
  <si>
    <t>HW-034-05</t>
  </si>
  <si>
    <t>SET DE EXAMEN GINECOLOGICO</t>
  </si>
  <si>
    <t>25184-20</t>
  </si>
  <si>
    <t>SET DE CUELLO UTERINO</t>
  </si>
  <si>
    <t>NOVAK CURETA ASPIRAD .25 CM /4MM</t>
  </si>
  <si>
    <t>KEVORKIAN CURETA 30 CM/4MM CON CESTO</t>
  </si>
  <si>
    <t>TISCHILER MORGAN PINZA P.BIOPS 3X7MM/20CM</t>
  </si>
  <si>
    <t>GRAVE ESPECULO FIG 3 115X 35MM</t>
  </si>
  <si>
    <t>HEGAR DILAT.DOB.JUEGO DE 8 C/U 3/4 -17/18 MM</t>
  </si>
  <si>
    <t>SCHOEDER (POZZI) PINZA UTERINA 25 CM</t>
  </si>
  <si>
    <t>SIMS CURETA RIG. CORTAN. 20 CM FIG 3,10 MM</t>
  </si>
  <si>
    <t>71592-04</t>
  </si>
  <si>
    <t>71596-40</t>
  </si>
  <si>
    <t>71621-01</t>
  </si>
  <si>
    <t>71110-03</t>
  </si>
  <si>
    <t>71424-08</t>
  </si>
  <si>
    <t>71502-25</t>
  </si>
  <si>
    <t>71710-09</t>
  </si>
  <si>
    <t>R29007</t>
  </si>
  <si>
    <t>CESTA PARA INSTRUMENTOS</t>
  </si>
  <si>
    <t>SET DE DIU</t>
  </si>
  <si>
    <t>SERPETINE GRASPER PINZA FLEXIBLE PARA LA ESPIRAL 20CM</t>
  </si>
  <si>
    <t>I.U.D GANCHO PARA SACAR EL INSIERTO</t>
  </si>
  <si>
    <t>MAXI GRASPER PINZA PARA  BIOPSIA</t>
  </si>
  <si>
    <t xml:space="preserve">SEPARADOR TIPO L </t>
  </si>
  <si>
    <t>SEPARADOR TIPO U</t>
  </si>
  <si>
    <t>TIJERAS PORTA AGUJAS PLATA</t>
  </si>
  <si>
    <t xml:space="preserve">TIJERAS MUSSET PLATA </t>
  </si>
  <si>
    <t xml:space="preserve">ESPECULO PLATA </t>
  </si>
  <si>
    <t>SEPARADOR TIPO COMPAS</t>
  </si>
  <si>
    <t>SEPARADOR TIPO CUCHARON ANCLA</t>
  </si>
  <si>
    <t>SEPARADOR TIPO OVALO CUCHARA</t>
  </si>
  <si>
    <t>SEPARADOR TIPO L PLANA</t>
  </si>
  <si>
    <t>SEPARADOR TIPO CIRCULAR</t>
  </si>
  <si>
    <t>SEPARADOR TIPO 0VALO INCLINADO</t>
  </si>
  <si>
    <t>SEPARADOR TIPO U PEQUEñO</t>
  </si>
  <si>
    <t>SEPARADOR TIPO PLANA CON RELIEVE</t>
  </si>
  <si>
    <t>SEPARADOR TIPO BOLA DE ACERO</t>
  </si>
  <si>
    <t>SEPARADOR TIPO F</t>
  </si>
  <si>
    <t>SEPARADOR TIPO GANCHO</t>
  </si>
  <si>
    <t>TIJERAS CURVA MESENBAU</t>
  </si>
  <si>
    <t>TIJERAS RASTRILLO</t>
  </si>
  <si>
    <t>TIJERAS CANGREJO</t>
  </si>
  <si>
    <t>TIJERAS CURVA RECTA  PEQUEñA</t>
  </si>
  <si>
    <t>TIJERAS CURVA RECTA  GRANDE</t>
  </si>
  <si>
    <t>CORTA AGUJA</t>
  </si>
  <si>
    <t>PINZA KELLY RECTA MEDIANA</t>
  </si>
  <si>
    <t>PINZA KELLY RECTA GRANDE</t>
  </si>
  <si>
    <t>PINZA KELLY CURVA PEQUEñA</t>
  </si>
  <si>
    <t>PINZA KELLY CURVA GRANDE</t>
  </si>
  <si>
    <t>PINZA UTERINA</t>
  </si>
  <si>
    <t>PINZA MUSSET PEQUEñA</t>
  </si>
  <si>
    <t>PINZA MUSSET GRANDE</t>
  </si>
  <si>
    <t xml:space="preserve">VASO DE MEDIDOR </t>
  </si>
  <si>
    <t>MEASUING  CUP</t>
  </si>
  <si>
    <t>HW-007-03</t>
  </si>
  <si>
    <t>BANDEJA PEQUEñA</t>
  </si>
  <si>
    <t>HW-006-12A</t>
  </si>
  <si>
    <t>RIBBON  ABDOMINAL SPATULAS 33 CMM*13 50MM</t>
  </si>
  <si>
    <t>ESPATULA DE METAL</t>
  </si>
  <si>
    <t>PINZAS CON DIENTES</t>
  </si>
  <si>
    <t>HS-59-14-19</t>
  </si>
  <si>
    <t>WS-079-059</t>
  </si>
  <si>
    <t>WS-313-002</t>
  </si>
  <si>
    <t xml:space="preserve">PINZA CON DIENTES PLANA </t>
  </si>
  <si>
    <t>PINZA CON DIENTES CURVA</t>
  </si>
  <si>
    <t>PINZA CON DOBLE  DIENTES CURVA</t>
  </si>
  <si>
    <t>WS-099-088</t>
  </si>
  <si>
    <t>WS-081-073</t>
  </si>
  <si>
    <t>WS-083-098</t>
  </si>
  <si>
    <t>WS-59-01-17</t>
  </si>
  <si>
    <t>PINZA RECTA</t>
  </si>
  <si>
    <t>PINZAS RECTA</t>
  </si>
  <si>
    <t>PINZAS CURVA</t>
  </si>
  <si>
    <t>PINZAS CURVAS</t>
  </si>
  <si>
    <t>WS-BC-543-024</t>
  </si>
  <si>
    <t>WS-59-14-19</t>
  </si>
  <si>
    <t>WS-079-043</t>
  </si>
  <si>
    <t>PINZAS UTERINO</t>
  </si>
  <si>
    <t>WS-408-09</t>
  </si>
  <si>
    <t>WS-315-022</t>
  </si>
  <si>
    <t>PINZAS DE TUNGSTENO</t>
  </si>
  <si>
    <t xml:space="preserve">PINZA DE TUNGSTENO CON CARBURO </t>
  </si>
  <si>
    <t>MAYO</t>
  </si>
  <si>
    <t>WS-125-019</t>
  </si>
  <si>
    <t>DORADO</t>
  </si>
  <si>
    <t>REDA</t>
  </si>
  <si>
    <t>PORTA AGUJA</t>
  </si>
  <si>
    <t>WELDON STAINLESS STEEL</t>
  </si>
  <si>
    <t>WS-125-022</t>
  </si>
  <si>
    <t>WS-125-021</t>
  </si>
  <si>
    <t xml:space="preserve">PINZA DE  BIOPSIA </t>
  </si>
  <si>
    <t>PINZAS ANATOMICA</t>
  </si>
  <si>
    <t>PINZA ANATOMICA</t>
  </si>
  <si>
    <t>WS-057-011</t>
  </si>
  <si>
    <t>SONDA ABOTONADAS</t>
  </si>
  <si>
    <t>WS-098-012</t>
  </si>
  <si>
    <t>PINZA DE DISECCION CON DIENTES</t>
  </si>
  <si>
    <t xml:space="preserve">SIMS CURETA  UTERINOS 31 CM </t>
  </si>
  <si>
    <t>WS-400-054</t>
  </si>
  <si>
    <t xml:space="preserve">BISTURI ESTANDAR </t>
  </si>
  <si>
    <t>WS-002-006</t>
  </si>
  <si>
    <t>DILATAOR UTERINO</t>
  </si>
  <si>
    <t>WS-395-009</t>
  </si>
  <si>
    <t>WS-397-004</t>
  </si>
  <si>
    <t>SONDA ACANALADAS</t>
  </si>
  <si>
    <t>WS-009-031</t>
  </si>
  <si>
    <t>WS-008-012</t>
  </si>
  <si>
    <t>SONDA /TUBO DE SUCCION</t>
  </si>
  <si>
    <t>TUBO DE SUCCION</t>
  </si>
  <si>
    <t>WS-149-118</t>
  </si>
  <si>
    <t>WS-151-132</t>
  </si>
  <si>
    <t>SEPARADOR RETRACTORS</t>
  </si>
  <si>
    <t>WS-061-011</t>
  </si>
  <si>
    <t>WS-061-008</t>
  </si>
  <si>
    <t>HME-372-20</t>
  </si>
  <si>
    <t>PINZAS Y TIJERAS USADAS</t>
  </si>
  <si>
    <t xml:space="preserve">PINZA DE DISECCION </t>
  </si>
  <si>
    <t>PARA HOJA DE BISTURI</t>
  </si>
  <si>
    <t>PINZA DE RETRACTORES</t>
  </si>
  <si>
    <t>AGUJAS DE LIGADURA</t>
  </si>
  <si>
    <t>APLICADOR DE CLIP LAPAROSCOPIO</t>
  </si>
  <si>
    <t>BLANCO/GRIS</t>
  </si>
  <si>
    <t xml:space="preserve">ASPIRADOR </t>
  </si>
  <si>
    <t>CURETA URETINA</t>
  </si>
  <si>
    <t>DILATACION UTERINA</t>
  </si>
  <si>
    <t>Diu Serpentine Grasper Flexible Reda</t>
  </si>
  <si>
    <t>CURETA DE ASPIRACION</t>
  </si>
  <si>
    <t>Pinzas hemostàticas</t>
  </si>
  <si>
    <t>TIJERA UMBILICALES</t>
  </si>
  <si>
    <t>TIJERA DE TRANSPORTE</t>
  </si>
  <si>
    <t>TIJERA PEQUEñA DE CORTAR HILO</t>
  </si>
  <si>
    <t>MEDIDOR DE PRESION EN BULTO AZUL</t>
  </si>
  <si>
    <t>ESTETOCOPIO EN BULTO ROJO</t>
  </si>
  <si>
    <t>BOMBA DE INFUSOR</t>
  </si>
  <si>
    <t>INFUSER</t>
  </si>
  <si>
    <t>MC GAW</t>
  </si>
  <si>
    <t>LARINGOSCOPIO 7 PC</t>
  </si>
  <si>
    <t>MEDIDOR DE GLUCOSA</t>
  </si>
  <si>
    <t>ONE TOUCH ULTRA MINI</t>
  </si>
  <si>
    <t>NEGRO/VERDE</t>
  </si>
  <si>
    <t>Rígido de cables de los órganos con cubiertas y junta</t>
  </si>
  <si>
    <t>LAPAROSCOPICO</t>
  </si>
  <si>
    <t>ethicon ENDOPATH 355</t>
  </si>
  <si>
    <t>Naranja/transparente</t>
  </si>
  <si>
    <t>ángulo mandíbulas estrías longitudinales Doble Acción</t>
  </si>
  <si>
    <t>FOCO DE LARINGOSCOPIO</t>
  </si>
  <si>
    <t>LARINGOSCOPIO 1 PC pequeña</t>
  </si>
  <si>
    <t>CIRUJIA</t>
  </si>
  <si>
    <t>TARJETA DE LUCES PARA ALTO VOLTAJE</t>
  </si>
  <si>
    <t>PG LIFELINK</t>
  </si>
  <si>
    <t>LAMPARAS DE QUIROFANO LEY PANTALLA</t>
  </si>
  <si>
    <t>ENDO</t>
  </si>
  <si>
    <t>ARMARIO METALICO PARA HERRAMIENTAS</t>
  </si>
  <si>
    <t>MESA METALICA CUADRADA</t>
  </si>
  <si>
    <t>MESA METALICA CURVA</t>
  </si>
  <si>
    <t>CUBO PARA DESECHOS</t>
  </si>
  <si>
    <t>FABIUS PLUS</t>
  </si>
  <si>
    <t>GRIS/AZUL</t>
  </si>
  <si>
    <t>CAMARA PARA OPERAR</t>
  </si>
  <si>
    <t>SOLDADOR</t>
  </si>
  <si>
    <t>ESU-400</t>
  </si>
  <si>
    <t>GRABADORA</t>
  </si>
  <si>
    <t>F104</t>
  </si>
  <si>
    <t>BASE PARA CAMARA</t>
  </si>
  <si>
    <t>ALMACENAMIENTO</t>
  </si>
  <si>
    <t>SET DE CAMARA</t>
  </si>
  <si>
    <t>ASPIRADOR</t>
  </si>
  <si>
    <t>GOMCO</t>
  </si>
  <si>
    <t>GRIS/NARANJA</t>
  </si>
  <si>
    <t>TORRE MESA PARA PINZA</t>
  </si>
  <si>
    <t>MESA DE CIRUJIA</t>
  </si>
  <si>
    <t>CONTROL DE TUBERIA DE OXIGENO Y AIRE</t>
  </si>
  <si>
    <t>MED TOUCH</t>
  </si>
  <si>
    <t>CUNA CANGURO</t>
  </si>
  <si>
    <t>INFANT RADIANT WARMER</t>
  </si>
  <si>
    <t>GABETERO DE PINZAS</t>
  </si>
  <si>
    <t>PORALIS 100</t>
  </si>
  <si>
    <t>INCUBADORA PORTATIL</t>
  </si>
  <si>
    <t>ISOLETTE</t>
  </si>
  <si>
    <t>AMSCO 400</t>
  </si>
  <si>
    <t>CALDERA DE VAPOR BOMBONA</t>
  </si>
  <si>
    <t>ARMARIO PARA GUARDAR PINZAS</t>
  </si>
  <si>
    <t>LOCKER METALICO</t>
  </si>
  <si>
    <t>SILLAS PARA ESCRITORIO</t>
  </si>
  <si>
    <t>ULTRASONIDO</t>
  </si>
  <si>
    <t>FM300</t>
  </si>
  <si>
    <t>FREGADERO INOXIDABLE</t>
  </si>
  <si>
    <t>MESA PARA PINZAS CON RUEDAS</t>
  </si>
  <si>
    <t>ENTRADA DE OXIGENO/AIRE/PRESION</t>
  </si>
  <si>
    <t xml:space="preserve">ARMARIO </t>
  </si>
  <si>
    <t xml:space="preserve">SILLA ON RUEDA </t>
  </si>
  <si>
    <t>GABETERO TIPO ESCRITORIO AZUL</t>
  </si>
  <si>
    <t>PESA PARA CUELLO</t>
  </si>
  <si>
    <t>AMEU</t>
  </si>
  <si>
    <t>ACCESSORIO ASPIRADOR AMEU</t>
  </si>
  <si>
    <t>BALANZA</t>
  </si>
  <si>
    <t>SALTER 22 LBX2 ONZ/ 10KGX50G</t>
  </si>
  <si>
    <t>BLANCO/NEGRO</t>
  </si>
</sst>
</file>

<file path=xl/styles.xml><?xml version="1.0" encoding="utf-8"?>
<styleSheet xmlns="http://schemas.openxmlformats.org/spreadsheetml/2006/main">
  <numFmts count="1">
    <numFmt numFmtId="43" formatCode="_-* #,##0.00\ _€_-;\-* #,##0.00\ _€_-;_-* &quot;-&quot;??\ _€_-;_-@_-"/>
  </numFmts>
  <fonts count="37">
    <font>
      <sz val="11"/>
      <color theme="1"/>
      <name val="Calibri"/>
      <family val="2"/>
      <scheme val="minor"/>
    </font>
    <font>
      <sz val="11"/>
      <color theme="1"/>
      <name val="Calibri"/>
      <family val="2"/>
      <scheme val="minor"/>
    </font>
    <font>
      <sz val="10"/>
      <name val="Arial"/>
      <family val="2"/>
    </font>
    <font>
      <sz val="10"/>
      <name val="Arial"/>
      <family val="2"/>
    </font>
    <font>
      <b/>
      <sz val="10"/>
      <name val="Calibri"/>
      <family val="2"/>
      <scheme val="minor"/>
    </font>
    <font>
      <sz val="10"/>
      <color theme="1"/>
      <name val="Calibri"/>
      <family val="2"/>
      <scheme val="minor"/>
    </font>
    <font>
      <b/>
      <sz val="10"/>
      <color theme="1"/>
      <name val="Calibri"/>
      <family val="2"/>
      <scheme val="minor"/>
    </font>
    <font>
      <sz val="10"/>
      <color theme="1"/>
      <name val="Tw Cen MT"/>
      <family val="2"/>
    </font>
    <font>
      <sz val="18"/>
      <color theme="3"/>
      <name val="Calibri Light"/>
      <family val="2"/>
      <scheme val="major"/>
    </font>
    <font>
      <b/>
      <sz val="11"/>
      <color theme="1"/>
      <name val="Calibri"/>
      <family val="2"/>
      <scheme val="minor"/>
    </font>
    <font>
      <b/>
      <sz val="26"/>
      <color theme="1" tint="0.14996795556505021"/>
      <name val="Bookman Old Style"/>
      <family val="1"/>
    </font>
    <font>
      <sz val="24"/>
      <color theme="1"/>
      <name val="Calibri"/>
      <family val="2"/>
      <scheme val="minor"/>
    </font>
    <font>
      <sz val="18"/>
      <color theme="1"/>
      <name val="Calibri"/>
      <family val="2"/>
      <scheme val="minor"/>
    </font>
    <font>
      <sz val="11"/>
      <color theme="1"/>
      <name val="Constantia"/>
      <family val="1"/>
    </font>
    <font>
      <b/>
      <sz val="12"/>
      <color theme="1"/>
      <name val="Arial"/>
      <family val="2"/>
    </font>
    <font>
      <b/>
      <u/>
      <sz val="12"/>
      <color theme="1"/>
      <name val="Arial"/>
      <family val="2"/>
    </font>
    <font>
      <b/>
      <sz val="12"/>
      <color theme="1"/>
      <name val="Calibri"/>
      <family val="2"/>
      <scheme val="minor"/>
    </font>
    <font>
      <b/>
      <u/>
      <sz val="12"/>
      <color theme="1"/>
      <name val="Calibri"/>
      <family val="2"/>
      <scheme val="minor"/>
    </font>
    <font>
      <sz val="8"/>
      <color theme="1"/>
      <name val="Calibri"/>
      <family val="2"/>
      <scheme val="minor"/>
    </font>
    <font>
      <b/>
      <sz val="14"/>
      <color theme="1"/>
      <name val="Constantia"/>
      <family val="1"/>
    </font>
    <font>
      <sz val="12"/>
      <color theme="1"/>
      <name val="Times New Roman"/>
      <family val="1"/>
    </font>
    <font>
      <sz val="8"/>
      <name val="Calibri"/>
      <family val="2"/>
      <scheme val="minor"/>
    </font>
    <font>
      <sz val="11"/>
      <name val="Calibri"/>
      <family val="2"/>
      <scheme val="minor"/>
    </font>
    <font>
      <sz val="12"/>
      <name val="Times New Roman"/>
      <family val="1"/>
    </font>
    <font>
      <sz val="10"/>
      <name val="Calibri"/>
      <family val="2"/>
      <scheme val="minor"/>
    </font>
    <font>
      <b/>
      <sz val="12"/>
      <name val="Times New Roman"/>
      <family val="1"/>
    </font>
    <font>
      <b/>
      <sz val="11"/>
      <color rgb="FFFF0000"/>
      <name val="Calibri"/>
      <family val="2"/>
      <scheme val="minor"/>
    </font>
    <font>
      <b/>
      <sz val="10"/>
      <color rgb="FFFF0000"/>
      <name val="Calibri"/>
      <family val="2"/>
      <scheme val="minor"/>
    </font>
    <font>
      <sz val="11"/>
      <color rgb="FF202124"/>
      <name val="Inherit"/>
    </font>
    <font>
      <b/>
      <sz val="12"/>
      <color rgb="FF000000"/>
      <name val="Calibri"/>
      <family val="2"/>
      <scheme val="minor"/>
    </font>
    <font>
      <sz val="11"/>
      <color rgb="FFFF0000"/>
      <name val="Calibri"/>
      <family val="2"/>
      <scheme val="minor"/>
    </font>
    <font>
      <u/>
      <sz val="11"/>
      <color theme="1"/>
      <name val="Calibri"/>
      <family val="2"/>
      <scheme val="minor"/>
    </font>
    <font>
      <b/>
      <sz val="12"/>
      <color rgb="FFFF0000"/>
      <name val="Times New Roman"/>
      <family val="1"/>
    </font>
    <font>
      <b/>
      <sz val="12"/>
      <color theme="1"/>
      <name val="Times New Roman"/>
      <family val="1"/>
    </font>
    <font>
      <sz val="14"/>
      <color rgb="FF222222"/>
      <name val="Poppins"/>
    </font>
    <font>
      <sz val="12"/>
      <color rgb="FF333333"/>
      <name val="Arial"/>
      <family val="2"/>
    </font>
    <font>
      <sz val="14"/>
      <color rgb="FF333333"/>
      <name val="Skin-market-sans"/>
    </font>
  </fonts>
  <fills count="1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0"/>
        <bgColor theme="4" tint="0.79998168889431442"/>
      </patternFill>
    </fill>
    <fill>
      <patternFill patternType="solid">
        <fgColor rgb="FFFF0000"/>
        <bgColor theme="4" tint="0.79998168889431442"/>
      </patternFill>
    </fill>
    <fill>
      <patternFill patternType="solid">
        <fgColor rgb="FFFFC000"/>
        <bgColor theme="4" tint="0.79998168889431442"/>
      </patternFill>
    </fill>
    <fill>
      <patternFill patternType="solid">
        <fgColor rgb="FFFFC000"/>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9">
    <xf numFmtId="0" fontId="0" fillId="0" borderId="0"/>
    <xf numFmtId="0" fontId="2" fillId="0" borderId="0"/>
    <xf numFmtId="43" fontId="1" fillId="0" borderId="0" applyFont="0" applyFill="0" applyBorder="0" applyAlignment="0" applyProtection="0"/>
    <xf numFmtId="0" fontId="1" fillId="0" borderId="0"/>
    <xf numFmtId="0" fontId="1" fillId="0" borderId="0"/>
    <xf numFmtId="0" fontId="3" fillId="0" borderId="0"/>
    <xf numFmtId="43" fontId="3" fillId="0" borderId="0" applyFont="0" applyFill="0" applyBorder="0" applyAlignment="0" applyProtection="0"/>
    <xf numFmtId="0" fontId="1" fillId="0" borderId="0"/>
    <xf numFmtId="0" fontId="8" fillId="0" borderId="0" applyNumberFormat="0" applyFill="0" applyBorder="0" applyAlignment="0" applyProtection="0"/>
  </cellStyleXfs>
  <cellXfs count="393">
    <xf numFmtId="0" fontId="0" fillId="0" borderId="0" xfId="0"/>
    <xf numFmtId="0" fontId="5" fillId="5" borderId="1" xfId="1" applyFont="1" applyFill="1" applyBorder="1" applyAlignment="1">
      <alignment horizontal="left" vertical="center" wrapText="1"/>
    </xf>
    <xf numFmtId="0" fontId="5" fillId="5" borderId="1" xfId="1" applyFont="1" applyFill="1" applyBorder="1" applyAlignment="1">
      <alignment horizontal="center" vertical="center"/>
    </xf>
    <xf numFmtId="0" fontId="6" fillId="5" borderId="1" xfId="1" applyFont="1" applyFill="1" applyBorder="1" applyAlignment="1">
      <alignment horizontal="center" vertical="center"/>
    </xf>
    <xf numFmtId="0" fontId="5" fillId="5" borderId="1" xfId="1" applyFont="1" applyFill="1" applyBorder="1"/>
    <xf numFmtId="0" fontId="5" fillId="2" borderId="1" xfId="1" applyFont="1" applyFill="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4" fillId="3" borderId="1" xfId="1" applyFont="1" applyFill="1" applyBorder="1" applyAlignment="1">
      <alignment horizontal="center" vertical="center" wrapText="1"/>
    </xf>
    <xf numFmtId="0" fontId="7" fillId="0" borderId="1" xfId="1" applyFont="1" applyBorder="1" applyAlignment="1">
      <alignment horizontal="left" vertical="center" wrapText="1"/>
    </xf>
    <xf numFmtId="0" fontId="5" fillId="5" borderId="1" xfId="1" applyFont="1" applyFill="1" applyBorder="1" applyAlignment="1">
      <alignment wrapText="1"/>
    </xf>
    <xf numFmtId="0" fontId="5" fillId="6"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6" borderId="1" xfId="1" applyFont="1" applyFill="1" applyBorder="1" applyAlignment="1">
      <alignment horizontal="center" vertical="center"/>
    </xf>
    <xf numFmtId="0" fontId="6" fillId="6" borderId="1" xfId="1" applyFont="1" applyFill="1" applyBorder="1" applyAlignment="1">
      <alignment horizontal="center" vertical="center"/>
    </xf>
    <xf numFmtId="0" fontId="5" fillId="6" borderId="1" xfId="1" applyFont="1" applyFill="1" applyBorder="1"/>
    <xf numFmtId="0" fontId="5" fillId="4" borderId="1" xfId="1" applyFont="1" applyFill="1" applyBorder="1" applyAlignment="1">
      <alignment horizontal="center" vertical="center"/>
    </xf>
    <xf numFmtId="0" fontId="5" fillId="4" borderId="1" xfId="1" applyFont="1" applyFill="1" applyBorder="1"/>
    <xf numFmtId="0" fontId="5" fillId="2" borderId="1" xfId="1" applyFont="1" applyFill="1" applyBorder="1" applyAlignment="1">
      <alignment wrapText="1"/>
    </xf>
    <xf numFmtId="0" fontId="5" fillId="6" borderId="1" xfId="1" applyFont="1" applyFill="1" applyBorder="1" applyAlignment="1">
      <alignment wrapText="1"/>
    </xf>
    <xf numFmtId="0" fontId="5" fillId="7" borderId="1" xfId="1" applyFont="1" applyFill="1" applyBorder="1" applyAlignment="1">
      <alignment horizontal="left" vertical="center" wrapText="1"/>
    </xf>
    <xf numFmtId="0" fontId="5" fillId="7" borderId="1" xfId="1" applyFont="1" applyFill="1" applyBorder="1" applyAlignment="1">
      <alignment horizontal="center" vertical="center"/>
    </xf>
    <xf numFmtId="0" fontId="6" fillId="7" borderId="1" xfId="1" applyFont="1" applyFill="1" applyBorder="1" applyAlignment="1">
      <alignment horizontal="center" vertical="center"/>
    </xf>
    <xf numFmtId="0" fontId="5" fillId="8" borderId="1" xfId="1" applyFont="1" applyFill="1" applyBorder="1" applyAlignment="1">
      <alignment horizontal="left" vertical="center" wrapText="1"/>
    </xf>
    <xf numFmtId="0" fontId="5" fillId="8" borderId="1" xfId="1" applyFont="1" applyFill="1" applyBorder="1" applyAlignment="1">
      <alignment wrapText="1"/>
    </xf>
    <xf numFmtId="0" fontId="5" fillId="8" borderId="1" xfId="1" applyFont="1" applyFill="1" applyBorder="1" applyAlignment="1">
      <alignment horizontal="center" vertical="center"/>
    </xf>
    <xf numFmtId="0" fontId="10" fillId="2" borderId="0" xfId="8" applyFont="1" applyFill="1" applyBorder="1" applyAlignment="1">
      <alignment horizontal="center" vertical="center" wrapText="1"/>
    </xf>
    <xf numFmtId="3" fontId="11" fillId="2" borderId="0" xfId="0" applyNumberFormat="1" applyFont="1" applyFill="1" applyAlignment="1">
      <alignment horizontal="center"/>
    </xf>
    <xf numFmtId="0" fontId="12" fillId="2" borderId="0" xfId="0" applyFont="1" applyFill="1" applyAlignment="1">
      <alignment horizontal="center" vertical="center" wrapText="1"/>
    </xf>
    <xf numFmtId="14" fontId="9" fillId="2" borderId="0" xfId="0" applyNumberFormat="1" applyFont="1" applyFill="1" applyAlignment="1">
      <alignment wrapText="1"/>
    </xf>
    <xf numFmtId="14" fontId="9" fillId="2" borderId="0" xfId="0" applyNumberFormat="1" applyFont="1" applyFill="1" applyAlignment="1">
      <alignment horizontal="center" wrapText="1"/>
    </xf>
    <xf numFmtId="49" fontId="0" fillId="0" borderId="0" xfId="0" applyNumberFormat="1"/>
    <xf numFmtId="0" fontId="13" fillId="0" borderId="0" xfId="0" applyFont="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xf numFmtId="0" fontId="5" fillId="0" borderId="1" xfId="1" applyFont="1" applyFill="1" applyBorder="1" applyAlignment="1">
      <alignment horizontal="center" vertical="center" wrapText="1"/>
    </xf>
    <xf numFmtId="0" fontId="18" fillId="0" borderId="0" xfId="0" applyFont="1" applyAlignment="1">
      <alignment horizontal="center" vertical="center"/>
    </xf>
    <xf numFmtId="0" fontId="10" fillId="2" borderId="0" xfId="8" applyFont="1" applyFill="1" applyBorder="1" applyAlignment="1">
      <alignment horizontal="center" vertical="center" wrapText="1"/>
    </xf>
    <xf numFmtId="3" fontId="11" fillId="2" borderId="0" xfId="0" applyNumberFormat="1" applyFont="1" applyFill="1" applyAlignment="1">
      <alignment horizontal="center"/>
    </xf>
    <xf numFmtId="0" fontId="12" fillId="2" borderId="0" xfId="0" applyFont="1" applyFill="1" applyAlignment="1">
      <alignment horizontal="center" vertical="center" wrapText="1"/>
    </xf>
    <xf numFmtId="0" fontId="0" fillId="0" borderId="0" xfId="0" applyBorder="1"/>
    <xf numFmtId="0" fontId="0" fillId="0" borderId="1" xfId="0" applyFill="1" applyBorder="1"/>
    <xf numFmtId="0" fontId="0" fillId="0" borderId="1" xfId="0" applyFill="1" applyBorder="1" applyAlignment="1">
      <alignment horizontal="center"/>
    </xf>
    <xf numFmtId="0" fontId="20" fillId="0" borderId="1" xfId="0" applyFont="1" applyFill="1" applyBorder="1"/>
    <xf numFmtId="0" fontId="0" fillId="0" borderId="0" xfId="0" applyFill="1"/>
    <xf numFmtId="0" fontId="0" fillId="0" borderId="0" xfId="0" applyAlignment="1">
      <alignment horizontal="center" wrapText="1"/>
    </xf>
    <xf numFmtId="0" fontId="0" fillId="0" borderId="5" xfId="0" applyBorder="1" applyAlignment="1">
      <alignment horizontal="center"/>
    </xf>
    <xf numFmtId="0" fontId="9" fillId="0" borderId="0" xfId="0" applyFont="1"/>
    <xf numFmtId="0" fontId="9" fillId="0" borderId="1" xfId="0" applyFont="1" applyFill="1" applyBorder="1" applyAlignment="1">
      <alignment horizontal="center"/>
    </xf>
    <xf numFmtId="0" fontId="22" fillId="0" borderId="1" xfId="0" applyFont="1" applyFill="1" applyBorder="1"/>
    <xf numFmtId="0" fontId="0" fillId="0" borderId="0" xfId="0" applyFill="1" applyBorder="1"/>
    <xf numFmtId="0" fontId="0" fillId="0" borderId="0" xfId="0" applyBorder="1" applyAlignment="1">
      <alignment horizontal="center"/>
    </xf>
    <xf numFmtId="49" fontId="0" fillId="0" borderId="0" xfId="0" applyNumberFormat="1" applyAlignment="1">
      <alignment horizontal="center"/>
    </xf>
    <xf numFmtId="0" fontId="5" fillId="2" borderId="1" xfId="1" applyFont="1" applyFill="1" applyBorder="1" applyAlignment="1">
      <alignment horizontal="center" vertical="center" wrapText="1"/>
    </xf>
    <xf numFmtId="0" fontId="10" fillId="10" borderId="0" xfId="8" applyFont="1" applyFill="1" applyBorder="1" applyAlignment="1">
      <alignment horizontal="center" vertical="center" wrapText="1"/>
    </xf>
    <xf numFmtId="3" fontId="11" fillId="10" borderId="0" xfId="0" applyNumberFormat="1" applyFont="1" applyFill="1" applyAlignment="1">
      <alignment horizontal="center"/>
    </xf>
    <xf numFmtId="0" fontId="12" fillId="10" borderId="0" xfId="0" applyFont="1" applyFill="1" applyAlignment="1">
      <alignment horizontal="center" vertical="center" wrapText="1"/>
    </xf>
    <xf numFmtId="14" fontId="9" fillId="10" borderId="0" xfId="0" applyNumberFormat="1" applyFont="1" applyFill="1" applyAlignment="1">
      <alignment horizontal="center" wrapText="1"/>
    </xf>
    <xf numFmtId="0" fontId="0" fillId="10" borderId="0" xfId="0" applyFill="1" applyAlignment="1">
      <alignment horizontal="center"/>
    </xf>
    <xf numFmtId="0" fontId="0" fillId="10" borderId="1" xfId="0" applyFill="1" applyBorder="1"/>
    <xf numFmtId="0" fontId="0" fillId="10" borderId="0" xfId="0" applyFill="1"/>
    <xf numFmtId="0" fontId="22" fillId="2" borderId="1" xfId="0" applyFont="1" applyFill="1" applyBorder="1" applyAlignment="1">
      <alignment horizontal="center"/>
    </xf>
    <xf numFmtId="0" fontId="22" fillId="2" borderId="1" xfId="0" applyFont="1" applyFill="1" applyBorder="1"/>
    <xf numFmtId="0" fontId="22" fillId="2" borderId="0" xfId="0" applyFont="1" applyFill="1"/>
    <xf numFmtId="0" fontId="0" fillId="0" borderId="0" xfId="0" applyFont="1" applyFill="1" applyBorder="1"/>
    <xf numFmtId="0" fontId="0" fillId="11" borderId="0" xfId="0" applyFill="1"/>
    <xf numFmtId="0" fontId="22" fillId="11" borderId="0" xfId="0" applyFont="1" applyFill="1"/>
    <xf numFmtId="0" fontId="10" fillId="2" borderId="0" xfId="8" applyFont="1" applyFill="1" applyBorder="1" applyAlignment="1">
      <alignment horizontal="center" vertical="center" wrapText="1"/>
    </xf>
    <xf numFmtId="3" fontId="11" fillId="2" borderId="0" xfId="0" applyNumberFormat="1" applyFont="1" applyFill="1" applyBorder="1" applyAlignment="1">
      <alignment horizontal="center"/>
    </xf>
    <xf numFmtId="0" fontId="12" fillId="2" borderId="0" xfId="0" applyFont="1" applyFill="1" applyBorder="1" applyAlignment="1">
      <alignment horizontal="center" vertical="center" wrapText="1"/>
    </xf>
    <xf numFmtId="14" fontId="9" fillId="2" borderId="0" xfId="0" applyNumberFormat="1" applyFont="1" applyFill="1" applyBorder="1" applyAlignment="1">
      <alignment horizontal="center" wrapText="1"/>
    </xf>
    <xf numFmtId="0" fontId="0" fillId="13" borderId="1" xfId="0" applyFill="1" applyBorder="1"/>
    <xf numFmtId="0" fontId="9" fillId="13" borderId="1" xfId="0" applyFont="1" applyFill="1" applyBorder="1" applyAlignment="1">
      <alignment horizontal="center"/>
    </xf>
    <xf numFmtId="0" fontId="0" fillId="12" borderId="6" xfId="0" applyFill="1" applyBorder="1"/>
    <xf numFmtId="0" fontId="0" fillId="0" borderId="1" xfId="0" applyFont="1" applyFill="1" applyBorder="1"/>
    <xf numFmtId="0" fontId="0" fillId="0" borderId="4" xfId="0" applyFont="1" applyFill="1" applyBorder="1" applyAlignment="1">
      <alignment horizontal="center"/>
    </xf>
    <xf numFmtId="0" fontId="22" fillId="0" borderId="0" xfId="0" applyFont="1" applyFill="1" applyBorder="1"/>
    <xf numFmtId="0" fontId="9" fillId="0" borderId="0" xfId="0" applyFont="1" applyFill="1" applyBorder="1"/>
    <xf numFmtId="0" fontId="0" fillId="2" borderId="1" xfId="0" applyFont="1" applyFill="1" applyBorder="1" applyAlignment="1">
      <alignment horizontal="center"/>
    </xf>
    <xf numFmtId="0" fontId="0" fillId="0" borderId="0" xfId="0" applyFont="1" applyFill="1"/>
    <xf numFmtId="0" fontId="0" fillId="2" borderId="1" xfId="0" applyFont="1" applyFill="1" applyBorder="1"/>
    <xf numFmtId="0" fontId="0" fillId="2" borderId="0" xfId="0" applyFont="1" applyFill="1"/>
    <xf numFmtId="0" fontId="0" fillId="11" borderId="0" xfId="0" applyFont="1" applyFill="1"/>
    <xf numFmtId="0" fontId="0" fillId="0" borderId="6" xfId="0" applyFill="1" applyBorder="1"/>
    <xf numFmtId="0" fontId="0" fillId="0" borderId="3" xfId="0" applyBorder="1" applyAlignment="1">
      <alignment horizontal="center"/>
    </xf>
    <xf numFmtId="0" fontId="25" fillId="0" borderId="1" xfId="0" applyFont="1" applyFill="1" applyBorder="1"/>
    <xf numFmtId="0" fontId="0" fillId="0" borderId="6" xfId="0" applyFont="1" applyFill="1" applyBorder="1"/>
    <xf numFmtId="0" fontId="27" fillId="8" borderId="1" xfId="1" applyFont="1" applyFill="1" applyBorder="1" applyAlignment="1">
      <alignment horizontal="center" vertical="center" wrapText="1"/>
    </xf>
    <xf numFmtId="0" fontId="26" fillId="8" borderId="1" xfId="0" applyFont="1" applyFill="1" applyBorder="1" applyAlignment="1">
      <alignment horizontal="center"/>
    </xf>
    <xf numFmtId="0" fontId="26" fillId="8" borderId="1" xfId="0" applyFont="1" applyFill="1" applyBorder="1"/>
    <xf numFmtId="0" fontId="26" fillId="8" borderId="0" xfId="0" applyFont="1" applyFill="1" applyBorder="1"/>
    <xf numFmtId="0" fontId="26" fillId="8" borderId="0" xfId="0" applyFont="1" applyFill="1"/>
    <xf numFmtId="0" fontId="0" fillId="13" borderId="0" xfId="0" applyFill="1" applyBorder="1"/>
    <xf numFmtId="0" fontId="0" fillId="13" borderId="6" xfId="0" applyFill="1" applyBorder="1"/>
    <xf numFmtId="0" fontId="9" fillId="2" borderId="1" xfId="0" applyFont="1" applyFill="1" applyBorder="1" applyAlignment="1">
      <alignment horizontal="center"/>
    </xf>
    <xf numFmtId="0" fontId="9" fillId="2" borderId="1" xfId="0" applyFont="1" applyFill="1" applyBorder="1"/>
    <xf numFmtId="0" fontId="9" fillId="2" borderId="0" xfId="0" applyFont="1" applyFill="1" applyBorder="1"/>
    <xf numFmtId="0" fontId="9" fillId="2" borderId="6" xfId="0" applyFont="1" applyFill="1" applyBorder="1"/>
    <xf numFmtId="0" fontId="0" fillId="2" borderId="0" xfId="0" applyFont="1" applyFill="1" applyBorder="1"/>
    <xf numFmtId="0" fontId="0" fillId="2" borderId="6" xfId="0" applyFont="1" applyFill="1" applyBorder="1"/>
    <xf numFmtId="0" fontId="0" fillId="2" borderId="1" xfId="0" applyFont="1" applyFill="1" applyBorder="1" applyAlignment="1">
      <alignment horizontal="center"/>
    </xf>
    <xf numFmtId="0" fontId="0" fillId="14" borderId="1" xfId="0" applyFont="1" applyFill="1" applyBorder="1" applyAlignment="1">
      <alignment horizontal="center"/>
    </xf>
    <xf numFmtId="0" fontId="5" fillId="0" borderId="3" xfId="1" applyFont="1" applyFill="1" applyBorder="1" applyAlignment="1">
      <alignment horizontal="center" vertical="center" wrapText="1"/>
    </xf>
    <xf numFmtId="0" fontId="0" fillId="0" borderId="3" xfId="0" applyFont="1" applyFill="1" applyBorder="1" applyAlignment="1">
      <alignment horizontal="center"/>
    </xf>
    <xf numFmtId="0" fontId="0" fillId="0" borderId="3" xfId="0" applyFont="1" applyFill="1" applyBorder="1"/>
    <xf numFmtId="0" fontId="0" fillId="0" borderId="2" xfId="0" applyFont="1" applyFill="1" applyBorder="1"/>
    <xf numFmtId="0" fontId="0" fillId="0" borderId="8" xfId="0" applyFont="1" applyFill="1" applyBorder="1"/>
    <xf numFmtId="0" fontId="27" fillId="13" borderId="1" xfId="1" applyFont="1" applyFill="1" applyBorder="1" applyAlignment="1">
      <alignment horizontal="center" vertical="center" wrapText="1"/>
    </xf>
    <xf numFmtId="0" fontId="30" fillId="13" borderId="1" xfId="0" applyFont="1" applyFill="1" applyBorder="1" applyAlignment="1">
      <alignment horizontal="center"/>
    </xf>
    <xf numFmtId="0" fontId="26" fillId="13" borderId="1" xfId="0" applyFont="1" applyFill="1" applyBorder="1" applyAlignment="1">
      <alignment horizontal="center"/>
    </xf>
    <xf numFmtId="0" fontId="30" fillId="13" borderId="1" xfId="0" applyFont="1" applyFill="1" applyBorder="1"/>
    <xf numFmtId="0" fontId="30" fillId="13" borderId="0" xfId="0" applyFont="1" applyFill="1" applyBorder="1"/>
    <xf numFmtId="0" fontId="30" fillId="13" borderId="6" xfId="0" applyFont="1" applyFill="1" applyBorder="1"/>
    <xf numFmtId="0" fontId="26" fillId="13" borderId="1" xfId="0" applyFont="1" applyFill="1" applyBorder="1"/>
    <xf numFmtId="0" fontId="26" fillId="0" borderId="1" xfId="0" applyFont="1" applyFill="1" applyBorder="1"/>
    <xf numFmtId="0" fontId="26" fillId="0" borderId="0" xfId="0" applyFont="1" applyFill="1" applyBorder="1"/>
    <xf numFmtId="0" fontId="26" fillId="13" borderId="0" xfId="0" applyFont="1" applyFill="1"/>
    <xf numFmtId="0" fontId="30" fillId="0" borderId="1" xfId="0" applyFont="1" applyFill="1" applyBorder="1"/>
    <xf numFmtId="0" fontId="30" fillId="0" borderId="0" xfId="0" applyFont="1" applyFill="1" applyBorder="1"/>
    <xf numFmtId="0" fontId="26" fillId="13" borderId="1" xfId="0" applyFont="1" applyFill="1" applyBorder="1" applyAlignment="1">
      <alignment horizontal="center" vertical="center"/>
    </xf>
    <xf numFmtId="0" fontId="26" fillId="0" borderId="0" xfId="0" applyFont="1" applyFill="1" applyBorder="1" applyAlignment="1">
      <alignment horizontal="center"/>
    </xf>
    <xf numFmtId="0" fontId="26" fillId="13" borderId="0" xfId="0" applyFont="1" applyFill="1" applyAlignment="1">
      <alignment horizontal="center"/>
    </xf>
    <xf numFmtId="0" fontId="9" fillId="0" borderId="0" xfId="0" applyFont="1" applyFill="1" applyBorder="1" applyAlignment="1">
      <alignment horizontal="center"/>
    </xf>
    <xf numFmtId="0" fontId="0" fillId="0" borderId="10" xfId="0" applyFill="1" applyBorder="1"/>
    <xf numFmtId="0" fontId="0" fillId="0" borderId="11" xfId="0" applyFill="1" applyBorder="1"/>
    <xf numFmtId="0" fontId="0" fillId="12" borderId="11" xfId="0" applyFill="1" applyBorder="1"/>
    <xf numFmtId="0" fontId="20" fillId="0" borderId="2" xfId="0" applyFont="1" applyFill="1" applyBorder="1"/>
    <xf numFmtId="0" fontId="5" fillId="0" borderId="2" xfId="1" applyFont="1" applyFill="1" applyBorder="1" applyAlignment="1">
      <alignment horizontal="center" vertical="center" wrapText="1"/>
    </xf>
    <xf numFmtId="0" fontId="0" fillId="0" borderId="2" xfId="0" applyFont="1" applyFill="1" applyBorder="1" applyAlignment="1">
      <alignment horizontal="center"/>
    </xf>
    <xf numFmtId="0" fontId="27" fillId="13" borderId="3" xfId="1" applyFont="1" applyFill="1" applyBorder="1" applyAlignment="1">
      <alignment horizontal="center" vertical="center" wrapText="1"/>
    </xf>
    <xf numFmtId="0" fontId="26" fillId="13" borderId="3" xfId="0" applyFont="1" applyFill="1" applyBorder="1" applyAlignment="1">
      <alignment horizontal="center"/>
    </xf>
    <xf numFmtId="0" fontId="30" fillId="13" borderId="3" xfId="0" applyFont="1" applyFill="1" applyBorder="1"/>
    <xf numFmtId="0" fontId="32" fillId="13" borderId="2" xfId="0" applyFont="1" applyFill="1" applyBorder="1"/>
    <xf numFmtId="0" fontId="27" fillId="13" borderId="2" xfId="1" applyFont="1" applyFill="1" applyBorder="1" applyAlignment="1">
      <alignment horizontal="center" vertical="center" wrapText="1"/>
    </xf>
    <xf numFmtId="0" fontId="26" fillId="13" borderId="2" xfId="0" applyFont="1" applyFill="1" applyBorder="1" applyAlignment="1">
      <alignment horizontal="center"/>
    </xf>
    <xf numFmtId="0" fontId="30" fillId="13" borderId="2" xfId="0" applyFont="1" applyFill="1" applyBorder="1" applyAlignment="1">
      <alignment horizontal="center"/>
    </xf>
    <xf numFmtId="0" fontId="30" fillId="13" borderId="2" xfId="0" applyFont="1" applyFill="1" applyBorder="1"/>
    <xf numFmtId="0" fontId="30" fillId="0" borderId="2" xfId="0" applyFont="1" applyFill="1" applyBorder="1"/>
    <xf numFmtId="0" fontId="26" fillId="13" borderId="2" xfId="0" applyFont="1" applyFill="1" applyBorder="1"/>
    <xf numFmtId="0" fontId="0" fillId="0" borderId="10" xfId="0" applyFont="1" applyFill="1" applyBorder="1"/>
    <xf numFmtId="0" fontId="0" fillId="0" borderId="11" xfId="0" applyFont="1" applyFill="1" applyBorder="1"/>
    <xf numFmtId="0" fontId="0" fillId="12" borderId="11" xfId="0" applyFont="1" applyFill="1" applyBorder="1"/>
    <xf numFmtId="0" fontId="32" fillId="13" borderId="4" xfId="0" applyFont="1" applyFill="1" applyBorder="1"/>
    <xf numFmtId="0" fontId="27" fillId="13" borderId="4" xfId="1" applyFont="1" applyFill="1" applyBorder="1" applyAlignment="1">
      <alignment horizontal="center" vertical="center" wrapText="1"/>
    </xf>
    <xf numFmtId="0" fontId="26" fillId="13" borderId="4" xfId="0" applyFont="1" applyFill="1" applyBorder="1" applyAlignment="1">
      <alignment horizontal="center"/>
    </xf>
    <xf numFmtId="0" fontId="26" fillId="13" borderId="4" xfId="0" applyFont="1" applyFill="1" applyBorder="1"/>
    <xf numFmtId="0" fontId="26" fillId="0" borderId="4" xfId="0" applyFont="1" applyFill="1" applyBorder="1" applyAlignment="1">
      <alignment horizontal="center"/>
    </xf>
    <xf numFmtId="0" fontId="22" fillId="0" borderId="10" xfId="0" applyFont="1" applyFill="1" applyBorder="1"/>
    <xf numFmtId="0" fontId="22" fillId="0" borderId="11" xfId="0" applyFont="1" applyFill="1" applyBorder="1"/>
    <xf numFmtId="0" fontId="22" fillId="12" borderId="11" xfId="0" applyFont="1" applyFill="1" applyBorder="1"/>
    <xf numFmtId="0" fontId="26" fillId="0" borderId="2" xfId="0" applyFont="1" applyFill="1" applyBorder="1"/>
    <xf numFmtId="0" fontId="30" fillId="13" borderId="3" xfId="0" applyFont="1" applyFill="1" applyBorder="1" applyAlignment="1">
      <alignment horizontal="center"/>
    </xf>
    <xf numFmtId="0" fontId="30" fillId="0" borderId="3" xfId="0" applyFont="1" applyFill="1" applyBorder="1"/>
    <xf numFmtId="0" fontId="9" fillId="0" borderId="3" xfId="0" applyFont="1" applyFill="1" applyBorder="1" applyAlignment="1">
      <alignment horizontal="center"/>
    </xf>
    <xf numFmtId="0" fontId="0" fillId="0" borderId="3" xfId="0" applyFill="1" applyBorder="1"/>
    <xf numFmtId="0" fontId="0" fillId="0" borderId="2" xfId="0" applyFill="1" applyBorder="1"/>
    <xf numFmtId="0" fontId="0" fillId="0" borderId="8" xfId="0" applyFont="1" applyFill="1" applyBorder="1" applyAlignment="1">
      <alignment horizontal="center"/>
    </xf>
    <xf numFmtId="0" fontId="30" fillId="13" borderId="4" xfId="0" applyFont="1" applyFill="1" applyBorder="1"/>
    <xf numFmtId="0" fontId="26" fillId="9" borderId="1" xfId="0" applyFont="1" applyFill="1" applyBorder="1" applyAlignment="1">
      <alignment horizontal="center"/>
    </xf>
    <xf numFmtId="0" fontId="26" fillId="9" borderId="1" xfId="0" applyFont="1" applyFill="1" applyBorder="1"/>
    <xf numFmtId="0" fontId="26" fillId="9" borderId="0" xfId="0" applyFont="1" applyFill="1" applyBorder="1"/>
    <xf numFmtId="0" fontId="26" fillId="9" borderId="6" xfId="0" applyFont="1" applyFill="1" applyBorder="1"/>
    <xf numFmtId="0" fontId="0" fillId="2" borderId="2" xfId="0" applyFont="1" applyFill="1" applyBorder="1" applyAlignment="1">
      <alignment horizontal="center"/>
    </xf>
    <xf numFmtId="0" fontId="0" fillId="2" borderId="2" xfId="0" applyFont="1" applyFill="1" applyBorder="1"/>
    <xf numFmtId="0" fontId="0" fillId="12" borderId="10" xfId="0" applyFill="1" applyBorder="1"/>
    <xf numFmtId="0" fontId="26" fillId="13" borderId="0" xfId="0" applyFont="1" applyFill="1" applyBorder="1"/>
    <xf numFmtId="0" fontId="26" fillId="13" borderId="6" xfId="0" applyFont="1" applyFill="1" applyBorder="1"/>
    <xf numFmtId="0" fontId="0" fillId="2" borderId="3" xfId="0" applyFont="1" applyFill="1" applyBorder="1" applyAlignment="1">
      <alignment horizontal="center"/>
    </xf>
    <xf numFmtId="0" fontId="0" fillId="2" borderId="3" xfId="0" applyFont="1" applyFill="1" applyBorder="1"/>
    <xf numFmtId="0" fontId="5" fillId="15" borderId="10" xfId="1" applyFont="1" applyFill="1" applyBorder="1" applyAlignment="1">
      <alignment horizontal="center" vertical="center" wrapText="1"/>
    </xf>
    <xf numFmtId="0" fontId="0" fillId="15" borderId="10" xfId="0" applyFont="1" applyFill="1" applyBorder="1" applyAlignment="1">
      <alignment horizontal="center"/>
    </xf>
    <xf numFmtId="0" fontId="9" fillId="12" borderId="1" xfId="0" applyFont="1" applyFill="1" applyBorder="1" applyAlignment="1">
      <alignment horizontal="center"/>
    </xf>
    <xf numFmtId="0" fontId="0" fillId="0" borderId="1" xfId="0" applyFont="1" applyFill="1" applyBorder="1" applyAlignment="1">
      <alignment horizontal="center"/>
    </xf>
    <xf numFmtId="0" fontId="9" fillId="12" borderId="10" xfId="0" applyFont="1" applyFill="1" applyBorder="1" applyAlignment="1">
      <alignment horizontal="center"/>
    </xf>
    <xf numFmtId="0" fontId="20" fillId="15" borderId="9" xfId="0" applyFont="1" applyFill="1" applyBorder="1"/>
    <xf numFmtId="0" fontId="0" fillId="15" borderId="10" xfId="0" applyFont="1" applyFill="1" applyBorder="1"/>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9" fillId="15" borderId="10" xfId="0" applyFont="1" applyFill="1" applyBorder="1" applyAlignment="1">
      <alignment horizontal="center"/>
    </xf>
    <xf numFmtId="0" fontId="0" fillId="0" borderId="1" xfId="0" applyFont="1" applyFill="1" applyBorder="1" applyAlignment="1">
      <alignment horizontal="center"/>
    </xf>
    <xf numFmtId="0" fontId="0" fillId="0" borderId="13" xfId="0" applyFont="1" applyFill="1" applyBorder="1" applyAlignment="1">
      <alignment horizontal="center"/>
    </xf>
    <xf numFmtId="0" fontId="0" fillId="0" borderId="1" xfId="0" applyFont="1" applyFill="1" applyBorder="1" applyAlignment="1">
      <alignment horizontal="center"/>
    </xf>
    <xf numFmtId="0" fontId="0" fillId="0" borderId="4" xfId="0" applyFont="1" applyFill="1" applyBorder="1"/>
    <xf numFmtId="0" fontId="5" fillId="0" borderId="4" xfId="1" applyFont="1" applyFill="1" applyBorder="1" applyAlignment="1">
      <alignment horizontal="center" vertical="center" wrapText="1"/>
    </xf>
    <xf numFmtId="0" fontId="20" fillId="0" borderId="26" xfId="0" applyFont="1" applyFill="1" applyBorder="1"/>
    <xf numFmtId="0" fontId="36" fillId="0" borderId="1" xfId="0" applyFont="1" applyBorder="1" applyAlignment="1">
      <alignment horizontal="center"/>
    </xf>
    <xf numFmtId="0" fontId="9" fillId="2" borderId="3" xfId="0" applyFont="1" applyFill="1" applyBorder="1" applyAlignment="1">
      <alignment horizontal="center"/>
    </xf>
    <xf numFmtId="0" fontId="9" fillId="2" borderId="3" xfId="0" applyFont="1" applyFill="1" applyBorder="1"/>
    <xf numFmtId="0" fontId="9" fillId="0" borderId="10" xfId="0" applyFont="1" applyFill="1" applyBorder="1"/>
    <xf numFmtId="0" fontId="9" fillId="0" borderId="11" xfId="0" applyFont="1" applyFill="1" applyBorder="1"/>
    <xf numFmtId="0" fontId="9" fillId="12" borderId="11" xfId="0" applyFont="1" applyFill="1" applyBorder="1"/>
    <xf numFmtId="0" fontId="9" fillId="2" borderId="2" xfId="0" applyFont="1" applyFill="1" applyBorder="1" applyAlignment="1">
      <alignment horizontal="center"/>
    </xf>
    <xf numFmtId="0" fontId="9" fillId="2" borderId="2" xfId="0" applyFont="1" applyFill="1" applyBorder="1"/>
    <xf numFmtId="0" fontId="20" fillId="2" borderId="2" xfId="0" applyFont="1" applyFill="1" applyBorder="1"/>
    <xf numFmtId="0" fontId="0" fillId="0" borderId="2" xfId="0" applyBorder="1" applyAlignment="1">
      <alignment horizontal="center"/>
    </xf>
    <xf numFmtId="0" fontId="0" fillId="0" borderId="2" xfId="0" applyFill="1" applyBorder="1" applyAlignment="1">
      <alignment horizontal="center"/>
    </xf>
    <xf numFmtId="0" fontId="0" fillId="0" borderId="2" xfId="0" applyBorder="1"/>
    <xf numFmtId="0" fontId="0" fillId="10" borderId="2" xfId="0" applyFill="1" applyBorder="1"/>
    <xf numFmtId="0" fontId="20" fillId="2" borderId="4" xfId="0" applyFont="1" applyFill="1" applyBorder="1"/>
    <xf numFmtId="0" fontId="0" fillId="0" borderId="4" xfId="0" applyBorder="1" applyAlignment="1">
      <alignment horizontal="center"/>
    </xf>
    <xf numFmtId="0" fontId="0" fillId="0" borderId="4" xfId="0" applyBorder="1"/>
    <xf numFmtId="0" fontId="0" fillId="10" borderId="4" xfId="0" applyFill="1" applyBorder="1"/>
    <xf numFmtId="0" fontId="0" fillId="0" borderId="4" xfId="0" applyFill="1" applyBorder="1"/>
    <xf numFmtId="0" fontId="9" fillId="0" borderId="2" xfId="0" applyFont="1" applyFill="1" applyBorder="1" applyAlignment="1">
      <alignment horizontal="center"/>
    </xf>
    <xf numFmtId="49" fontId="19" fillId="0" borderId="3" xfId="0" applyNumberFormat="1" applyFont="1" applyBorder="1" applyAlignment="1">
      <alignment horizontal="center" vertical="center" wrapText="1"/>
    </xf>
    <xf numFmtId="0" fontId="4" fillId="0" borderId="3" xfId="1" applyFont="1" applyFill="1" applyBorder="1" applyAlignment="1">
      <alignment horizontal="center" vertical="center" wrapText="1"/>
    </xf>
    <xf numFmtId="0" fontId="19" fillId="0" borderId="3" xfId="0" applyFont="1" applyBorder="1" applyAlignment="1">
      <alignment horizontal="center" vertical="center" wrapText="1"/>
    </xf>
    <xf numFmtId="0" fontId="19" fillId="10" borderId="3" xfId="0" applyFont="1" applyFill="1" applyBorder="1" applyAlignment="1">
      <alignment horizontal="center" vertical="center" wrapText="1"/>
    </xf>
    <xf numFmtId="0" fontId="29" fillId="0" borderId="3" xfId="0" applyFont="1" applyBorder="1" applyAlignment="1">
      <alignment horizontal="left" vertical="center" wrapText="1" indent="1"/>
    </xf>
    <xf numFmtId="0" fontId="29" fillId="0" borderId="3" xfId="0" applyFont="1" applyBorder="1"/>
    <xf numFmtId="0" fontId="33" fillId="15" borderId="14" xfId="0" applyFont="1" applyFill="1" applyBorder="1"/>
    <xf numFmtId="0" fontId="6" fillId="15" borderId="10" xfId="1" applyFont="1" applyFill="1" applyBorder="1" applyAlignment="1">
      <alignment horizontal="center" vertical="center" wrapText="1"/>
    </xf>
    <xf numFmtId="0" fontId="9" fillId="15" borderId="16" xfId="0" applyFont="1" applyFill="1" applyBorder="1" applyAlignment="1">
      <alignment horizontal="center"/>
    </xf>
    <xf numFmtId="0" fontId="9" fillId="15" borderId="29" xfId="0" applyFont="1" applyFill="1" applyBorder="1" applyAlignment="1">
      <alignment horizontal="center"/>
    </xf>
    <xf numFmtId="0" fontId="9" fillId="15" borderId="16" xfId="0" applyFont="1" applyFill="1" applyBorder="1"/>
    <xf numFmtId="0" fontId="9" fillId="15" borderId="10" xfId="0" applyFont="1" applyFill="1" applyBorder="1"/>
    <xf numFmtId="0" fontId="6" fillId="15" borderId="28" xfId="1" applyFont="1" applyFill="1" applyBorder="1" applyAlignment="1">
      <alignment horizontal="center" vertical="center" wrapText="1"/>
    </xf>
    <xf numFmtId="0" fontId="0" fillId="2" borderId="4" xfId="0" applyFont="1" applyFill="1" applyBorder="1" applyAlignment="1">
      <alignment horizontal="center"/>
    </xf>
    <xf numFmtId="0" fontId="0" fillId="2" borderId="4" xfId="0" applyFont="1" applyFill="1" applyBorder="1"/>
    <xf numFmtId="0" fontId="22" fillId="2" borderId="2" xfId="0" applyFont="1" applyFill="1" applyBorder="1" applyAlignment="1">
      <alignment horizontal="center"/>
    </xf>
    <xf numFmtId="0" fontId="22" fillId="2" borderId="2" xfId="0" applyFont="1" applyFill="1" applyBorder="1"/>
    <xf numFmtId="0" fontId="22" fillId="0" borderId="2" xfId="0" applyFont="1" applyFill="1" applyBorder="1"/>
    <xf numFmtId="0" fontId="22" fillId="2" borderId="3" xfId="0" applyFont="1" applyFill="1" applyBorder="1" applyAlignment="1">
      <alignment horizontal="center"/>
    </xf>
    <xf numFmtId="0" fontId="22" fillId="2" borderId="3" xfId="0" applyFont="1" applyFill="1" applyBorder="1"/>
    <xf numFmtId="0" fontId="22" fillId="0" borderId="3" xfId="0" applyFont="1" applyFill="1" applyBorder="1"/>
    <xf numFmtId="0" fontId="20" fillId="0" borderId="2" xfId="0" applyFont="1" applyBorder="1"/>
    <xf numFmtId="0" fontId="0" fillId="0" borderId="3" xfId="0" applyBorder="1"/>
    <xf numFmtId="0" fontId="0" fillId="10" borderId="3" xfId="0" applyFill="1" applyBorder="1"/>
    <xf numFmtId="0" fontId="20" fillId="0" borderId="4" xfId="0" applyFont="1" applyBorder="1"/>
    <xf numFmtId="0" fontId="23" fillId="2" borderId="4" xfId="0" applyFont="1" applyFill="1" applyBorder="1"/>
    <xf numFmtId="0" fontId="24" fillId="2" borderId="4" xfId="1" applyFont="1" applyFill="1" applyBorder="1" applyAlignment="1">
      <alignment horizontal="center" vertical="center" wrapText="1"/>
    </xf>
    <xf numFmtId="0" fontId="22" fillId="2" borderId="4" xfId="0" applyFont="1" applyFill="1" applyBorder="1" applyAlignment="1">
      <alignment horizontal="center"/>
    </xf>
    <xf numFmtId="0" fontId="22" fillId="10" borderId="4" xfId="0" applyFont="1" applyFill="1" applyBorder="1" applyAlignment="1">
      <alignment horizontal="center"/>
    </xf>
    <xf numFmtId="0" fontId="22" fillId="0" borderId="4" xfId="0" applyFont="1" applyBorder="1" applyAlignment="1">
      <alignment horizontal="center"/>
    </xf>
    <xf numFmtId="0" fontId="0" fillId="0" borderId="3" xfId="0" applyFill="1" applyBorder="1" applyAlignment="1">
      <alignment horizontal="center"/>
    </xf>
    <xf numFmtId="0" fontId="0" fillId="0" borderId="13" xfId="0" applyFont="1" applyFill="1" applyBorder="1"/>
    <xf numFmtId="0" fontId="9" fillId="12" borderId="22" xfId="0" applyFont="1" applyFill="1" applyBorder="1" applyAlignment="1"/>
    <xf numFmtId="0" fontId="0" fillId="0" borderId="22" xfId="0" applyFill="1" applyBorder="1"/>
    <xf numFmtId="0" fontId="20" fillId="16" borderId="2" xfId="0" applyFont="1" applyFill="1" applyBorder="1"/>
    <xf numFmtId="0" fontId="5" fillId="16" borderId="2" xfId="1" applyFont="1" applyFill="1" applyBorder="1" applyAlignment="1">
      <alignment horizontal="center" vertical="center" wrapText="1"/>
    </xf>
    <xf numFmtId="0" fontId="0" fillId="16" borderId="2" xfId="0" applyFill="1" applyBorder="1" applyAlignment="1">
      <alignment horizontal="center"/>
    </xf>
    <xf numFmtId="0" fontId="9" fillId="16" borderId="2" xfId="0" applyFont="1" applyFill="1" applyBorder="1" applyAlignment="1">
      <alignment horizontal="center"/>
    </xf>
    <xf numFmtId="0" fontId="0" fillId="16" borderId="2" xfId="0" applyFont="1" applyFill="1" applyBorder="1" applyAlignment="1">
      <alignment horizontal="center"/>
    </xf>
    <xf numFmtId="0" fontId="0" fillId="16" borderId="2" xfId="0" applyFill="1" applyBorder="1"/>
    <xf numFmtId="0" fontId="0" fillId="16" borderId="0" xfId="0" applyFill="1" applyBorder="1"/>
    <xf numFmtId="0" fontId="0" fillId="16" borderId="6" xfId="0" applyFill="1" applyBorder="1"/>
    <xf numFmtId="0" fontId="5" fillId="16" borderId="1" xfId="1" applyFont="1" applyFill="1" applyBorder="1" applyAlignment="1">
      <alignment horizontal="center" vertical="center" wrapText="1"/>
    </xf>
    <xf numFmtId="0" fontId="0" fillId="16" borderId="1" xfId="0" applyFill="1" applyBorder="1" applyAlignment="1">
      <alignment horizontal="center"/>
    </xf>
    <xf numFmtId="0" fontId="9" fillId="16" borderId="1" xfId="0" applyFont="1" applyFill="1" applyBorder="1" applyAlignment="1">
      <alignment horizontal="center"/>
    </xf>
    <xf numFmtId="0" fontId="0" fillId="16" borderId="1" xfId="0" applyFont="1" applyFill="1" applyBorder="1" applyAlignment="1">
      <alignment horizontal="center"/>
    </xf>
    <xf numFmtId="0" fontId="0" fillId="16" borderId="1" xfId="0" applyFill="1" applyBorder="1"/>
    <xf numFmtId="0" fontId="0" fillId="16" borderId="3" xfId="0" applyFill="1" applyBorder="1" applyAlignment="1">
      <alignment horizontal="center"/>
    </xf>
    <xf numFmtId="0" fontId="22" fillId="16" borderId="1" xfId="0" applyFont="1" applyFill="1" applyBorder="1" applyAlignment="1">
      <alignment horizontal="center"/>
    </xf>
    <xf numFmtId="0" fontId="0" fillId="16" borderId="5" xfId="0" applyFill="1" applyBorder="1" applyAlignment="1">
      <alignment horizontal="center"/>
    </xf>
    <xf numFmtId="0" fontId="22" fillId="16" borderId="5" xfId="0" applyFont="1" applyFill="1" applyBorder="1" applyAlignment="1">
      <alignment horizontal="center"/>
    </xf>
    <xf numFmtId="0" fontId="5" fillId="16" borderId="3" xfId="1" applyFont="1" applyFill="1" applyBorder="1" applyAlignment="1">
      <alignment horizontal="center" vertical="center" wrapText="1"/>
    </xf>
    <xf numFmtId="0" fontId="9" fillId="16" borderId="3" xfId="0" applyFont="1" applyFill="1" applyBorder="1" applyAlignment="1">
      <alignment horizontal="center"/>
    </xf>
    <xf numFmtId="0" fontId="0" fillId="16" borderId="3" xfId="0" applyFont="1" applyFill="1" applyBorder="1" applyAlignment="1">
      <alignment horizontal="center"/>
    </xf>
    <xf numFmtId="0" fontId="0" fillId="16" borderId="3" xfId="0" applyFill="1" applyBorder="1"/>
    <xf numFmtId="0" fontId="0" fillId="0" borderId="16" xfId="0" applyFill="1" applyBorder="1"/>
    <xf numFmtId="0" fontId="0" fillId="0" borderId="20" xfId="0" applyFont="1" applyFill="1" applyBorder="1"/>
    <xf numFmtId="0" fontId="20" fillId="17" borderId="12" xfId="0" applyFont="1" applyFill="1" applyBorder="1"/>
    <xf numFmtId="0" fontId="5" fillId="17" borderId="1" xfId="1" applyFont="1" applyFill="1" applyBorder="1" applyAlignment="1">
      <alignment horizontal="center" vertical="center" wrapText="1"/>
    </xf>
    <xf numFmtId="0" fontId="36" fillId="17" borderId="1" xfId="0" applyFont="1" applyFill="1" applyBorder="1" applyAlignment="1">
      <alignment horizontal="center"/>
    </xf>
    <xf numFmtId="0" fontId="0" fillId="17" borderId="1" xfId="0" applyFont="1" applyFill="1" applyBorder="1" applyAlignment="1">
      <alignment horizontal="center"/>
    </xf>
    <xf numFmtId="0" fontId="0" fillId="17" borderId="0" xfId="0" applyFont="1" applyFill="1" applyBorder="1" applyAlignment="1">
      <alignment horizontal="center"/>
    </xf>
    <xf numFmtId="0" fontId="5" fillId="17" borderId="3" xfId="1" applyFont="1" applyFill="1" applyBorder="1" applyAlignment="1">
      <alignment horizontal="center" vertical="center" wrapText="1"/>
    </xf>
    <xf numFmtId="0" fontId="20" fillId="17" borderId="27" xfId="0" applyFont="1" applyFill="1" applyBorder="1"/>
    <xf numFmtId="0" fontId="5" fillId="17" borderId="8" xfId="1" applyFont="1" applyFill="1" applyBorder="1" applyAlignment="1">
      <alignment horizontal="center" vertical="center" wrapText="1"/>
    </xf>
    <xf numFmtId="0" fontId="0" fillId="17" borderId="8" xfId="0" applyFont="1" applyFill="1" applyBorder="1" applyAlignment="1">
      <alignment horizontal="center"/>
    </xf>
    <xf numFmtId="0" fontId="20" fillId="17" borderId="26" xfId="0" applyFont="1" applyFill="1" applyBorder="1"/>
    <xf numFmtId="0" fontId="5" fillId="17" borderId="2" xfId="1" applyFont="1" applyFill="1" applyBorder="1" applyAlignment="1">
      <alignment horizontal="center" vertical="center" wrapText="1"/>
    </xf>
    <xf numFmtId="0" fontId="0" fillId="17" borderId="2" xfId="0" applyFont="1" applyFill="1" applyBorder="1" applyAlignment="1">
      <alignment horizontal="center"/>
    </xf>
    <xf numFmtId="0" fontId="0" fillId="17" borderId="3" xfId="0" applyFont="1" applyFill="1" applyBorder="1" applyAlignment="1">
      <alignment horizontal="center"/>
    </xf>
    <xf numFmtId="0" fontId="0" fillId="0" borderId="15" xfId="0" applyFont="1" applyFill="1" applyBorder="1" applyAlignment="1">
      <alignment horizontal="center"/>
    </xf>
    <xf numFmtId="0" fontId="0" fillId="0" borderId="19" xfId="0" applyFont="1" applyFill="1" applyBorder="1" applyAlignment="1">
      <alignment horizontal="center"/>
    </xf>
    <xf numFmtId="0" fontId="20" fillId="17" borderId="30" xfId="0" applyFont="1" applyFill="1" applyBorder="1"/>
    <xf numFmtId="0" fontId="5" fillId="17" borderId="7" xfId="1" applyFont="1" applyFill="1" applyBorder="1" applyAlignment="1">
      <alignment horizontal="center" vertical="center" wrapText="1"/>
    </xf>
    <xf numFmtId="0" fontId="0" fillId="17" borderId="7" xfId="0" applyFont="1" applyFill="1" applyBorder="1" applyAlignment="1">
      <alignment horizontal="center"/>
    </xf>
    <xf numFmtId="0" fontId="0" fillId="17" borderId="31" xfId="0" applyFont="1" applyFill="1" applyBorder="1" applyAlignment="1">
      <alignment horizontal="center"/>
    </xf>
    <xf numFmtId="0" fontId="0" fillId="17" borderId="32" xfId="0" applyFont="1" applyFill="1" applyBorder="1" applyAlignment="1">
      <alignment horizontal="center"/>
    </xf>
    <xf numFmtId="0" fontId="20" fillId="17" borderId="36" xfId="0" applyFont="1" applyFill="1" applyBorder="1"/>
    <xf numFmtId="0" fontId="0" fillId="17" borderId="33" xfId="0" applyFont="1" applyFill="1" applyBorder="1" applyAlignment="1">
      <alignment horizontal="center"/>
    </xf>
    <xf numFmtId="0" fontId="20" fillId="17" borderId="1" xfId="0" applyFont="1" applyFill="1" applyBorder="1"/>
    <xf numFmtId="0" fontId="0" fillId="0" borderId="39" xfId="0" applyFont="1" applyFill="1" applyBorder="1" applyAlignment="1">
      <alignment horizontal="center"/>
    </xf>
    <xf numFmtId="0" fontId="0" fillId="0" borderId="40" xfId="0" applyFont="1" applyFill="1" applyBorder="1" applyAlignment="1">
      <alignment horizontal="center"/>
    </xf>
    <xf numFmtId="0" fontId="0" fillId="0" borderId="41" xfId="0" applyFont="1" applyFill="1" applyBorder="1" applyAlignment="1">
      <alignment horizontal="center"/>
    </xf>
    <xf numFmtId="0" fontId="36" fillId="17" borderId="7" xfId="0" applyFont="1" applyFill="1" applyBorder="1" applyAlignment="1">
      <alignment horizontal="center"/>
    </xf>
    <xf numFmtId="0" fontId="20" fillId="17" borderId="2" xfId="0" applyFont="1" applyFill="1" applyBorder="1"/>
    <xf numFmtId="0" fontId="9" fillId="17" borderId="2" xfId="0" applyFont="1" applyFill="1" applyBorder="1" applyAlignment="1">
      <alignment horizontal="center"/>
    </xf>
    <xf numFmtId="0" fontId="9" fillId="17" borderId="1" xfId="0" applyFont="1" applyFill="1" applyBorder="1" applyAlignment="1">
      <alignment horizontal="center"/>
    </xf>
    <xf numFmtId="0" fontId="9" fillId="17" borderId="3" xfId="0" applyFont="1" applyFill="1" applyBorder="1" applyAlignment="1">
      <alignment horizontal="center"/>
    </xf>
    <xf numFmtId="0" fontId="0" fillId="17" borderId="1" xfId="0" applyFont="1" applyFill="1" applyBorder="1"/>
    <xf numFmtId="0" fontId="0" fillId="17" borderId="4" xfId="0" applyFont="1" applyFill="1" applyBorder="1" applyAlignment="1">
      <alignment horizontal="center"/>
    </xf>
    <xf numFmtId="0" fontId="0" fillId="17" borderId="3" xfId="0" applyFont="1" applyFill="1" applyBorder="1"/>
    <xf numFmtId="0" fontId="0" fillId="17" borderId="0" xfId="0" applyFont="1" applyFill="1" applyBorder="1"/>
    <xf numFmtId="0" fontId="27" fillId="17" borderId="1" xfId="1" applyFont="1" applyFill="1" applyBorder="1" applyAlignment="1">
      <alignment horizontal="center" vertical="center" wrapText="1"/>
    </xf>
    <xf numFmtId="0" fontId="26" fillId="17" borderId="1" xfId="0" applyFont="1" applyFill="1" applyBorder="1" applyAlignment="1">
      <alignment horizontal="center"/>
    </xf>
    <xf numFmtId="0" fontId="5" fillId="17" borderId="24" xfId="1" applyFont="1" applyFill="1" applyBorder="1" applyAlignment="1">
      <alignment horizontal="center" vertical="center" wrapText="1"/>
    </xf>
    <xf numFmtId="0" fontId="35" fillId="17" borderId="0" xfId="0" applyFont="1" applyFill="1" applyAlignment="1">
      <alignment horizontal="center"/>
    </xf>
    <xf numFmtId="0" fontId="0" fillId="17" borderId="24" xfId="0" applyFont="1" applyFill="1" applyBorder="1"/>
    <xf numFmtId="0" fontId="0" fillId="17" borderId="24" xfId="0" applyFont="1" applyFill="1" applyBorder="1" applyAlignment="1">
      <alignment horizontal="center"/>
    </xf>
    <xf numFmtId="0" fontId="0" fillId="17" borderId="2" xfId="0" applyFont="1" applyFill="1" applyBorder="1"/>
    <xf numFmtId="0" fontId="0" fillId="17" borderId="6" xfId="0" applyFont="1" applyFill="1" applyBorder="1"/>
    <xf numFmtId="0" fontId="30" fillId="17" borderId="1" xfId="0" applyFont="1" applyFill="1" applyBorder="1" applyAlignment="1">
      <alignment horizontal="center"/>
    </xf>
    <xf numFmtId="0" fontId="20" fillId="17" borderId="4" xfId="0" applyFont="1" applyFill="1" applyBorder="1"/>
    <xf numFmtId="0" fontId="5" fillId="17" borderId="4" xfId="1" applyFont="1" applyFill="1" applyBorder="1" applyAlignment="1">
      <alignment horizontal="center" vertical="center" wrapText="1"/>
    </xf>
    <xf numFmtId="0" fontId="0" fillId="17" borderId="4" xfId="0" applyFill="1" applyBorder="1" applyAlignment="1">
      <alignment horizontal="center"/>
    </xf>
    <xf numFmtId="0" fontId="0" fillId="17" borderId="4" xfId="0" applyFill="1" applyBorder="1"/>
    <xf numFmtId="0" fontId="28" fillId="17" borderId="2" xfId="0" applyFont="1" applyFill="1" applyBorder="1" applyAlignment="1">
      <alignment horizontal="left" vertical="center"/>
    </xf>
    <xf numFmtId="0" fontId="0" fillId="17" borderId="2" xfId="0" applyFill="1" applyBorder="1" applyAlignment="1">
      <alignment horizontal="center"/>
    </xf>
    <xf numFmtId="0" fontId="0" fillId="17" borderId="1" xfId="0" applyFill="1" applyBorder="1" applyAlignment="1">
      <alignment horizontal="center"/>
    </xf>
    <xf numFmtId="0" fontId="0" fillId="17" borderId="2" xfId="0" applyFill="1" applyBorder="1"/>
    <xf numFmtId="0" fontId="0" fillId="17" borderId="1" xfId="0" applyFill="1" applyBorder="1"/>
    <xf numFmtId="0" fontId="26" fillId="17" borderId="1" xfId="0" applyFont="1" applyFill="1" applyBorder="1"/>
    <xf numFmtId="0" fontId="0" fillId="17" borderId="3" xfId="0" applyFill="1" applyBorder="1" applyAlignment="1">
      <alignment horizontal="center"/>
    </xf>
    <xf numFmtId="0" fontId="0" fillId="17" borderId="3" xfId="0" applyFill="1" applyBorder="1"/>
    <xf numFmtId="0" fontId="33" fillId="15" borderId="37" xfId="0" applyFont="1" applyFill="1" applyBorder="1"/>
    <xf numFmtId="0" fontId="6" fillId="15" borderId="42" xfId="1" applyFont="1" applyFill="1" applyBorder="1" applyAlignment="1">
      <alignment horizontal="center" vertical="center" wrapText="1"/>
    </xf>
    <xf numFmtId="0" fontId="9" fillId="15" borderId="43" xfId="0" applyFont="1" applyFill="1" applyBorder="1" applyAlignment="1">
      <alignment horizontal="center"/>
    </xf>
    <xf numFmtId="0" fontId="9" fillId="15" borderId="44" xfId="0" applyFont="1" applyFill="1" applyBorder="1" applyAlignment="1">
      <alignment horizontal="center"/>
    </xf>
    <xf numFmtId="0" fontId="9" fillId="15" borderId="45" xfId="0" applyFont="1" applyFill="1" applyBorder="1" applyAlignment="1">
      <alignment horizontal="center"/>
    </xf>
    <xf numFmtId="0" fontId="9" fillId="15" borderId="43" xfId="0" applyFont="1" applyFill="1" applyBorder="1"/>
    <xf numFmtId="0" fontId="9" fillId="15" borderId="44" xfId="0" applyFont="1" applyFill="1" applyBorder="1"/>
    <xf numFmtId="0" fontId="0" fillId="0" borderId="22" xfId="0" applyFont="1" applyFill="1" applyBorder="1"/>
    <xf numFmtId="0" fontId="0" fillId="12" borderId="6" xfId="0" applyFont="1" applyFill="1" applyBorder="1"/>
    <xf numFmtId="0" fontId="6" fillId="17" borderId="1" xfId="1" applyFont="1" applyFill="1" applyBorder="1" applyAlignment="1">
      <alignment horizontal="center" vertical="center" wrapText="1"/>
    </xf>
    <xf numFmtId="0" fontId="9" fillId="17" borderId="1" xfId="0" applyFont="1" applyFill="1" applyBorder="1"/>
    <xf numFmtId="0" fontId="34" fillId="17" borderId="1" xfId="0" applyFont="1" applyFill="1" applyBorder="1" applyAlignment="1">
      <alignment horizontal="center" vertical="center" wrapText="1"/>
    </xf>
    <xf numFmtId="0" fontId="0" fillId="17" borderId="5" xfId="0" applyFont="1" applyFill="1" applyBorder="1" applyAlignment="1">
      <alignment horizontal="center"/>
    </xf>
    <xf numFmtId="0" fontId="0" fillId="17" borderId="13" xfId="0" applyFont="1" applyFill="1" applyBorder="1"/>
    <xf numFmtId="0" fontId="0" fillId="17" borderId="0" xfId="0" applyFill="1" applyAlignment="1">
      <alignment horizontal="center"/>
    </xf>
    <xf numFmtId="0" fontId="0" fillId="17" borderId="0" xfId="0" applyFill="1"/>
    <xf numFmtId="0" fontId="0" fillId="17" borderId="5" xfId="0" applyFill="1" applyBorder="1" applyAlignment="1">
      <alignment horizontal="center"/>
    </xf>
    <xf numFmtId="0" fontId="0" fillId="17" borderId="0" xfId="0" applyFill="1" applyBorder="1"/>
    <xf numFmtId="0" fontId="0" fillId="17" borderId="0" xfId="0" applyFont="1" applyFill="1"/>
    <xf numFmtId="0" fontId="0" fillId="17" borderId="1" xfId="0" applyFont="1" applyFill="1" applyBorder="1" applyAlignment="1">
      <alignment horizontal="center" vertical="center"/>
    </xf>
    <xf numFmtId="0" fontId="0" fillId="17" borderId="4" xfId="0" applyFont="1" applyFill="1" applyBorder="1"/>
    <xf numFmtId="0" fontId="0" fillId="17" borderId="0" xfId="0" applyFont="1" applyFill="1" applyAlignment="1">
      <alignment horizontal="center"/>
    </xf>
    <xf numFmtId="0" fontId="31" fillId="17" borderId="1" xfId="0" applyFont="1" applyFill="1" applyBorder="1" applyAlignment="1">
      <alignment horizontal="center"/>
    </xf>
    <xf numFmtId="0" fontId="5" fillId="5" borderId="3"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9" fillId="12" borderId="5" xfId="0" applyFont="1" applyFill="1" applyBorder="1" applyAlignment="1">
      <alignment horizontal="center"/>
    </xf>
    <xf numFmtId="0" fontId="9" fillId="12" borderId="23" xfId="0" applyFont="1" applyFill="1" applyBorder="1" applyAlignment="1">
      <alignment horizontal="center"/>
    </xf>
    <xf numFmtId="0" fontId="9" fillId="12" borderId="13" xfId="0" applyFont="1" applyFill="1" applyBorder="1" applyAlignment="1">
      <alignment horizontal="center"/>
    </xf>
    <xf numFmtId="0" fontId="9" fillId="12" borderId="18" xfId="0" applyFont="1" applyFill="1" applyBorder="1" applyAlignment="1">
      <alignment horizontal="center"/>
    </xf>
    <xf numFmtId="0" fontId="9" fillId="12" borderId="24" xfId="0" applyFont="1" applyFill="1" applyBorder="1" applyAlignment="1">
      <alignment horizontal="center"/>
    </xf>
    <xf numFmtId="0" fontId="9" fillId="12" borderId="19" xfId="0" applyFont="1" applyFill="1" applyBorder="1" applyAlignment="1">
      <alignment horizontal="center"/>
    </xf>
    <xf numFmtId="0" fontId="9" fillId="12" borderId="17" xfId="0" applyFont="1" applyFill="1" applyBorder="1" applyAlignment="1">
      <alignment horizontal="center"/>
    </xf>
    <xf numFmtId="0" fontId="9" fillId="12" borderId="25" xfId="0" applyFont="1" applyFill="1" applyBorder="1" applyAlignment="1">
      <alignment horizontal="center"/>
    </xf>
    <xf numFmtId="0" fontId="9" fillId="12" borderId="15" xfId="0" applyFont="1" applyFill="1" applyBorder="1" applyAlignment="1">
      <alignment horizontal="center"/>
    </xf>
    <xf numFmtId="0" fontId="9" fillId="12" borderId="34" xfId="0" applyFont="1" applyFill="1" applyBorder="1" applyAlignment="1">
      <alignment horizontal="center"/>
    </xf>
    <xf numFmtId="0" fontId="9" fillId="12" borderId="6" xfId="0" applyFont="1" applyFill="1" applyBorder="1" applyAlignment="1">
      <alignment horizontal="center"/>
    </xf>
    <xf numFmtId="0" fontId="9" fillId="12" borderId="21" xfId="0" applyFont="1" applyFill="1" applyBorder="1" applyAlignment="1">
      <alignment horizontal="center"/>
    </xf>
    <xf numFmtId="0" fontId="9" fillId="12" borderId="14" xfId="0" applyFont="1" applyFill="1" applyBorder="1" applyAlignment="1">
      <alignment horizontal="center"/>
    </xf>
    <xf numFmtId="0" fontId="9" fillId="12" borderId="11" xfId="0" applyFont="1" applyFill="1" applyBorder="1" applyAlignment="1">
      <alignment horizontal="center"/>
    </xf>
    <xf numFmtId="0" fontId="9" fillId="12" borderId="16" xfId="0" applyFont="1" applyFill="1" applyBorder="1" applyAlignment="1">
      <alignment horizontal="center"/>
    </xf>
    <xf numFmtId="0" fontId="9" fillId="12" borderId="37" xfId="0" applyFont="1" applyFill="1" applyBorder="1" applyAlignment="1">
      <alignment horizontal="center"/>
    </xf>
    <xf numFmtId="0" fontId="9" fillId="12" borderId="38" xfId="0" applyFont="1" applyFill="1" applyBorder="1" applyAlignment="1">
      <alignment horizontal="center"/>
    </xf>
    <xf numFmtId="0" fontId="9" fillId="12" borderId="35" xfId="0" applyFont="1" applyFill="1" applyBorder="1" applyAlignment="1">
      <alignment horizontal="center"/>
    </xf>
    <xf numFmtId="0" fontId="9" fillId="17" borderId="14" xfId="0" applyFont="1" applyFill="1" applyBorder="1" applyAlignment="1">
      <alignment horizontal="center"/>
    </xf>
    <xf numFmtId="0" fontId="9" fillId="17" borderId="11" xfId="0" applyFont="1" applyFill="1" applyBorder="1" applyAlignment="1">
      <alignment horizontal="center"/>
    </xf>
    <xf numFmtId="0" fontId="9" fillId="17" borderId="16" xfId="0" applyFont="1" applyFill="1" applyBorder="1" applyAlignment="1">
      <alignment horizontal="center"/>
    </xf>
    <xf numFmtId="0" fontId="9" fillId="15" borderId="10" xfId="0" applyFont="1" applyFill="1" applyBorder="1" applyAlignment="1">
      <alignment horizontal="center"/>
    </xf>
    <xf numFmtId="0" fontId="9" fillId="12" borderId="9" xfId="0" applyFont="1" applyFill="1" applyBorder="1" applyAlignment="1">
      <alignment horizontal="center"/>
    </xf>
    <xf numFmtId="0" fontId="9" fillId="12" borderId="10" xfId="0" applyFont="1" applyFill="1" applyBorder="1" applyAlignment="1">
      <alignment horizontal="center"/>
    </xf>
    <xf numFmtId="0" fontId="9" fillId="15" borderId="37" xfId="0" applyFont="1" applyFill="1" applyBorder="1" applyAlignment="1">
      <alignment horizontal="center"/>
    </xf>
    <xf numFmtId="0" fontId="9" fillId="15" borderId="38" xfId="0" applyFont="1" applyFill="1" applyBorder="1" applyAlignment="1">
      <alignment horizontal="center"/>
    </xf>
    <xf numFmtId="0" fontId="9" fillId="15" borderId="43" xfId="0" applyFont="1" applyFill="1" applyBorder="1" applyAlignment="1">
      <alignment horizontal="center"/>
    </xf>
    <xf numFmtId="0" fontId="16" fillId="0" borderId="0" xfId="0" applyFont="1" applyAlignment="1">
      <alignment horizontal="left" vertical="center"/>
    </xf>
    <xf numFmtId="0" fontId="10" fillId="2" borderId="0" xfId="8" applyFont="1" applyFill="1" applyBorder="1" applyAlignment="1">
      <alignment horizontal="center" vertical="center" wrapText="1"/>
    </xf>
    <xf numFmtId="3" fontId="11" fillId="2" borderId="0" xfId="0" applyNumberFormat="1" applyFont="1" applyFill="1" applyAlignment="1">
      <alignment horizontal="center"/>
    </xf>
    <xf numFmtId="0" fontId="12" fillId="2" borderId="0" xfId="0" applyFont="1" applyFill="1" applyAlignment="1">
      <alignment horizontal="center" vertical="center" wrapText="1"/>
    </xf>
    <xf numFmtId="0" fontId="9" fillId="0" borderId="0" xfId="0" applyFont="1" applyAlignment="1">
      <alignment horizontal="center" vertical="center"/>
    </xf>
    <xf numFmtId="0" fontId="14" fillId="0" borderId="0" xfId="0" applyFont="1" applyAlignment="1">
      <alignment horizontal="left"/>
    </xf>
    <xf numFmtId="0" fontId="9" fillId="12" borderId="36" xfId="0" applyFont="1" applyFill="1" applyBorder="1" applyAlignment="1">
      <alignment horizontal="center"/>
    </xf>
    <xf numFmtId="0" fontId="9" fillId="12" borderId="22" xfId="0" applyFont="1" applyFill="1" applyBorder="1" applyAlignment="1">
      <alignment horizontal="center"/>
    </xf>
    <xf numFmtId="0" fontId="0" fillId="17" borderId="1" xfId="0" applyFont="1" applyFill="1" applyBorder="1" applyAlignment="1">
      <alignment horizontal="center"/>
    </xf>
    <xf numFmtId="0" fontId="9" fillId="15" borderId="28" xfId="0" applyFont="1" applyFill="1" applyBorder="1" applyAlignment="1">
      <alignment horizontal="center"/>
    </xf>
    <xf numFmtId="0" fontId="9" fillId="15" borderId="11" xfId="0" applyFont="1" applyFill="1" applyBorder="1" applyAlignment="1">
      <alignment horizontal="center"/>
    </xf>
    <xf numFmtId="0" fontId="9" fillId="15" borderId="16" xfId="0" applyFont="1" applyFill="1" applyBorder="1" applyAlignment="1">
      <alignment horizontal="center"/>
    </xf>
    <xf numFmtId="0" fontId="9" fillId="15" borderId="14" xfId="0" applyFont="1" applyFill="1" applyBorder="1" applyAlignment="1">
      <alignment horizontal="center"/>
    </xf>
    <xf numFmtId="0" fontId="9" fillId="17" borderId="1" xfId="0" applyFont="1" applyFill="1" applyBorder="1" applyAlignment="1">
      <alignment horizontal="center"/>
    </xf>
    <xf numFmtId="0" fontId="0" fillId="14" borderId="1" xfId="0" applyFont="1" applyFill="1" applyBorder="1" applyAlignment="1">
      <alignment horizontal="center"/>
    </xf>
    <xf numFmtId="0" fontId="0" fillId="14" borderId="1" xfId="0" applyFill="1" applyBorder="1" applyAlignment="1">
      <alignment horizontal="center"/>
    </xf>
  </cellXfs>
  <cellStyles count="9">
    <cellStyle name="Millares 2" xfId="2"/>
    <cellStyle name="Millares 3" xfId="6"/>
    <cellStyle name="Normal" xfId="0" builtinId="0"/>
    <cellStyle name="Normal 2" xfId="3"/>
    <cellStyle name="Normal 2 2" xfId="4"/>
    <cellStyle name="Normal 3" xfId="5"/>
    <cellStyle name="Normal 4" xfId="7"/>
    <cellStyle name="Normal 5" xfId="1"/>
    <cellStyle name="Título" xfId="8" builtinId="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564572</xdr:colOff>
      <xdr:row>0</xdr:row>
      <xdr:rowOff>203200</xdr:rowOff>
    </xdr:from>
    <xdr:to>
      <xdr:col>2</xdr:col>
      <xdr:colOff>2489200</xdr:colOff>
      <xdr:row>2</xdr:row>
      <xdr:rowOff>212974</xdr:rowOff>
    </xdr:to>
    <xdr:pic>
      <xdr:nvPicPr>
        <xdr:cNvPr id="2" name="image1.png">
          <a:extLst>
            <a:ext uri="{FF2B5EF4-FFF2-40B4-BE49-F238E27FC236}">
              <a16:creationId xmlns:a16="http://schemas.microsoft.com/office/drawing/2014/main" xmlns="" id="{AA493C37-AD80-4AA9-B087-575FA3D8663A}"/>
            </a:ext>
          </a:extLst>
        </xdr:cNvPr>
        <xdr:cNvPicPr/>
      </xdr:nvPicPr>
      <xdr:blipFill>
        <a:blip xmlns:r="http://schemas.openxmlformats.org/officeDocument/2006/relationships" r:embed="rId1" cstate="print"/>
        <a:stretch>
          <a:fillRect/>
        </a:stretch>
      </xdr:blipFill>
      <xdr:spPr>
        <a:xfrm>
          <a:off x="4374572" y="203200"/>
          <a:ext cx="1924628" cy="828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E5430/Downloads/E/Conduce%20de%20despach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ptiembre 2021 (2)"/>
      <sheetName val="Julio 2021"/>
      <sheetName val="Agosto 2021"/>
      <sheetName val="Septiembre 2021"/>
      <sheetName val="Octubre 2021 "/>
      <sheetName val="Noviembre 2021"/>
      <sheetName val="DIC 2021 "/>
      <sheetName val="Enero 2022"/>
      <sheetName val="Febrero 2022 "/>
      <sheetName val="Entrada de Activos Julio 2021"/>
      <sheetName val="Hoja2"/>
      <sheetName val="Hoja2 (2)"/>
      <sheetName val="Hoja1"/>
      <sheetName val="Hoja3"/>
      <sheetName val="Hoja4"/>
      <sheetName val="Hoja5"/>
      <sheetName val="Hoja6"/>
      <sheetName val="Hoja7"/>
      <sheetName val="Hoja8"/>
      <sheetName val="Hoja9"/>
      <sheetName val="Hoja10"/>
      <sheetName val="Hoja11"/>
      <sheetName val="Hoja12"/>
    </sheetNames>
    <sheetDataSet>
      <sheetData sheetId="0"/>
      <sheetData sheetId="1">
        <row r="7">
          <cell r="C7" t="str">
            <v xml:space="preserve">Entrega de mesa de Habitacion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15"/>
  <sheetViews>
    <sheetView workbookViewId="0">
      <selection activeCell="E15" sqref="E15"/>
    </sheetView>
  </sheetViews>
  <sheetFormatPr baseColWidth="10" defaultRowHeight="15"/>
  <cols>
    <col min="2" max="2" width="28.140625" customWidth="1"/>
    <col min="3" max="3" width="19.140625" customWidth="1"/>
    <col min="5" max="5" width="21.85546875" customWidth="1"/>
    <col min="23" max="23" width="16.85546875" customWidth="1"/>
  </cols>
  <sheetData>
    <row r="1" spans="1:23" ht="25.5">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row>
    <row r="2" spans="1:23" ht="140.25" hidden="1">
      <c r="A2" s="12" t="s">
        <v>23</v>
      </c>
      <c r="B2" s="12" t="s">
        <v>24</v>
      </c>
      <c r="C2" s="12" t="s">
        <v>25</v>
      </c>
      <c r="D2" s="12" t="s">
        <v>26</v>
      </c>
      <c r="E2" s="12" t="s">
        <v>27</v>
      </c>
      <c r="F2" s="14"/>
      <c r="G2" s="14"/>
      <c r="H2" s="14"/>
      <c r="I2" s="14"/>
      <c r="J2" s="14"/>
      <c r="K2" s="14">
        <v>1</v>
      </c>
      <c r="L2" s="14"/>
      <c r="M2" s="14"/>
      <c r="N2" s="14"/>
      <c r="O2" s="14"/>
      <c r="P2" s="14"/>
      <c r="Q2" s="14">
        <v>1</v>
      </c>
      <c r="R2" s="15">
        <v>2</v>
      </c>
      <c r="S2" s="12" t="s">
        <v>28</v>
      </c>
      <c r="T2" s="12" t="s">
        <v>29</v>
      </c>
      <c r="U2" s="12"/>
      <c r="V2" s="12" t="s">
        <v>30</v>
      </c>
      <c r="W2" s="16"/>
    </row>
    <row r="3" spans="1:23" ht="140.25" hidden="1">
      <c r="A3" s="12"/>
      <c r="B3" s="12" t="s">
        <v>24</v>
      </c>
      <c r="C3" s="13"/>
      <c r="D3" s="12" t="s">
        <v>31</v>
      </c>
      <c r="E3" s="13" t="s">
        <v>32</v>
      </c>
      <c r="F3" s="17"/>
      <c r="G3" s="17"/>
      <c r="H3" s="17">
        <v>1</v>
      </c>
      <c r="I3" s="17"/>
      <c r="J3" s="17"/>
      <c r="K3" s="17">
        <v>1</v>
      </c>
      <c r="L3" s="17"/>
      <c r="M3" s="17"/>
      <c r="N3" s="17">
        <v>1</v>
      </c>
      <c r="O3" s="17"/>
      <c r="P3" s="17"/>
      <c r="Q3" s="17">
        <v>1</v>
      </c>
      <c r="R3" s="15">
        <v>4</v>
      </c>
      <c r="S3" s="12" t="s">
        <v>28</v>
      </c>
      <c r="T3" s="12" t="s">
        <v>33</v>
      </c>
      <c r="U3" s="12"/>
      <c r="V3" s="13" t="s">
        <v>34</v>
      </c>
      <c r="W3" s="18"/>
    </row>
    <row r="4" spans="1:23" ht="140.25" hidden="1">
      <c r="A4" s="1"/>
      <c r="B4" s="1" t="s">
        <v>24</v>
      </c>
      <c r="C4" s="1"/>
      <c r="D4" s="1" t="s">
        <v>35</v>
      </c>
      <c r="E4" s="1" t="s">
        <v>32</v>
      </c>
      <c r="F4" s="2"/>
      <c r="G4" s="2"/>
      <c r="H4" s="2"/>
      <c r="I4" s="2"/>
      <c r="J4" s="2"/>
      <c r="K4" s="2"/>
      <c r="L4" s="2"/>
      <c r="M4" s="2"/>
      <c r="N4" s="2">
        <v>1</v>
      </c>
      <c r="O4" s="2"/>
      <c r="P4" s="2"/>
      <c r="Q4" s="2">
        <v>1</v>
      </c>
      <c r="R4" s="3">
        <v>2</v>
      </c>
      <c r="S4" s="1" t="s">
        <v>28</v>
      </c>
      <c r="T4" s="1" t="s">
        <v>33</v>
      </c>
      <c r="U4" s="1"/>
      <c r="V4" s="1"/>
      <c r="W4" s="11" t="s">
        <v>36</v>
      </c>
    </row>
    <row r="5" spans="1:23" ht="140.25" hidden="1">
      <c r="A5" s="1"/>
      <c r="B5" s="1" t="s">
        <v>24</v>
      </c>
      <c r="C5" s="5"/>
      <c r="D5" s="1" t="s">
        <v>37</v>
      </c>
      <c r="E5" s="5" t="s">
        <v>38</v>
      </c>
      <c r="F5" s="6"/>
      <c r="G5" s="6"/>
      <c r="H5" s="6"/>
      <c r="I5" s="6"/>
      <c r="J5" s="6"/>
      <c r="K5" s="6"/>
      <c r="L5" s="6"/>
      <c r="M5" s="6"/>
      <c r="N5" s="6"/>
      <c r="O5" s="6"/>
      <c r="P5" s="6"/>
      <c r="Q5" s="6">
        <v>1</v>
      </c>
      <c r="R5" s="3">
        <v>1</v>
      </c>
      <c r="S5" s="1" t="s">
        <v>39</v>
      </c>
      <c r="T5" s="1" t="s">
        <v>33</v>
      </c>
      <c r="U5" s="1"/>
      <c r="V5" s="5"/>
      <c r="W5" s="19" t="s">
        <v>36</v>
      </c>
    </row>
    <row r="6" spans="1:23" ht="114.75" hidden="1">
      <c r="A6" s="1"/>
      <c r="B6" s="1" t="s">
        <v>40</v>
      </c>
      <c r="C6" s="1" t="s">
        <v>41</v>
      </c>
      <c r="D6" s="1" t="s">
        <v>42</v>
      </c>
      <c r="E6" s="1" t="s">
        <v>43</v>
      </c>
      <c r="F6" s="2"/>
      <c r="G6" s="2"/>
      <c r="H6" s="2">
        <v>1</v>
      </c>
      <c r="I6" s="2">
        <v>1</v>
      </c>
      <c r="J6" s="2">
        <v>1</v>
      </c>
      <c r="K6" s="2">
        <v>1</v>
      </c>
      <c r="L6" s="2">
        <v>1</v>
      </c>
      <c r="M6" s="2">
        <v>1</v>
      </c>
      <c r="N6" s="2">
        <v>1</v>
      </c>
      <c r="O6" s="2">
        <v>1</v>
      </c>
      <c r="P6" s="2">
        <v>1</v>
      </c>
      <c r="Q6" s="2">
        <v>1</v>
      </c>
      <c r="R6" s="3">
        <v>10</v>
      </c>
      <c r="S6" s="1" t="s">
        <v>44</v>
      </c>
      <c r="T6" s="1"/>
      <c r="U6" s="1"/>
      <c r="V6" s="1"/>
      <c r="W6" s="11" t="s">
        <v>36</v>
      </c>
    </row>
    <row r="7" spans="1:23" ht="51" hidden="1">
      <c r="A7" s="1"/>
      <c r="B7" s="1"/>
      <c r="C7" s="1" t="s">
        <v>45</v>
      </c>
      <c r="D7" s="1" t="s">
        <v>46</v>
      </c>
      <c r="E7" s="5" t="s">
        <v>47</v>
      </c>
      <c r="F7" s="2">
        <v>1</v>
      </c>
      <c r="G7" s="2">
        <v>1</v>
      </c>
      <c r="H7" s="2">
        <v>1</v>
      </c>
      <c r="I7" s="2">
        <v>1</v>
      </c>
      <c r="J7" s="2">
        <v>1</v>
      </c>
      <c r="K7" s="2">
        <v>1</v>
      </c>
      <c r="L7" s="2">
        <v>1</v>
      </c>
      <c r="M7" s="2">
        <v>1</v>
      </c>
      <c r="N7" s="2">
        <v>1</v>
      </c>
      <c r="O7" s="2">
        <v>1</v>
      </c>
      <c r="P7" s="2">
        <v>1</v>
      </c>
      <c r="Q7" s="2">
        <v>1</v>
      </c>
      <c r="R7" s="3">
        <v>12</v>
      </c>
      <c r="S7" s="1" t="s">
        <v>48</v>
      </c>
      <c r="T7" s="1"/>
      <c r="U7" s="1" t="s">
        <v>49</v>
      </c>
      <c r="V7" s="5"/>
      <c r="W7" s="19" t="s">
        <v>36</v>
      </c>
    </row>
    <row r="8" spans="1:23" ht="26.25" hidden="1">
      <c r="A8" s="1"/>
      <c r="B8" s="1"/>
      <c r="C8" s="1"/>
      <c r="D8" s="1" t="s">
        <v>50</v>
      </c>
      <c r="E8" s="1" t="s">
        <v>51</v>
      </c>
      <c r="F8" s="2">
        <v>1</v>
      </c>
      <c r="G8" s="2">
        <v>1</v>
      </c>
      <c r="H8" s="2">
        <v>1</v>
      </c>
      <c r="I8" s="2">
        <v>1</v>
      </c>
      <c r="J8" s="2">
        <v>1</v>
      </c>
      <c r="K8" s="2">
        <v>1</v>
      </c>
      <c r="L8" s="2">
        <v>1</v>
      </c>
      <c r="M8" s="2">
        <v>1</v>
      </c>
      <c r="N8" s="2">
        <v>1</v>
      </c>
      <c r="O8" s="2">
        <v>1</v>
      </c>
      <c r="P8" s="2">
        <v>1</v>
      </c>
      <c r="Q8" s="2">
        <v>1</v>
      </c>
      <c r="R8" s="3">
        <v>12</v>
      </c>
      <c r="S8" s="1" t="s">
        <v>28</v>
      </c>
      <c r="T8" s="1"/>
      <c r="U8" s="1"/>
      <c r="V8" s="1"/>
      <c r="W8" s="11" t="s">
        <v>52</v>
      </c>
    </row>
    <row r="9" spans="1:23" ht="26.25" hidden="1">
      <c r="A9" s="1"/>
      <c r="B9" s="1"/>
      <c r="C9" s="5"/>
      <c r="D9" s="1" t="s">
        <v>53</v>
      </c>
      <c r="E9" s="5" t="s">
        <v>54</v>
      </c>
      <c r="F9" s="2">
        <v>1</v>
      </c>
      <c r="G9" s="2">
        <v>1</v>
      </c>
      <c r="H9" s="2">
        <v>1</v>
      </c>
      <c r="I9" s="2">
        <v>1</v>
      </c>
      <c r="J9" s="2">
        <v>1</v>
      </c>
      <c r="K9" s="2">
        <v>1</v>
      </c>
      <c r="L9" s="2">
        <v>1</v>
      </c>
      <c r="M9" s="2">
        <v>1</v>
      </c>
      <c r="N9" s="2">
        <v>1</v>
      </c>
      <c r="O9" s="2">
        <v>1</v>
      </c>
      <c r="P9" s="2">
        <v>1</v>
      </c>
      <c r="Q9" s="2">
        <v>1</v>
      </c>
      <c r="R9" s="3">
        <v>12</v>
      </c>
      <c r="S9" s="1" t="s">
        <v>28</v>
      </c>
      <c r="T9" s="1"/>
      <c r="U9" s="1"/>
      <c r="V9" s="5"/>
      <c r="W9" s="19" t="s">
        <v>55</v>
      </c>
    </row>
    <row r="10" spans="1:23" ht="76.5" hidden="1">
      <c r="A10" s="12"/>
      <c r="B10" s="12"/>
      <c r="C10" s="12"/>
      <c r="D10" s="12" t="s">
        <v>56</v>
      </c>
      <c r="E10" s="12" t="s">
        <v>57</v>
      </c>
      <c r="F10" s="14"/>
      <c r="G10" s="14"/>
      <c r="H10" s="14">
        <v>1</v>
      </c>
      <c r="I10" s="14"/>
      <c r="J10" s="14"/>
      <c r="K10" s="14">
        <v>1</v>
      </c>
      <c r="L10" s="14"/>
      <c r="M10" s="14"/>
      <c r="N10" s="14">
        <v>1</v>
      </c>
      <c r="O10" s="14"/>
      <c r="P10" s="14"/>
      <c r="Q10" s="14">
        <v>1</v>
      </c>
      <c r="R10" s="15">
        <v>4</v>
      </c>
      <c r="S10" s="12" t="s">
        <v>44</v>
      </c>
      <c r="T10" s="12"/>
      <c r="U10" s="12"/>
      <c r="V10" s="12" t="s">
        <v>58</v>
      </c>
      <c r="W10" s="16"/>
    </row>
    <row r="11" spans="1:23" ht="63.75">
      <c r="A11" s="21"/>
      <c r="B11" s="21"/>
      <c r="C11" s="21" t="s">
        <v>59</v>
      </c>
      <c r="D11" s="21" t="s">
        <v>60</v>
      </c>
      <c r="E11" s="21" t="s">
        <v>61</v>
      </c>
      <c r="F11" s="22"/>
      <c r="G11" s="22"/>
      <c r="H11" s="22"/>
      <c r="I11" s="22"/>
      <c r="J11" s="22"/>
      <c r="K11" s="22">
        <v>1</v>
      </c>
      <c r="L11" s="22"/>
      <c r="M11" s="22"/>
      <c r="N11" s="22"/>
      <c r="O11" s="22"/>
      <c r="P11" s="22"/>
      <c r="Q11" s="22">
        <v>1</v>
      </c>
      <c r="R11" s="23">
        <v>2</v>
      </c>
      <c r="S11" s="21" t="s">
        <v>28</v>
      </c>
      <c r="T11" s="21" t="s">
        <v>29</v>
      </c>
      <c r="U11" s="21"/>
      <c r="V11" s="24"/>
      <c r="W11" s="25" t="s">
        <v>62</v>
      </c>
    </row>
    <row r="12" spans="1:23" ht="51" hidden="1">
      <c r="A12" s="1"/>
      <c r="B12" s="1"/>
      <c r="C12" s="5"/>
      <c r="D12" s="1" t="s">
        <v>63</v>
      </c>
      <c r="E12" s="5" t="s">
        <v>64</v>
      </c>
      <c r="F12" s="6"/>
      <c r="G12" s="6"/>
      <c r="H12" s="6">
        <v>1</v>
      </c>
      <c r="I12" s="6"/>
      <c r="J12" s="6"/>
      <c r="K12" s="6">
        <v>1</v>
      </c>
      <c r="L12" s="6"/>
      <c r="M12" s="6"/>
      <c r="N12" s="6">
        <v>1</v>
      </c>
      <c r="O12" s="6"/>
      <c r="P12" s="6"/>
      <c r="Q12" s="6">
        <v>1</v>
      </c>
      <c r="R12" s="3">
        <v>4</v>
      </c>
      <c r="S12" s="1" t="s">
        <v>28</v>
      </c>
      <c r="T12" s="1" t="s">
        <v>33</v>
      </c>
      <c r="U12" s="1"/>
      <c r="V12" s="1"/>
      <c r="W12" s="11" t="s">
        <v>36</v>
      </c>
    </row>
    <row r="13" spans="1:23" ht="63.75">
      <c r="A13" s="21"/>
      <c r="B13" s="21"/>
      <c r="C13" s="24"/>
      <c r="D13" s="21" t="s">
        <v>65</v>
      </c>
      <c r="E13" s="24" t="s">
        <v>66</v>
      </c>
      <c r="F13" s="26"/>
      <c r="G13" s="26"/>
      <c r="H13" s="26"/>
      <c r="I13" s="26"/>
      <c r="J13" s="26"/>
      <c r="K13" s="26"/>
      <c r="L13" s="26"/>
      <c r="M13" s="26"/>
      <c r="N13" s="26"/>
      <c r="O13" s="26"/>
      <c r="P13" s="26"/>
      <c r="Q13" s="26">
        <v>1</v>
      </c>
      <c r="R13" s="23">
        <v>1</v>
      </c>
      <c r="S13" s="21" t="s">
        <v>39</v>
      </c>
      <c r="T13" s="21" t="s">
        <v>33</v>
      </c>
      <c r="U13" s="21"/>
      <c r="V13" s="24"/>
      <c r="W13" s="25" t="s">
        <v>62</v>
      </c>
    </row>
    <row r="14" spans="1:23" ht="63.75">
      <c r="A14" s="21"/>
      <c r="B14" s="21"/>
      <c r="C14" s="24" t="s">
        <v>67</v>
      </c>
      <c r="D14" s="21" t="s">
        <v>68</v>
      </c>
      <c r="E14" s="24" t="s">
        <v>69</v>
      </c>
      <c r="F14" s="26">
        <v>1</v>
      </c>
      <c r="G14" s="26"/>
      <c r="H14" s="26"/>
      <c r="I14" s="26"/>
      <c r="J14" s="26"/>
      <c r="K14" s="26"/>
      <c r="L14" s="26"/>
      <c r="M14" s="26"/>
      <c r="N14" s="26"/>
      <c r="O14" s="26"/>
      <c r="P14" s="26"/>
      <c r="Q14" s="26"/>
      <c r="R14" s="23">
        <v>1</v>
      </c>
      <c r="S14" s="21" t="s">
        <v>39</v>
      </c>
      <c r="T14" s="21"/>
      <c r="U14" s="21"/>
      <c r="V14" s="24"/>
      <c r="W14" s="25" t="s">
        <v>70</v>
      </c>
    </row>
    <row r="15" spans="1:23" ht="51">
      <c r="A15" s="21"/>
      <c r="B15" s="21"/>
      <c r="C15" s="24"/>
      <c r="D15" s="21" t="s">
        <v>71</v>
      </c>
      <c r="E15" s="24" t="s">
        <v>72</v>
      </c>
      <c r="F15" s="26"/>
      <c r="G15" s="26"/>
      <c r="H15" s="26"/>
      <c r="I15" s="26">
        <v>1</v>
      </c>
      <c r="J15" s="26"/>
      <c r="K15" s="26"/>
      <c r="L15" s="26"/>
      <c r="M15" s="26">
        <v>1</v>
      </c>
      <c r="N15" s="26"/>
      <c r="O15" s="26"/>
      <c r="P15" s="26"/>
      <c r="Q15" s="26">
        <v>1</v>
      </c>
      <c r="R15" s="23">
        <v>3</v>
      </c>
      <c r="S15" s="21" t="s">
        <v>28</v>
      </c>
      <c r="T15" s="21" t="s">
        <v>33</v>
      </c>
      <c r="U15" s="21"/>
      <c r="V15" s="24"/>
      <c r="W15" s="25" t="s">
        <v>70</v>
      </c>
    </row>
    <row r="16" spans="1:23" ht="51.75" hidden="1">
      <c r="A16" s="344"/>
      <c r="B16" s="344"/>
      <c r="C16" s="346" t="s">
        <v>73</v>
      </c>
      <c r="D16" s="1" t="s">
        <v>74</v>
      </c>
      <c r="E16" s="5" t="s">
        <v>75</v>
      </c>
      <c r="F16" s="6"/>
      <c r="G16" s="6"/>
      <c r="H16" s="6">
        <v>1</v>
      </c>
      <c r="I16" s="6">
        <v>1</v>
      </c>
      <c r="J16" s="6">
        <v>1</v>
      </c>
      <c r="K16" s="6">
        <v>1</v>
      </c>
      <c r="L16" s="6">
        <v>1</v>
      </c>
      <c r="M16" s="6">
        <v>1</v>
      </c>
      <c r="N16" s="6"/>
      <c r="O16" s="6"/>
      <c r="P16" s="6"/>
      <c r="Q16" s="6"/>
      <c r="R16" s="3">
        <v>6</v>
      </c>
      <c r="S16" s="1" t="s">
        <v>76</v>
      </c>
      <c r="T16" s="1" t="s">
        <v>33</v>
      </c>
      <c r="U16" s="1"/>
      <c r="V16" s="5"/>
      <c r="W16" s="19" t="s">
        <v>77</v>
      </c>
    </row>
    <row r="17" spans="1:23" ht="102.75" hidden="1">
      <c r="A17" s="345"/>
      <c r="B17" s="345"/>
      <c r="C17" s="347"/>
      <c r="D17" s="1" t="s">
        <v>78</v>
      </c>
      <c r="E17" s="5" t="s">
        <v>79</v>
      </c>
      <c r="F17" s="6"/>
      <c r="G17" s="6"/>
      <c r="H17" s="6">
        <v>1</v>
      </c>
      <c r="I17" s="6"/>
      <c r="J17" s="6"/>
      <c r="K17" s="6">
        <v>1</v>
      </c>
      <c r="L17" s="6"/>
      <c r="M17" s="6"/>
      <c r="N17" s="6">
        <v>1</v>
      </c>
      <c r="O17" s="6"/>
      <c r="P17" s="6"/>
      <c r="Q17" s="6">
        <v>1</v>
      </c>
      <c r="R17" s="3">
        <v>4</v>
      </c>
      <c r="S17" s="1" t="s">
        <v>80</v>
      </c>
      <c r="T17" s="1"/>
      <c r="U17" s="1"/>
      <c r="V17" s="5"/>
      <c r="W17" s="19" t="s">
        <v>81</v>
      </c>
    </row>
    <row r="18" spans="1:23" ht="51.75" hidden="1">
      <c r="A18" s="344"/>
      <c r="B18" s="344"/>
      <c r="C18" s="346"/>
      <c r="D18" s="1" t="s">
        <v>78</v>
      </c>
      <c r="E18" s="5" t="s">
        <v>82</v>
      </c>
      <c r="F18" s="6"/>
      <c r="G18" s="6"/>
      <c r="H18" s="6">
        <v>1</v>
      </c>
      <c r="I18" s="6">
        <v>1</v>
      </c>
      <c r="J18" s="6">
        <v>1</v>
      </c>
      <c r="K18" s="6">
        <v>1</v>
      </c>
      <c r="L18" s="6"/>
      <c r="M18" s="6"/>
      <c r="N18" s="6"/>
      <c r="O18" s="6"/>
      <c r="P18" s="6"/>
      <c r="Q18" s="6"/>
      <c r="R18" s="3">
        <v>4</v>
      </c>
      <c r="S18" s="1" t="s">
        <v>83</v>
      </c>
      <c r="T18" s="1"/>
      <c r="U18" s="1" t="s">
        <v>84</v>
      </c>
      <c r="V18" s="5"/>
      <c r="W18" s="19" t="s">
        <v>77</v>
      </c>
    </row>
    <row r="19" spans="1:23" ht="51.75" hidden="1">
      <c r="A19" s="348"/>
      <c r="B19" s="348"/>
      <c r="C19" s="349"/>
      <c r="D19" s="1" t="s">
        <v>85</v>
      </c>
      <c r="E19" s="5" t="s">
        <v>86</v>
      </c>
      <c r="F19" s="6"/>
      <c r="G19" s="6"/>
      <c r="H19" s="6"/>
      <c r="I19" s="6"/>
      <c r="J19" s="6"/>
      <c r="K19" s="6"/>
      <c r="L19" s="6">
        <v>1</v>
      </c>
      <c r="M19" s="6"/>
      <c r="N19" s="6"/>
      <c r="O19" s="6"/>
      <c r="P19" s="6"/>
      <c r="Q19" s="6"/>
      <c r="R19" s="3"/>
      <c r="S19" s="1" t="s">
        <v>87</v>
      </c>
      <c r="T19" s="1"/>
      <c r="U19" s="1"/>
      <c r="V19" s="5"/>
      <c r="W19" s="19" t="s">
        <v>77</v>
      </c>
    </row>
    <row r="20" spans="1:23" ht="51.75" hidden="1">
      <c r="A20" s="348"/>
      <c r="B20" s="348"/>
      <c r="C20" s="349"/>
      <c r="D20" s="1" t="s">
        <v>88</v>
      </c>
      <c r="E20" s="5" t="s">
        <v>89</v>
      </c>
      <c r="F20" s="6"/>
      <c r="G20" s="6"/>
      <c r="H20" s="6"/>
      <c r="I20" s="6"/>
      <c r="J20" s="6"/>
      <c r="K20" s="6"/>
      <c r="L20" s="6"/>
      <c r="M20" s="6">
        <v>1</v>
      </c>
      <c r="N20" s="6"/>
      <c r="O20" s="6">
        <v>1</v>
      </c>
      <c r="P20" s="6"/>
      <c r="Q20" s="6">
        <v>1</v>
      </c>
      <c r="R20" s="3">
        <v>3</v>
      </c>
      <c r="S20" s="1" t="s">
        <v>90</v>
      </c>
      <c r="T20" s="1"/>
      <c r="U20" s="1"/>
      <c r="V20" s="5"/>
      <c r="W20" s="19" t="s">
        <v>91</v>
      </c>
    </row>
    <row r="21" spans="1:23" ht="64.5" hidden="1">
      <c r="A21" s="345"/>
      <c r="B21" s="345"/>
      <c r="C21" s="347"/>
      <c r="D21" s="1" t="s">
        <v>92</v>
      </c>
      <c r="E21" s="5" t="s">
        <v>93</v>
      </c>
      <c r="F21" s="6"/>
      <c r="G21" s="6"/>
      <c r="H21" s="6"/>
      <c r="I21" s="6"/>
      <c r="J21" s="6"/>
      <c r="K21" s="6"/>
      <c r="L21" s="6"/>
      <c r="M21" s="6">
        <v>1</v>
      </c>
      <c r="N21" s="6"/>
      <c r="O21" s="6"/>
      <c r="P21" s="6"/>
      <c r="Q21" s="6"/>
      <c r="R21" s="3"/>
      <c r="S21" s="1" t="s">
        <v>84</v>
      </c>
      <c r="T21" s="1"/>
      <c r="U21" s="1"/>
      <c r="V21" s="5"/>
      <c r="W21" s="19" t="s">
        <v>94</v>
      </c>
    </row>
    <row r="22" spans="1:23" ht="77.25" hidden="1">
      <c r="A22" s="1"/>
      <c r="B22" s="1"/>
      <c r="C22" s="5"/>
      <c r="D22" s="1" t="s">
        <v>85</v>
      </c>
      <c r="E22" s="5" t="s">
        <v>95</v>
      </c>
      <c r="F22" s="6"/>
      <c r="G22" s="6"/>
      <c r="H22" s="6"/>
      <c r="I22" s="6"/>
      <c r="J22" s="6"/>
      <c r="K22" s="6"/>
      <c r="L22" s="6">
        <v>1</v>
      </c>
      <c r="M22" s="6"/>
      <c r="N22" s="6"/>
      <c r="O22" s="6"/>
      <c r="P22" s="6"/>
      <c r="Q22" s="6"/>
      <c r="R22" s="3">
        <v>1</v>
      </c>
      <c r="S22" s="1" t="s">
        <v>44</v>
      </c>
      <c r="T22" s="1"/>
      <c r="U22" s="1"/>
      <c r="V22" s="5"/>
      <c r="W22" s="19" t="s">
        <v>96</v>
      </c>
    </row>
    <row r="23" spans="1:23" ht="51.75" hidden="1">
      <c r="A23" s="1"/>
      <c r="B23" s="1"/>
      <c r="C23" s="5"/>
      <c r="D23" s="1" t="s">
        <v>88</v>
      </c>
      <c r="E23" s="5" t="s">
        <v>97</v>
      </c>
      <c r="F23" s="6"/>
      <c r="G23" s="6"/>
      <c r="H23" s="6"/>
      <c r="I23" s="6"/>
      <c r="J23" s="6">
        <v>1</v>
      </c>
      <c r="K23" s="6"/>
      <c r="L23" s="6"/>
      <c r="M23" s="6"/>
      <c r="N23" s="6"/>
      <c r="O23" s="6"/>
      <c r="P23" s="6">
        <v>1</v>
      </c>
      <c r="Q23" s="6"/>
      <c r="R23" s="3">
        <v>2</v>
      </c>
      <c r="S23" s="1" t="s">
        <v>33</v>
      </c>
      <c r="T23" s="1" t="s">
        <v>98</v>
      </c>
      <c r="U23" s="1"/>
      <c r="V23" s="5"/>
      <c r="W23" s="19" t="s">
        <v>77</v>
      </c>
    </row>
    <row r="24" spans="1:23" ht="76.5" hidden="1">
      <c r="A24" s="1"/>
      <c r="B24" s="1"/>
      <c r="C24" s="5" t="s">
        <v>99</v>
      </c>
      <c r="D24" s="1" t="s">
        <v>100</v>
      </c>
      <c r="E24" s="5" t="s">
        <v>101</v>
      </c>
      <c r="F24" s="6"/>
      <c r="G24" s="6"/>
      <c r="H24" s="6">
        <v>1</v>
      </c>
      <c r="I24" s="6"/>
      <c r="J24" s="6"/>
      <c r="K24" s="6">
        <v>1</v>
      </c>
      <c r="L24" s="6"/>
      <c r="M24" s="6"/>
      <c r="N24" s="6">
        <v>1</v>
      </c>
      <c r="O24" s="6"/>
      <c r="P24" s="6"/>
      <c r="Q24" s="6">
        <v>1</v>
      </c>
      <c r="R24" s="3">
        <v>4</v>
      </c>
      <c r="S24" s="1" t="s">
        <v>28</v>
      </c>
      <c r="T24" s="1" t="s">
        <v>33</v>
      </c>
      <c r="U24" s="1" t="s">
        <v>102</v>
      </c>
      <c r="V24" s="5"/>
      <c r="W24" s="19" t="s">
        <v>103</v>
      </c>
    </row>
    <row r="25" spans="1:23" ht="64.5" hidden="1">
      <c r="A25" s="1"/>
      <c r="B25" s="1"/>
      <c r="C25" s="5" t="s">
        <v>104</v>
      </c>
      <c r="D25" s="1" t="s">
        <v>105</v>
      </c>
      <c r="E25" s="5" t="s">
        <v>106</v>
      </c>
      <c r="F25" s="6"/>
      <c r="G25" s="6"/>
      <c r="H25" s="6"/>
      <c r="I25" s="6"/>
      <c r="J25" s="6"/>
      <c r="K25" s="6"/>
      <c r="L25" s="6">
        <v>1</v>
      </c>
      <c r="M25" s="6"/>
      <c r="N25" s="6"/>
      <c r="O25" s="6"/>
      <c r="P25" s="6"/>
      <c r="Q25" s="6"/>
      <c r="R25" s="3">
        <v>1</v>
      </c>
      <c r="S25" s="1" t="s">
        <v>39</v>
      </c>
      <c r="T25" s="1"/>
      <c r="U25" s="1"/>
      <c r="V25" s="5"/>
      <c r="W25" s="19" t="s">
        <v>107</v>
      </c>
    </row>
    <row r="26" spans="1:23" ht="102.75" hidden="1">
      <c r="A26" s="1"/>
      <c r="B26" s="1"/>
      <c r="C26" s="5"/>
      <c r="D26" s="1" t="s">
        <v>108</v>
      </c>
      <c r="E26" s="5" t="s">
        <v>109</v>
      </c>
      <c r="F26" s="6"/>
      <c r="G26" s="6"/>
      <c r="H26" s="6"/>
      <c r="I26" s="6"/>
      <c r="J26" s="6"/>
      <c r="K26" s="6"/>
      <c r="L26" s="6">
        <v>1</v>
      </c>
      <c r="M26" s="6"/>
      <c r="N26" s="6"/>
      <c r="O26" s="6"/>
      <c r="P26" s="6"/>
      <c r="Q26" s="6"/>
      <c r="R26" s="3">
        <v>1</v>
      </c>
      <c r="S26" s="1" t="s">
        <v>39</v>
      </c>
      <c r="T26" s="1"/>
      <c r="U26" s="1"/>
      <c r="V26" s="5"/>
      <c r="W26" s="19" t="s">
        <v>110</v>
      </c>
    </row>
    <row r="27" spans="1:23" ht="51" hidden="1">
      <c r="A27" s="1"/>
      <c r="B27" s="1"/>
      <c r="C27" s="5" t="s">
        <v>111</v>
      </c>
      <c r="D27" s="1" t="s">
        <v>112</v>
      </c>
      <c r="E27" s="10" t="s">
        <v>113</v>
      </c>
      <c r="F27" s="6">
        <v>1</v>
      </c>
      <c r="G27" s="6">
        <v>1</v>
      </c>
      <c r="H27" s="6">
        <v>1</v>
      </c>
      <c r="I27" s="6">
        <v>1</v>
      </c>
      <c r="J27" s="6">
        <v>1</v>
      </c>
      <c r="K27" s="6">
        <v>1</v>
      </c>
      <c r="L27" s="6">
        <v>1</v>
      </c>
      <c r="M27" s="6">
        <v>1</v>
      </c>
      <c r="N27" s="6">
        <v>1</v>
      </c>
      <c r="O27" s="6">
        <v>1</v>
      </c>
      <c r="P27" s="6">
        <v>1</v>
      </c>
      <c r="Q27" s="6">
        <v>1</v>
      </c>
      <c r="R27" s="3">
        <v>12</v>
      </c>
      <c r="S27" s="1" t="s">
        <v>44</v>
      </c>
      <c r="T27" s="1"/>
      <c r="U27" s="1"/>
      <c r="V27" s="5"/>
      <c r="W27" s="19" t="s">
        <v>114</v>
      </c>
    </row>
    <row r="28" spans="1:23" ht="38.25" hidden="1">
      <c r="A28" s="1"/>
      <c r="B28" s="1"/>
      <c r="C28" s="5"/>
      <c r="D28" s="1" t="s">
        <v>115</v>
      </c>
      <c r="E28" s="5" t="s">
        <v>116</v>
      </c>
      <c r="F28" s="6">
        <v>1</v>
      </c>
      <c r="G28" s="6">
        <v>1</v>
      </c>
      <c r="H28" s="6">
        <v>1</v>
      </c>
      <c r="I28" s="6">
        <v>1</v>
      </c>
      <c r="J28" s="6">
        <v>1</v>
      </c>
      <c r="K28" s="6">
        <v>1</v>
      </c>
      <c r="L28" s="6">
        <v>1</v>
      </c>
      <c r="M28" s="6">
        <v>1</v>
      </c>
      <c r="N28" s="6">
        <v>1</v>
      </c>
      <c r="O28" s="6">
        <v>1</v>
      </c>
      <c r="P28" s="6">
        <v>1</v>
      </c>
      <c r="Q28" s="6">
        <v>1</v>
      </c>
      <c r="R28" s="3">
        <v>12</v>
      </c>
      <c r="S28" s="1" t="s">
        <v>28</v>
      </c>
      <c r="T28" s="1"/>
      <c r="U28" s="1"/>
      <c r="V28" s="5"/>
      <c r="W28" s="19" t="s">
        <v>114</v>
      </c>
    </row>
    <row r="29" spans="1:23" ht="38.25" hidden="1">
      <c r="A29" s="1"/>
      <c r="B29" s="1"/>
      <c r="C29" s="5"/>
      <c r="D29" s="1" t="s">
        <v>117</v>
      </c>
      <c r="E29" s="5" t="s">
        <v>118</v>
      </c>
      <c r="F29" s="6"/>
      <c r="G29" s="6"/>
      <c r="H29" s="6"/>
      <c r="I29" s="6">
        <v>1</v>
      </c>
      <c r="J29" s="6"/>
      <c r="K29" s="6"/>
      <c r="L29" s="6"/>
      <c r="M29" s="6"/>
      <c r="N29" s="6"/>
      <c r="O29" s="6"/>
      <c r="P29" s="6"/>
      <c r="Q29" s="6"/>
      <c r="R29" s="3">
        <v>1</v>
      </c>
      <c r="S29" s="1" t="s">
        <v>76</v>
      </c>
      <c r="T29" s="1"/>
      <c r="U29" s="1"/>
      <c r="V29" s="5"/>
      <c r="W29" s="19" t="s">
        <v>114</v>
      </c>
    </row>
    <row r="30" spans="1:23" ht="178.5" hidden="1">
      <c r="A30" s="1" t="s">
        <v>119</v>
      </c>
      <c r="B30" s="1" t="s">
        <v>120</v>
      </c>
      <c r="C30" s="5" t="s">
        <v>121</v>
      </c>
      <c r="D30" s="1" t="s">
        <v>122</v>
      </c>
      <c r="E30" s="5" t="s">
        <v>123</v>
      </c>
      <c r="F30" s="2">
        <v>1</v>
      </c>
      <c r="G30" s="2">
        <v>1</v>
      </c>
      <c r="H30" s="2">
        <v>1</v>
      </c>
      <c r="I30" s="2">
        <v>1</v>
      </c>
      <c r="J30" s="2">
        <v>1</v>
      </c>
      <c r="K30" s="2">
        <v>1</v>
      </c>
      <c r="L30" s="2">
        <v>1</v>
      </c>
      <c r="M30" s="2">
        <v>1</v>
      </c>
      <c r="N30" s="2">
        <v>1</v>
      </c>
      <c r="O30" s="2">
        <v>1</v>
      </c>
      <c r="P30" s="2">
        <v>1</v>
      </c>
      <c r="Q30" s="2">
        <v>1</v>
      </c>
      <c r="R30" s="3">
        <v>12</v>
      </c>
      <c r="S30" s="1" t="s">
        <v>44</v>
      </c>
      <c r="T30" s="1"/>
      <c r="U30" s="1"/>
      <c r="V30" s="1"/>
      <c r="W30" s="11" t="s">
        <v>124</v>
      </c>
    </row>
    <row r="31" spans="1:23" ht="89.25" hidden="1">
      <c r="A31" s="12"/>
      <c r="B31" s="12"/>
      <c r="C31" s="13" t="s">
        <v>125</v>
      </c>
      <c r="D31" s="12" t="s">
        <v>126</v>
      </c>
      <c r="E31" s="13" t="s">
        <v>127</v>
      </c>
      <c r="F31" s="14">
        <v>1</v>
      </c>
      <c r="G31" s="14">
        <v>1</v>
      </c>
      <c r="H31" s="14">
        <v>1</v>
      </c>
      <c r="I31" s="14">
        <v>1</v>
      </c>
      <c r="J31" s="14">
        <v>1</v>
      </c>
      <c r="K31" s="14">
        <v>1</v>
      </c>
      <c r="L31" s="14">
        <v>1</v>
      </c>
      <c r="M31" s="14">
        <v>1</v>
      </c>
      <c r="N31" s="14">
        <v>1</v>
      </c>
      <c r="O31" s="14">
        <v>1</v>
      </c>
      <c r="P31" s="14">
        <v>1</v>
      </c>
      <c r="Q31" s="14">
        <v>1</v>
      </c>
      <c r="R31" s="15">
        <v>12</v>
      </c>
      <c r="S31" s="12" t="s">
        <v>44</v>
      </c>
      <c r="T31" s="12"/>
      <c r="U31" s="12"/>
      <c r="V31" s="13" t="s">
        <v>128</v>
      </c>
      <c r="W31" s="18"/>
    </row>
    <row r="32" spans="1:23" ht="89.25" hidden="1">
      <c r="A32" s="12"/>
      <c r="B32" s="12"/>
      <c r="C32" s="12"/>
      <c r="D32" s="12" t="s">
        <v>129</v>
      </c>
      <c r="E32" s="13" t="s">
        <v>130</v>
      </c>
      <c r="F32" s="14">
        <v>1</v>
      </c>
      <c r="G32" s="14">
        <v>1</v>
      </c>
      <c r="H32" s="14">
        <v>1</v>
      </c>
      <c r="I32" s="14">
        <v>1</v>
      </c>
      <c r="J32" s="14">
        <v>1</v>
      </c>
      <c r="K32" s="14">
        <v>1</v>
      </c>
      <c r="L32" s="14">
        <v>1</v>
      </c>
      <c r="M32" s="14">
        <v>1</v>
      </c>
      <c r="N32" s="14">
        <v>1</v>
      </c>
      <c r="O32" s="14">
        <v>1</v>
      </c>
      <c r="P32" s="14">
        <v>1</v>
      </c>
      <c r="Q32" s="14">
        <v>1</v>
      </c>
      <c r="R32" s="15">
        <v>12</v>
      </c>
      <c r="S32" s="12" t="s">
        <v>33</v>
      </c>
      <c r="T32" s="12" t="s">
        <v>98</v>
      </c>
      <c r="U32" s="12"/>
      <c r="V32" s="12" t="s">
        <v>128</v>
      </c>
      <c r="W32" s="16"/>
    </row>
    <row r="33" spans="1:23" ht="63.75" hidden="1">
      <c r="A33" s="12"/>
      <c r="B33" s="12"/>
      <c r="C33" s="13"/>
      <c r="D33" s="12" t="s">
        <v>131</v>
      </c>
      <c r="E33" s="13" t="s">
        <v>132</v>
      </c>
      <c r="F33" s="17"/>
      <c r="G33" s="17">
        <v>1</v>
      </c>
      <c r="H33" s="17">
        <v>1</v>
      </c>
      <c r="I33" s="17">
        <v>1</v>
      </c>
      <c r="J33" s="17"/>
      <c r="K33" s="17">
        <v>1</v>
      </c>
      <c r="L33" s="17">
        <v>1</v>
      </c>
      <c r="M33" s="17">
        <v>1</v>
      </c>
      <c r="N33" s="17"/>
      <c r="O33" s="17">
        <v>1</v>
      </c>
      <c r="P33" s="17">
        <v>1</v>
      </c>
      <c r="Q33" s="17">
        <v>1</v>
      </c>
      <c r="R33" s="15">
        <v>9</v>
      </c>
      <c r="S33" s="12" t="s">
        <v>33</v>
      </c>
      <c r="T33" s="12" t="s">
        <v>28</v>
      </c>
      <c r="U33" s="12"/>
      <c r="V33" s="13" t="s">
        <v>128</v>
      </c>
      <c r="W33" s="18"/>
    </row>
    <row r="34" spans="1:23" ht="114.75" hidden="1">
      <c r="A34" s="12" t="s">
        <v>23</v>
      </c>
      <c r="B34" s="12" t="s">
        <v>133</v>
      </c>
      <c r="C34" s="13" t="s">
        <v>134</v>
      </c>
      <c r="D34" s="13" t="s">
        <v>135</v>
      </c>
      <c r="E34" s="13" t="s">
        <v>136</v>
      </c>
      <c r="F34" s="17"/>
      <c r="G34" s="17"/>
      <c r="H34" s="17"/>
      <c r="I34" s="17">
        <v>1</v>
      </c>
      <c r="J34" s="17"/>
      <c r="K34" s="17">
        <v>1</v>
      </c>
      <c r="L34" s="17"/>
      <c r="M34" s="17">
        <v>1</v>
      </c>
      <c r="N34" s="17"/>
      <c r="O34" s="17">
        <v>1</v>
      </c>
      <c r="P34" s="17"/>
      <c r="Q34" s="17"/>
      <c r="R34" s="15">
        <v>4</v>
      </c>
      <c r="S34" s="12" t="s">
        <v>44</v>
      </c>
      <c r="T34" s="12" t="s">
        <v>48</v>
      </c>
      <c r="U34" s="12" t="s">
        <v>137</v>
      </c>
      <c r="V34" s="12" t="s">
        <v>138</v>
      </c>
      <c r="W34" s="20"/>
    </row>
    <row r="35" spans="1:23" ht="51" hidden="1">
      <c r="A35" s="1"/>
      <c r="B35" s="1"/>
      <c r="C35" s="1"/>
      <c r="D35" s="5" t="s">
        <v>139</v>
      </c>
      <c r="E35" s="1" t="s">
        <v>140</v>
      </c>
      <c r="F35" s="2"/>
      <c r="G35" s="2"/>
      <c r="H35" s="2"/>
      <c r="I35" s="2"/>
      <c r="J35" s="2">
        <v>1</v>
      </c>
      <c r="K35" s="2"/>
      <c r="L35" s="2">
        <v>1</v>
      </c>
      <c r="M35" s="2"/>
      <c r="N35" s="2">
        <v>1</v>
      </c>
      <c r="O35" s="2"/>
      <c r="P35" s="2">
        <v>1</v>
      </c>
      <c r="Q35" s="2"/>
      <c r="R35" s="3">
        <v>4</v>
      </c>
      <c r="S35" s="1" t="s">
        <v>44</v>
      </c>
      <c r="T35" s="1"/>
      <c r="U35" s="1"/>
      <c r="V35" s="5"/>
      <c r="W35" s="19" t="s">
        <v>141</v>
      </c>
    </row>
    <row r="36" spans="1:23" ht="51" hidden="1">
      <c r="A36" s="1"/>
      <c r="B36" s="1"/>
      <c r="C36" s="5" t="s">
        <v>142</v>
      </c>
      <c r="D36" s="5" t="s">
        <v>143</v>
      </c>
      <c r="E36" s="5" t="s">
        <v>144</v>
      </c>
      <c r="F36" s="6"/>
      <c r="G36" s="6"/>
      <c r="H36" s="6"/>
      <c r="I36" s="6">
        <v>1</v>
      </c>
      <c r="J36" s="6"/>
      <c r="K36" s="6"/>
      <c r="L36" s="6"/>
      <c r="M36" s="6">
        <v>1</v>
      </c>
      <c r="N36" s="6"/>
      <c r="O36" s="6"/>
      <c r="P36" s="6"/>
      <c r="Q36" s="6">
        <v>1</v>
      </c>
      <c r="R36" s="3">
        <v>3</v>
      </c>
      <c r="S36" s="1" t="s">
        <v>44</v>
      </c>
      <c r="T36" s="1"/>
      <c r="U36" s="1"/>
      <c r="V36" s="1"/>
      <c r="W36" s="11" t="s">
        <v>141</v>
      </c>
    </row>
    <row r="37" spans="1:23" ht="64.5" hidden="1">
      <c r="A37" s="1"/>
      <c r="B37" s="1"/>
      <c r="C37" s="1" t="s">
        <v>145</v>
      </c>
      <c r="D37" s="5" t="s">
        <v>146</v>
      </c>
      <c r="E37" s="1" t="s">
        <v>147</v>
      </c>
      <c r="F37" s="2"/>
      <c r="G37" s="2"/>
      <c r="H37" s="2">
        <v>1</v>
      </c>
      <c r="I37" s="2"/>
      <c r="J37" s="2"/>
      <c r="K37" s="2">
        <v>1</v>
      </c>
      <c r="L37" s="2"/>
      <c r="M37" s="2"/>
      <c r="N37" s="2">
        <v>1</v>
      </c>
      <c r="O37" s="2"/>
      <c r="P37" s="2"/>
      <c r="Q37" s="2">
        <v>1</v>
      </c>
      <c r="R37" s="3">
        <v>4</v>
      </c>
      <c r="S37" s="1" t="s">
        <v>44</v>
      </c>
      <c r="T37" s="1" t="s">
        <v>48</v>
      </c>
      <c r="U37" s="1" t="s">
        <v>137</v>
      </c>
      <c r="V37" s="5"/>
      <c r="W37" s="19" t="s">
        <v>148</v>
      </c>
    </row>
    <row r="38" spans="1:23" ht="153" hidden="1">
      <c r="A38" s="12" t="s">
        <v>149</v>
      </c>
      <c r="B38" s="12" t="s">
        <v>150</v>
      </c>
      <c r="C38" s="13" t="s">
        <v>151</v>
      </c>
      <c r="D38" s="13" t="s">
        <v>152</v>
      </c>
      <c r="E38" s="13" t="s">
        <v>153</v>
      </c>
      <c r="F38" s="17"/>
      <c r="G38" s="17"/>
      <c r="H38" s="17"/>
      <c r="I38" s="17">
        <v>1</v>
      </c>
      <c r="J38" s="17"/>
      <c r="K38" s="17"/>
      <c r="L38" s="17"/>
      <c r="M38" s="17">
        <v>1</v>
      </c>
      <c r="N38" s="17"/>
      <c r="O38" s="17"/>
      <c r="P38" s="17"/>
      <c r="Q38" s="17">
        <v>1</v>
      </c>
      <c r="R38" s="15">
        <v>3</v>
      </c>
      <c r="S38" s="12" t="s">
        <v>39</v>
      </c>
      <c r="T38" s="12" t="s">
        <v>33</v>
      </c>
      <c r="U38" s="12"/>
      <c r="V38" s="12" t="s">
        <v>154</v>
      </c>
      <c r="W38" s="16"/>
    </row>
    <row r="39" spans="1:23" ht="76.5" hidden="1">
      <c r="A39" s="12"/>
      <c r="B39" s="12"/>
      <c r="C39" s="12"/>
      <c r="D39" s="13" t="s">
        <v>155</v>
      </c>
      <c r="E39" s="12" t="s">
        <v>156</v>
      </c>
      <c r="F39" s="14"/>
      <c r="G39" s="14"/>
      <c r="H39" s="14"/>
      <c r="I39" s="14"/>
      <c r="J39" s="14"/>
      <c r="K39" s="14">
        <v>1</v>
      </c>
      <c r="L39" s="14"/>
      <c r="M39" s="14"/>
      <c r="N39" s="14"/>
      <c r="O39" s="14">
        <v>1</v>
      </c>
      <c r="P39" s="14"/>
      <c r="Q39" s="14"/>
      <c r="R39" s="15">
        <v>2</v>
      </c>
      <c r="S39" s="12" t="s">
        <v>28</v>
      </c>
      <c r="T39" s="12" t="s">
        <v>33</v>
      </c>
      <c r="U39" s="12"/>
      <c r="V39" s="13" t="s">
        <v>154</v>
      </c>
      <c r="W39" s="18"/>
    </row>
    <row r="40" spans="1:23" ht="89.25" hidden="1">
      <c r="A40" s="12"/>
      <c r="B40" s="12"/>
      <c r="C40" s="13"/>
      <c r="D40" s="13" t="s">
        <v>157</v>
      </c>
      <c r="E40" s="13" t="s">
        <v>158</v>
      </c>
      <c r="F40" s="17"/>
      <c r="G40" s="17"/>
      <c r="H40" s="17">
        <v>1</v>
      </c>
      <c r="I40" s="17"/>
      <c r="J40" s="17"/>
      <c r="K40" s="17"/>
      <c r="L40" s="17">
        <v>1</v>
      </c>
      <c r="M40" s="17"/>
      <c r="N40" s="17"/>
      <c r="O40" s="17"/>
      <c r="P40" s="17">
        <v>1</v>
      </c>
      <c r="Q40" s="17"/>
      <c r="R40" s="15">
        <v>3</v>
      </c>
      <c r="S40" s="12" t="s">
        <v>159</v>
      </c>
      <c r="T40" s="12" t="s">
        <v>33</v>
      </c>
      <c r="U40" s="12"/>
      <c r="V40" s="12" t="s">
        <v>154</v>
      </c>
      <c r="W40" s="16"/>
    </row>
    <row r="41" spans="1:23" ht="63.75" hidden="1">
      <c r="A41" s="1"/>
      <c r="B41" s="1"/>
      <c r="C41" s="5" t="s">
        <v>160</v>
      </c>
      <c r="D41" s="5" t="s">
        <v>161</v>
      </c>
      <c r="E41" s="5" t="s">
        <v>162</v>
      </c>
      <c r="F41" s="6">
        <v>1</v>
      </c>
      <c r="G41" s="6">
        <v>1</v>
      </c>
      <c r="H41" s="6">
        <v>1</v>
      </c>
      <c r="I41" s="6">
        <v>1</v>
      </c>
      <c r="J41" s="6">
        <v>1</v>
      </c>
      <c r="K41" s="6">
        <v>1</v>
      </c>
      <c r="L41" s="6">
        <v>1</v>
      </c>
      <c r="M41" s="6">
        <v>1</v>
      </c>
      <c r="N41" s="6">
        <v>1</v>
      </c>
      <c r="O41" s="6">
        <v>1</v>
      </c>
      <c r="P41" s="6">
        <v>1</v>
      </c>
      <c r="Q41" s="6">
        <v>1</v>
      </c>
      <c r="R41" s="3">
        <v>12</v>
      </c>
      <c r="S41" s="1" t="s">
        <v>44</v>
      </c>
      <c r="T41" s="1"/>
      <c r="U41" s="1"/>
      <c r="V41" s="5"/>
      <c r="W41" s="19" t="s">
        <v>163</v>
      </c>
    </row>
    <row r="42" spans="1:23" ht="63.75" hidden="1">
      <c r="A42" s="1"/>
      <c r="B42" s="1"/>
      <c r="C42" s="5"/>
      <c r="D42" s="5" t="s">
        <v>164</v>
      </c>
      <c r="E42" s="5" t="s">
        <v>165</v>
      </c>
      <c r="F42" s="6"/>
      <c r="G42" s="6"/>
      <c r="H42" s="6"/>
      <c r="I42" s="6"/>
      <c r="J42" s="6"/>
      <c r="K42" s="6">
        <v>1</v>
      </c>
      <c r="L42" s="6"/>
      <c r="M42" s="6"/>
      <c r="N42" s="6"/>
      <c r="O42" s="6"/>
      <c r="P42" s="6"/>
      <c r="Q42" s="6"/>
      <c r="R42" s="3">
        <v>1</v>
      </c>
      <c r="S42" s="1" t="s">
        <v>39</v>
      </c>
      <c r="T42" s="1"/>
      <c r="U42" s="1"/>
      <c r="V42" s="5"/>
      <c r="W42" s="19" t="s">
        <v>163</v>
      </c>
    </row>
    <row r="43" spans="1:23" ht="39" hidden="1">
      <c r="A43" s="1"/>
      <c r="B43" s="1"/>
      <c r="C43" s="5"/>
      <c r="D43" s="5" t="s">
        <v>166</v>
      </c>
      <c r="E43" s="5" t="s">
        <v>167</v>
      </c>
      <c r="F43" s="6"/>
      <c r="G43" s="6"/>
      <c r="H43" s="6"/>
      <c r="I43" s="6"/>
      <c r="J43" s="6"/>
      <c r="K43" s="6"/>
      <c r="L43" s="6"/>
      <c r="M43" s="6"/>
      <c r="N43" s="6">
        <v>1</v>
      </c>
      <c r="O43" s="6"/>
      <c r="P43" s="6"/>
      <c r="Q43" s="6">
        <v>1</v>
      </c>
      <c r="R43" s="3">
        <v>2</v>
      </c>
      <c r="S43" s="1" t="s">
        <v>28</v>
      </c>
      <c r="T43" s="1" t="s">
        <v>33</v>
      </c>
      <c r="U43" s="1"/>
      <c r="V43" s="5"/>
      <c r="W43" s="19" t="s">
        <v>163</v>
      </c>
    </row>
    <row r="44" spans="1:23" ht="64.5" hidden="1">
      <c r="A44" s="1"/>
      <c r="B44" s="1"/>
      <c r="C44" s="5"/>
      <c r="D44" s="5" t="s">
        <v>168</v>
      </c>
      <c r="E44" s="5" t="s">
        <v>169</v>
      </c>
      <c r="F44" s="6"/>
      <c r="G44" s="6"/>
      <c r="H44" s="6">
        <v>1</v>
      </c>
      <c r="I44" s="6"/>
      <c r="J44" s="6"/>
      <c r="K44" s="6">
        <v>2</v>
      </c>
      <c r="L44" s="6"/>
      <c r="M44" s="6"/>
      <c r="N44" s="6">
        <v>1</v>
      </c>
      <c r="O44" s="6"/>
      <c r="P44" s="6"/>
      <c r="Q44" s="6">
        <v>1</v>
      </c>
      <c r="R44" s="3">
        <v>5</v>
      </c>
      <c r="S44" s="1" t="s">
        <v>33</v>
      </c>
      <c r="T44" s="1" t="s">
        <v>28</v>
      </c>
      <c r="U44" s="1"/>
      <c r="V44" s="5"/>
      <c r="W44" s="19" t="s">
        <v>170</v>
      </c>
    </row>
    <row r="45" spans="1:23" ht="77.25" hidden="1">
      <c r="A45" s="1"/>
      <c r="B45" s="1"/>
      <c r="C45" s="5" t="s">
        <v>171</v>
      </c>
      <c r="D45" s="5" t="s">
        <v>172</v>
      </c>
      <c r="E45" s="5" t="s">
        <v>173</v>
      </c>
      <c r="F45" s="6">
        <v>1</v>
      </c>
      <c r="G45" s="6">
        <v>1</v>
      </c>
      <c r="H45" s="6">
        <v>1</v>
      </c>
      <c r="I45" s="6">
        <v>1</v>
      </c>
      <c r="J45" s="6">
        <v>1</v>
      </c>
      <c r="K45" s="6">
        <v>1</v>
      </c>
      <c r="L45" s="6">
        <v>1</v>
      </c>
      <c r="M45" s="6">
        <v>1</v>
      </c>
      <c r="N45" s="6">
        <v>1</v>
      </c>
      <c r="O45" s="6">
        <v>1</v>
      </c>
      <c r="P45" s="6">
        <v>1</v>
      </c>
      <c r="Q45" s="6">
        <v>1</v>
      </c>
      <c r="R45" s="3"/>
      <c r="S45" s="1" t="s">
        <v>44</v>
      </c>
      <c r="T45" s="1"/>
      <c r="U45" s="1"/>
      <c r="V45" s="5"/>
      <c r="W45" s="19" t="s">
        <v>174</v>
      </c>
    </row>
    <row r="46" spans="1:23" ht="102" hidden="1">
      <c r="A46" s="1"/>
      <c r="B46" s="1" t="s">
        <v>175</v>
      </c>
      <c r="C46" s="1" t="s">
        <v>176</v>
      </c>
      <c r="D46" s="1" t="s">
        <v>177</v>
      </c>
      <c r="E46" s="1" t="s">
        <v>178</v>
      </c>
      <c r="F46" s="2"/>
      <c r="G46" s="2">
        <v>1</v>
      </c>
      <c r="H46" s="2"/>
      <c r="I46" s="2"/>
      <c r="J46" s="2"/>
      <c r="K46" s="2"/>
      <c r="L46" s="2"/>
      <c r="M46" s="2"/>
      <c r="N46" s="2"/>
      <c r="O46" s="2"/>
      <c r="P46" s="2"/>
      <c r="Q46" s="2"/>
      <c r="R46" s="3">
        <v>1</v>
      </c>
      <c r="S46" s="1" t="s">
        <v>44</v>
      </c>
      <c r="T46" s="1"/>
      <c r="U46" s="1"/>
      <c r="V46" s="5"/>
      <c r="W46" s="19" t="s">
        <v>179</v>
      </c>
    </row>
    <row r="47" spans="1:23" ht="38.25" hidden="1">
      <c r="A47" s="1"/>
      <c r="B47" s="1"/>
      <c r="C47" s="5"/>
      <c r="D47" s="1" t="s">
        <v>180</v>
      </c>
      <c r="E47" s="5" t="s">
        <v>181</v>
      </c>
      <c r="F47" s="6">
        <v>1</v>
      </c>
      <c r="G47" s="6"/>
      <c r="H47" s="6"/>
      <c r="I47" s="6"/>
      <c r="J47" s="6"/>
      <c r="K47" s="6"/>
      <c r="L47" s="6"/>
      <c r="M47" s="6"/>
      <c r="N47" s="6"/>
      <c r="O47" s="6"/>
      <c r="P47" s="6"/>
      <c r="Q47" s="6"/>
      <c r="R47" s="3">
        <v>1</v>
      </c>
      <c r="S47" s="1" t="s">
        <v>28</v>
      </c>
      <c r="T47" s="1"/>
      <c r="U47" s="1"/>
      <c r="V47" s="1"/>
      <c r="W47" s="11" t="s">
        <v>179</v>
      </c>
    </row>
    <row r="48" spans="1:23" ht="26.25" hidden="1">
      <c r="A48" s="1"/>
      <c r="B48" s="1"/>
      <c r="C48" s="1"/>
      <c r="D48" s="1" t="s">
        <v>182</v>
      </c>
      <c r="E48" s="1" t="s">
        <v>183</v>
      </c>
      <c r="F48" s="2"/>
      <c r="G48" s="2"/>
      <c r="H48" s="2">
        <v>1</v>
      </c>
      <c r="I48" s="2"/>
      <c r="J48" s="2"/>
      <c r="K48" s="2"/>
      <c r="L48" s="2"/>
      <c r="M48" s="2"/>
      <c r="N48" s="2"/>
      <c r="O48" s="2"/>
      <c r="P48" s="2"/>
      <c r="Q48" s="2"/>
      <c r="R48" s="3">
        <v>1</v>
      </c>
      <c r="S48" s="1" t="s">
        <v>39</v>
      </c>
      <c r="T48" s="1"/>
      <c r="U48" s="1"/>
      <c r="V48" s="5"/>
      <c r="W48" s="19" t="s">
        <v>179</v>
      </c>
    </row>
    <row r="49" spans="1:23" ht="51.75" hidden="1">
      <c r="A49" s="1"/>
      <c r="B49" s="1"/>
      <c r="C49" s="5"/>
      <c r="D49" s="1" t="s">
        <v>184</v>
      </c>
      <c r="E49" s="5" t="s">
        <v>185</v>
      </c>
      <c r="F49" s="6"/>
      <c r="G49" s="6"/>
      <c r="H49" s="6"/>
      <c r="I49" s="6"/>
      <c r="J49" s="6">
        <v>1</v>
      </c>
      <c r="K49" s="6"/>
      <c r="L49" s="6"/>
      <c r="M49" s="6">
        <v>1</v>
      </c>
      <c r="N49" s="6"/>
      <c r="O49" s="6"/>
      <c r="P49" s="6">
        <v>1</v>
      </c>
      <c r="Q49" s="6"/>
      <c r="R49" s="3">
        <v>3</v>
      </c>
      <c r="S49" s="1" t="s">
        <v>28</v>
      </c>
      <c r="T49" s="1" t="s">
        <v>33</v>
      </c>
      <c r="U49" s="1"/>
      <c r="V49" s="1"/>
      <c r="W49" s="11" t="s">
        <v>186</v>
      </c>
    </row>
    <row r="50" spans="1:23" ht="63.75" hidden="1">
      <c r="A50" s="1"/>
      <c r="B50" s="1"/>
      <c r="C50" s="1" t="s">
        <v>187</v>
      </c>
      <c r="D50" s="1" t="s">
        <v>188</v>
      </c>
      <c r="E50" s="1" t="s">
        <v>189</v>
      </c>
      <c r="F50" s="2">
        <v>1</v>
      </c>
      <c r="G50" s="2">
        <v>1</v>
      </c>
      <c r="H50" s="2">
        <v>1</v>
      </c>
      <c r="I50" s="2">
        <v>1</v>
      </c>
      <c r="J50" s="2">
        <v>1</v>
      </c>
      <c r="K50" s="2">
        <v>1</v>
      </c>
      <c r="L50" s="2">
        <v>1</v>
      </c>
      <c r="M50" s="2">
        <v>1</v>
      </c>
      <c r="N50" s="2">
        <v>1</v>
      </c>
      <c r="O50" s="2">
        <v>1</v>
      </c>
      <c r="P50" s="2">
        <v>1</v>
      </c>
      <c r="Q50" s="2">
        <v>1</v>
      </c>
      <c r="R50" s="3">
        <v>12</v>
      </c>
      <c r="S50" s="1" t="s">
        <v>44</v>
      </c>
      <c r="T50" s="1"/>
      <c r="U50" s="1"/>
      <c r="V50" s="5"/>
      <c r="W50" s="19" t="s">
        <v>179</v>
      </c>
    </row>
    <row r="51" spans="1:23" ht="38.25" hidden="1">
      <c r="A51" s="1"/>
      <c r="B51" s="1"/>
      <c r="C51" s="5" t="s">
        <v>190</v>
      </c>
      <c r="D51" s="5" t="s">
        <v>191</v>
      </c>
      <c r="E51" s="5" t="s">
        <v>192</v>
      </c>
      <c r="F51" s="6"/>
      <c r="G51" s="6"/>
      <c r="H51" s="6">
        <v>1</v>
      </c>
      <c r="I51" s="6"/>
      <c r="J51" s="6"/>
      <c r="K51" s="6">
        <v>1</v>
      </c>
      <c r="L51" s="6"/>
      <c r="M51" s="6"/>
      <c r="N51" s="6">
        <v>1</v>
      </c>
      <c r="O51" s="6"/>
      <c r="P51" s="6"/>
      <c r="Q51" s="6">
        <v>1</v>
      </c>
      <c r="R51" s="3">
        <v>4</v>
      </c>
      <c r="S51" s="1" t="s">
        <v>48</v>
      </c>
      <c r="T51" s="1"/>
      <c r="U51" s="1" t="s">
        <v>193</v>
      </c>
      <c r="V51" s="1"/>
      <c r="W51" s="11" t="s">
        <v>194</v>
      </c>
    </row>
    <row r="52" spans="1:23" ht="51" hidden="1">
      <c r="A52" s="1"/>
      <c r="B52" s="1"/>
      <c r="C52" s="1" t="s">
        <v>195</v>
      </c>
      <c r="D52" s="1" t="s">
        <v>196</v>
      </c>
      <c r="E52" s="1" t="s">
        <v>197</v>
      </c>
      <c r="F52" s="2">
        <v>1</v>
      </c>
      <c r="G52" s="2">
        <v>1</v>
      </c>
      <c r="H52" s="2">
        <v>1</v>
      </c>
      <c r="I52" s="2">
        <v>1</v>
      </c>
      <c r="J52" s="2">
        <v>1</v>
      </c>
      <c r="K52" s="2">
        <v>1</v>
      </c>
      <c r="L52" s="2">
        <v>1</v>
      </c>
      <c r="M52" s="2">
        <v>1</v>
      </c>
      <c r="N52" s="2">
        <v>1</v>
      </c>
      <c r="O52" s="2">
        <v>1</v>
      </c>
      <c r="P52" s="2">
        <v>1</v>
      </c>
      <c r="Q52" s="2">
        <v>1</v>
      </c>
      <c r="R52" s="3">
        <v>12</v>
      </c>
      <c r="S52" s="1" t="s">
        <v>44</v>
      </c>
      <c r="T52" s="1"/>
      <c r="U52" s="1"/>
      <c r="V52" s="5"/>
      <c r="W52" s="19" t="s">
        <v>124</v>
      </c>
    </row>
    <row r="53" spans="1:23" ht="51" hidden="1">
      <c r="A53" s="1"/>
      <c r="B53" s="1"/>
      <c r="C53" s="5" t="s">
        <v>198</v>
      </c>
      <c r="D53" s="5" t="s">
        <v>199</v>
      </c>
      <c r="E53" s="5" t="s">
        <v>200</v>
      </c>
      <c r="F53" s="6">
        <v>1</v>
      </c>
      <c r="G53" s="6"/>
      <c r="H53" s="6"/>
      <c r="I53" s="6"/>
      <c r="J53" s="6"/>
      <c r="K53" s="6"/>
      <c r="L53" s="6"/>
      <c r="M53" s="6"/>
      <c r="N53" s="6"/>
      <c r="O53" s="6"/>
      <c r="P53" s="6"/>
      <c r="Q53" s="6"/>
      <c r="R53" s="3">
        <v>1</v>
      </c>
      <c r="S53" s="1" t="s">
        <v>48</v>
      </c>
      <c r="T53" s="1"/>
      <c r="U53" s="1" t="s">
        <v>201</v>
      </c>
      <c r="V53" s="1"/>
      <c r="W53" s="11" t="s">
        <v>124</v>
      </c>
    </row>
    <row r="54" spans="1:23" ht="39" hidden="1">
      <c r="A54" s="1"/>
      <c r="B54" s="1"/>
      <c r="C54" s="1"/>
      <c r="D54" s="5" t="s">
        <v>202</v>
      </c>
      <c r="E54" s="1" t="s">
        <v>203</v>
      </c>
      <c r="F54" s="2"/>
      <c r="G54" s="2"/>
      <c r="H54" s="2">
        <v>1</v>
      </c>
      <c r="I54" s="2"/>
      <c r="J54" s="2"/>
      <c r="K54" s="2">
        <v>1</v>
      </c>
      <c r="L54" s="2"/>
      <c r="M54" s="2"/>
      <c r="N54" s="2">
        <v>1</v>
      </c>
      <c r="O54" s="2"/>
      <c r="P54" s="2"/>
      <c r="Q54" s="2">
        <v>1</v>
      </c>
      <c r="R54" s="3">
        <v>4</v>
      </c>
      <c r="S54" s="1" t="s">
        <v>33</v>
      </c>
      <c r="T54" s="1" t="s">
        <v>98</v>
      </c>
      <c r="U54" s="1"/>
      <c r="V54" s="5"/>
      <c r="W54" s="19" t="s">
        <v>124</v>
      </c>
    </row>
    <row r="55" spans="1:23" ht="64.5" hidden="1">
      <c r="A55" s="1"/>
      <c r="B55" s="1"/>
      <c r="C55" s="5"/>
      <c r="D55" s="5" t="s">
        <v>204</v>
      </c>
      <c r="E55" s="5" t="s">
        <v>205</v>
      </c>
      <c r="F55" s="6"/>
      <c r="G55" s="6"/>
      <c r="H55" s="2">
        <v>1</v>
      </c>
      <c r="I55" s="2"/>
      <c r="J55" s="2"/>
      <c r="K55" s="2">
        <v>1</v>
      </c>
      <c r="L55" s="2"/>
      <c r="M55" s="2"/>
      <c r="N55" s="2">
        <v>1</v>
      </c>
      <c r="O55" s="2"/>
      <c r="P55" s="2"/>
      <c r="Q55" s="2">
        <v>1</v>
      </c>
      <c r="R55" s="3">
        <v>4</v>
      </c>
      <c r="S55" s="1" t="s">
        <v>44</v>
      </c>
      <c r="T55" s="1"/>
      <c r="U55" s="1"/>
      <c r="V55" s="1"/>
      <c r="W55" s="11" t="s">
        <v>148</v>
      </c>
    </row>
    <row r="56" spans="1:23" ht="64.5" hidden="1">
      <c r="A56" s="1"/>
      <c r="B56" s="1"/>
      <c r="C56" s="1"/>
      <c r="D56" s="5" t="s">
        <v>206</v>
      </c>
      <c r="E56" s="1" t="s">
        <v>207</v>
      </c>
      <c r="F56" s="2"/>
      <c r="G56" s="2"/>
      <c r="H56" s="2"/>
      <c r="I56" s="2">
        <v>1</v>
      </c>
      <c r="J56" s="2"/>
      <c r="K56" s="2"/>
      <c r="L56" s="2">
        <v>1</v>
      </c>
      <c r="M56" s="2"/>
      <c r="N56" s="2"/>
      <c r="O56" s="2">
        <v>1</v>
      </c>
      <c r="P56" s="2"/>
      <c r="Q56" s="2"/>
      <c r="R56" s="3">
        <v>3</v>
      </c>
      <c r="S56" s="1" t="s">
        <v>39</v>
      </c>
      <c r="T56" s="1" t="s">
        <v>33</v>
      </c>
      <c r="U56" s="1"/>
      <c r="V56" s="5"/>
      <c r="W56" s="19" t="s">
        <v>148</v>
      </c>
    </row>
    <row r="57" spans="1:23" ht="51.75" hidden="1">
      <c r="A57" s="1"/>
      <c r="B57" s="1"/>
      <c r="C57" s="5"/>
      <c r="D57" s="5" t="s">
        <v>208</v>
      </c>
      <c r="E57" s="7" t="s">
        <v>209</v>
      </c>
      <c r="F57" s="6"/>
      <c r="G57" s="6"/>
      <c r="H57" s="6"/>
      <c r="I57" s="6"/>
      <c r="J57" s="6">
        <v>1</v>
      </c>
      <c r="K57" s="6"/>
      <c r="L57" s="6"/>
      <c r="M57" s="6">
        <v>1</v>
      </c>
      <c r="N57" s="6"/>
      <c r="O57" s="6"/>
      <c r="P57" s="6">
        <v>1</v>
      </c>
      <c r="Q57" s="6"/>
      <c r="R57" s="3">
        <v>3</v>
      </c>
      <c r="S57" s="1" t="s">
        <v>28</v>
      </c>
      <c r="T57" s="1" t="s">
        <v>33</v>
      </c>
      <c r="U57" s="1"/>
      <c r="V57" s="1"/>
      <c r="W57" s="11" t="s">
        <v>210</v>
      </c>
    </row>
    <row r="58" spans="1:23" ht="63.75" hidden="1">
      <c r="A58" s="1"/>
      <c r="B58" s="1"/>
      <c r="C58" s="5" t="s">
        <v>211</v>
      </c>
      <c r="D58" s="5" t="s">
        <v>212</v>
      </c>
      <c r="E58" s="7" t="s">
        <v>213</v>
      </c>
      <c r="F58" s="6"/>
      <c r="G58" s="6"/>
      <c r="H58" s="6"/>
      <c r="I58" s="6">
        <v>1</v>
      </c>
      <c r="J58" s="6"/>
      <c r="K58" s="6"/>
      <c r="L58" s="6"/>
      <c r="M58" s="6"/>
      <c r="N58" s="6"/>
      <c r="O58" s="6"/>
      <c r="P58" s="6"/>
      <c r="Q58" s="6"/>
      <c r="R58" s="3"/>
      <c r="S58" s="1" t="s">
        <v>28</v>
      </c>
      <c r="T58" s="1"/>
      <c r="U58" s="1"/>
      <c r="V58" s="5"/>
      <c r="W58" s="19" t="s">
        <v>214</v>
      </c>
    </row>
    <row r="59" spans="1:23" ht="64.5" hidden="1">
      <c r="A59" s="1"/>
      <c r="B59" s="1"/>
      <c r="C59" s="5"/>
      <c r="D59" s="5" t="s">
        <v>215</v>
      </c>
      <c r="E59" s="7" t="s">
        <v>216</v>
      </c>
      <c r="F59" s="6"/>
      <c r="G59" s="6"/>
      <c r="H59" s="6"/>
      <c r="I59" s="6"/>
      <c r="J59" s="6">
        <v>1</v>
      </c>
      <c r="K59" s="6"/>
      <c r="L59" s="6"/>
      <c r="M59" s="6"/>
      <c r="N59" s="6"/>
      <c r="O59" s="6"/>
      <c r="P59" s="6"/>
      <c r="Q59" s="6"/>
      <c r="R59" s="3"/>
      <c r="S59" s="1" t="s">
        <v>39</v>
      </c>
      <c r="T59" s="1" t="s">
        <v>33</v>
      </c>
      <c r="U59" s="1"/>
      <c r="V59" s="5"/>
      <c r="W59" s="19" t="s">
        <v>217</v>
      </c>
    </row>
    <row r="60" spans="1:23" ht="64.5" hidden="1">
      <c r="A60" s="1"/>
      <c r="B60" s="1"/>
      <c r="C60" s="5"/>
      <c r="D60" s="5" t="s">
        <v>218</v>
      </c>
      <c r="E60" s="7" t="s">
        <v>219</v>
      </c>
      <c r="F60" s="6"/>
      <c r="G60" s="6"/>
      <c r="H60" s="6"/>
      <c r="I60" s="6"/>
      <c r="J60" s="6"/>
      <c r="K60" s="6">
        <v>1</v>
      </c>
      <c r="L60" s="6"/>
      <c r="M60" s="6"/>
      <c r="N60" s="6">
        <v>1</v>
      </c>
      <c r="O60" s="6"/>
      <c r="P60" s="6"/>
      <c r="Q60" s="6">
        <v>1</v>
      </c>
      <c r="R60" s="3"/>
      <c r="S60" s="1" t="s">
        <v>28</v>
      </c>
      <c r="T60" s="1" t="s">
        <v>33</v>
      </c>
      <c r="U60" s="1"/>
      <c r="V60" s="5"/>
      <c r="W60" s="19" t="s">
        <v>217</v>
      </c>
    </row>
    <row r="61" spans="1:23" ht="102" hidden="1">
      <c r="A61" s="1"/>
      <c r="B61" s="1"/>
      <c r="C61" s="5" t="s">
        <v>220</v>
      </c>
      <c r="D61" s="5" t="s">
        <v>221</v>
      </c>
      <c r="E61" s="7" t="s">
        <v>222</v>
      </c>
      <c r="F61" s="6"/>
      <c r="G61" s="6"/>
      <c r="H61" s="6">
        <v>1</v>
      </c>
      <c r="I61" s="6"/>
      <c r="J61" s="6"/>
      <c r="K61" s="6">
        <v>1</v>
      </c>
      <c r="L61" s="6"/>
      <c r="M61" s="6"/>
      <c r="N61" s="6">
        <v>1</v>
      </c>
      <c r="O61" s="6"/>
      <c r="P61" s="6"/>
      <c r="Q61" s="6">
        <v>1</v>
      </c>
      <c r="R61" s="3">
        <v>4</v>
      </c>
      <c r="S61" s="1" t="s">
        <v>28</v>
      </c>
      <c r="T61" s="1" t="s">
        <v>33</v>
      </c>
      <c r="U61" s="1"/>
      <c r="V61" s="5"/>
      <c r="W61" s="19" t="s">
        <v>210</v>
      </c>
    </row>
    <row r="62" spans="1:23" ht="51.75" hidden="1">
      <c r="A62" s="1"/>
      <c r="B62" s="1"/>
      <c r="C62" s="5"/>
      <c r="D62" s="5" t="s">
        <v>223</v>
      </c>
      <c r="E62" s="7" t="s">
        <v>224</v>
      </c>
      <c r="F62" s="6"/>
      <c r="G62" s="6"/>
      <c r="H62" s="6">
        <v>1</v>
      </c>
      <c r="I62" s="6"/>
      <c r="J62" s="6"/>
      <c r="K62" s="6">
        <v>1</v>
      </c>
      <c r="L62" s="6"/>
      <c r="M62" s="6"/>
      <c r="N62" s="6">
        <v>1</v>
      </c>
      <c r="O62" s="6"/>
      <c r="P62" s="6"/>
      <c r="Q62" s="6">
        <v>1</v>
      </c>
      <c r="R62" s="3">
        <v>4</v>
      </c>
      <c r="S62" s="1" t="s">
        <v>44</v>
      </c>
      <c r="T62" s="1"/>
      <c r="U62" s="1"/>
      <c r="V62" s="5"/>
      <c r="W62" s="19" t="s">
        <v>225</v>
      </c>
    </row>
    <row r="63" spans="1:23" ht="38.25" hidden="1">
      <c r="A63" s="1"/>
      <c r="B63" s="1"/>
      <c r="C63" s="5"/>
      <c r="D63" s="5" t="s">
        <v>226</v>
      </c>
      <c r="E63" s="7" t="s">
        <v>227</v>
      </c>
      <c r="F63" s="6"/>
      <c r="G63" s="6"/>
      <c r="H63" s="6"/>
      <c r="I63" s="6"/>
      <c r="J63" s="6"/>
      <c r="K63" s="6">
        <v>1</v>
      </c>
      <c r="L63" s="6"/>
      <c r="M63" s="6"/>
      <c r="N63" s="6"/>
      <c r="O63" s="6"/>
      <c r="P63" s="6"/>
      <c r="Q63" s="6">
        <v>1</v>
      </c>
      <c r="R63" s="3">
        <v>2</v>
      </c>
      <c r="S63" s="1" t="s">
        <v>48</v>
      </c>
      <c r="T63" s="1"/>
      <c r="U63" s="1" t="s">
        <v>201</v>
      </c>
      <c r="V63" s="5"/>
      <c r="W63" s="19" t="s">
        <v>194</v>
      </c>
    </row>
    <row r="64" spans="1:23" ht="76.5" hidden="1">
      <c r="A64" s="1"/>
      <c r="B64" s="1"/>
      <c r="C64" s="5"/>
      <c r="D64" s="5" t="s">
        <v>228</v>
      </c>
      <c r="E64" s="7" t="s">
        <v>229</v>
      </c>
      <c r="F64" s="6"/>
      <c r="G64" s="6"/>
      <c r="H64" s="6">
        <v>1</v>
      </c>
      <c r="I64" s="6"/>
      <c r="J64" s="6"/>
      <c r="K64" s="6">
        <v>1</v>
      </c>
      <c r="L64" s="6"/>
      <c r="M64" s="6"/>
      <c r="N64" s="6">
        <v>1</v>
      </c>
      <c r="O64" s="6"/>
      <c r="P64" s="6"/>
      <c r="Q64" s="6">
        <v>1</v>
      </c>
      <c r="R64" s="3">
        <v>4</v>
      </c>
      <c r="S64" s="1" t="s">
        <v>28</v>
      </c>
      <c r="T64" s="1" t="s">
        <v>33</v>
      </c>
      <c r="U64" s="1"/>
      <c r="V64" s="5"/>
      <c r="W64" s="19" t="s">
        <v>214</v>
      </c>
    </row>
    <row r="65" spans="1:23" ht="51" hidden="1">
      <c r="A65" s="1"/>
      <c r="B65" s="1"/>
      <c r="C65" s="5" t="s">
        <v>230</v>
      </c>
      <c r="D65" s="5" t="s">
        <v>231</v>
      </c>
      <c r="E65" s="7" t="s">
        <v>232</v>
      </c>
      <c r="F65" s="6">
        <v>1</v>
      </c>
      <c r="G65" s="6">
        <v>1</v>
      </c>
      <c r="H65" s="6">
        <v>1</v>
      </c>
      <c r="I65" s="6">
        <v>1</v>
      </c>
      <c r="J65" s="6">
        <v>1</v>
      </c>
      <c r="K65" s="6">
        <v>1</v>
      </c>
      <c r="L65" s="6">
        <v>1</v>
      </c>
      <c r="M65" s="6">
        <v>1</v>
      </c>
      <c r="N65" s="6">
        <v>1</v>
      </c>
      <c r="O65" s="6">
        <v>1</v>
      </c>
      <c r="P65" s="6">
        <v>1</v>
      </c>
      <c r="Q65" s="6">
        <v>1</v>
      </c>
      <c r="R65" s="3">
        <v>12</v>
      </c>
      <c r="S65" s="1" t="s">
        <v>29</v>
      </c>
      <c r="T65" s="1"/>
      <c r="U65" s="1"/>
      <c r="V65" s="5"/>
      <c r="W65" s="19" t="s">
        <v>233</v>
      </c>
    </row>
    <row r="66" spans="1:23" ht="39" hidden="1">
      <c r="A66" s="1"/>
      <c r="B66" s="1"/>
      <c r="C66" s="5"/>
      <c r="D66" s="5" t="s">
        <v>234</v>
      </c>
      <c r="E66" s="7" t="s">
        <v>235</v>
      </c>
      <c r="F66" s="6">
        <v>1</v>
      </c>
      <c r="G66" s="6">
        <v>1</v>
      </c>
      <c r="H66" s="6">
        <v>1</v>
      </c>
      <c r="I66" s="6">
        <v>1</v>
      </c>
      <c r="J66" s="6">
        <v>1</v>
      </c>
      <c r="K66" s="6">
        <v>1</v>
      </c>
      <c r="L66" s="6">
        <v>1</v>
      </c>
      <c r="M66" s="6">
        <v>1</v>
      </c>
      <c r="N66" s="6">
        <v>1</v>
      </c>
      <c r="O66" s="6">
        <v>1</v>
      </c>
      <c r="P66" s="6">
        <v>1</v>
      </c>
      <c r="Q66" s="6">
        <v>1</v>
      </c>
      <c r="R66" s="3">
        <v>12</v>
      </c>
      <c r="S66" s="1" t="s">
        <v>44</v>
      </c>
      <c r="T66" s="1"/>
      <c r="U66" s="1"/>
      <c r="V66" s="5"/>
      <c r="W66" s="19" t="s">
        <v>233</v>
      </c>
    </row>
    <row r="67" spans="1:23" ht="114.75" hidden="1">
      <c r="A67" s="1" t="s">
        <v>23</v>
      </c>
      <c r="B67" s="1" t="s">
        <v>40</v>
      </c>
      <c r="C67" s="1" t="s">
        <v>236</v>
      </c>
      <c r="D67" s="1" t="s">
        <v>237</v>
      </c>
      <c r="E67" s="1" t="s">
        <v>238</v>
      </c>
      <c r="F67" s="2">
        <v>1</v>
      </c>
      <c r="G67" s="2">
        <v>1</v>
      </c>
      <c r="H67" s="2">
        <v>1</v>
      </c>
      <c r="I67" s="2">
        <v>1</v>
      </c>
      <c r="J67" s="2">
        <v>1</v>
      </c>
      <c r="K67" s="2">
        <v>1</v>
      </c>
      <c r="L67" s="2">
        <v>1</v>
      </c>
      <c r="M67" s="2">
        <v>1</v>
      </c>
      <c r="N67" s="2">
        <v>1</v>
      </c>
      <c r="O67" s="2">
        <v>1</v>
      </c>
      <c r="P67" s="2">
        <v>1</v>
      </c>
      <c r="Q67" s="2">
        <v>1</v>
      </c>
      <c r="R67" s="3">
        <v>12</v>
      </c>
      <c r="S67" s="1" t="s">
        <v>28</v>
      </c>
      <c r="T67" s="1" t="s">
        <v>33</v>
      </c>
      <c r="U67" s="1"/>
      <c r="V67" s="5"/>
      <c r="W67" s="19" t="s">
        <v>239</v>
      </c>
    </row>
    <row r="68" spans="1:23" ht="51" hidden="1">
      <c r="A68" s="1"/>
      <c r="B68" s="1"/>
      <c r="C68" s="5"/>
      <c r="D68" s="1" t="s">
        <v>240</v>
      </c>
      <c r="E68" s="5" t="s">
        <v>241</v>
      </c>
      <c r="F68" s="6">
        <v>1</v>
      </c>
      <c r="G68" s="6">
        <v>1</v>
      </c>
      <c r="H68" s="6">
        <v>1</v>
      </c>
      <c r="I68" s="6">
        <v>1</v>
      </c>
      <c r="J68" s="6">
        <v>1</v>
      </c>
      <c r="K68" s="6">
        <v>1</v>
      </c>
      <c r="L68" s="6">
        <v>1</v>
      </c>
      <c r="M68" s="6">
        <v>1</v>
      </c>
      <c r="N68" s="6">
        <v>1</v>
      </c>
      <c r="O68" s="6">
        <v>1</v>
      </c>
      <c r="P68" s="6">
        <v>1</v>
      </c>
      <c r="Q68" s="6">
        <v>1</v>
      </c>
      <c r="R68" s="3">
        <v>12</v>
      </c>
      <c r="S68" s="1" t="s">
        <v>33</v>
      </c>
      <c r="T68" s="1" t="s">
        <v>98</v>
      </c>
      <c r="U68" s="1"/>
      <c r="V68" s="1"/>
      <c r="W68" s="11" t="s">
        <v>239</v>
      </c>
    </row>
    <row r="69" spans="1:23" ht="89.25" hidden="1">
      <c r="A69" s="1"/>
      <c r="B69" s="1"/>
      <c r="C69" s="1"/>
      <c r="D69" s="1" t="s">
        <v>242</v>
      </c>
      <c r="E69" s="1" t="s">
        <v>243</v>
      </c>
      <c r="F69" s="6">
        <v>1</v>
      </c>
      <c r="G69" s="6">
        <v>1</v>
      </c>
      <c r="H69" s="6">
        <v>1</v>
      </c>
      <c r="I69" s="6">
        <v>1</v>
      </c>
      <c r="J69" s="6">
        <v>1</v>
      </c>
      <c r="K69" s="6">
        <v>1</v>
      </c>
      <c r="L69" s="6">
        <v>1</v>
      </c>
      <c r="M69" s="6">
        <v>1</v>
      </c>
      <c r="N69" s="6">
        <v>1</v>
      </c>
      <c r="O69" s="6">
        <v>1</v>
      </c>
      <c r="P69" s="6">
        <v>1</v>
      </c>
      <c r="Q69" s="6">
        <v>1</v>
      </c>
      <c r="R69" s="3">
        <v>12</v>
      </c>
      <c r="S69" s="1" t="s">
        <v>48</v>
      </c>
      <c r="T69" s="1" t="s">
        <v>33</v>
      </c>
      <c r="U69" s="1" t="s">
        <v>244</v>
      </c>
      <c r="V69" s="5"/>
      <c r="W69" s="19" t="s">
        <v>239</v>
      </c>
    </row>
    <row r="70" spans="1:23" ht="38.25" hidden="1">
      <c r="A70" s="1"/>
      <c r="B70" s="1"/>
      <c r="C70" s="1"/>
      <c r="D70" s="1" t="s">
        <v>245</v>
      </c>
      <c r="E70" s="5" t="s">
        <v>246</v>
      </c>
      <c r="F70" s="6">
        <v>1</v>
      </c>
      <c r="G70" s="6">
        <v>1</v>
      </c>
      <c r="H70" s="6">
        <v>1</v>
      </c>
      <c r="I70" s="6">
        <v>1</v>
      </c>
      <c r="J70" s="6">
        <v>1</v>
      </c>
      <c r="K70" s="6">
        <v>1</v>
      </c>
      <c r="L70" s="6">
        <v>1</v>
      </c>
      <c r="M70" s="6">
        <v>1</v>
      </c>
      <c r="N70" s="6">
        <v>1</v>
      </c>
      <c r="O70" s="6">
        <v>1</v>
      </c>
      <c r="P70" s="6">
        <v>1</v>
      </c>
      <c r="Q70" s="6">
        <v>1</v>
      </c>
      <c r="R70" s="3">
        <v>12</v>
      </c>
      <c r="S70" s="1" t="s">
        <v>44</v>
      </c>
      <c r="T70" s="1"/>
      <c r="U70" s="1"/>
      <c r="V70" s="1"/>
      <c r="W70" s="11" t="s">
        <v>103</v>
      </c>
    </row>
    <row r="71" spans="1:23" ht="38.25" hidden="1">
      <c r="A71" s="1"/>
      <c r="B71" s="1"/>
      <c r="C71" s="5"/>
      <c r="D71" s="1" t="s">
        <v>247</v>
      </c>
      <c r="E71" s="1" t="s">
        <v>248</v>
      </c>
      <c r="F71" s="6">
        <v>1</v>
      </c>
      <c r="G71" s="6">
        <v>1</v>
      </c>
      <c r="H71" s="6">
        <v>1</v>
      </c>
      <c r="I71" s="6">
        <v>1</v>
      </c>
      <c r="J71" s="6">
        <v>1</v>
      </c>
      <c r="K71" s="6">
        <v>1</v>
      </c>
      <c r="L71" s="6">
        <v>1</v>
      </c>
      <c r="M71" s="6">
        <v>1</v>
      </c>
      <c r="N71" s="6">
        <v>1</v>
      </c>
      <c r="O71" s="6">
        <v>1</v>
      </c>
      <c r="P71" s="6">
        <v>1</v>
      </c>
      <c r="Q71" s="6">
        <v>1</v>
      </c>
      <c r="R71" s="3">
        <v>12</v>
      </c>
      <c r="S71" s="1" t="s">
        <v>44</v>
      </c>
      <c r="T71" s="1"/>
      <c r="U71" s="1"/>
      <c r="V71" s="5"/>
      <c r="W71" s="19" t="s">
        <v>249</v>
      </c>
    </row>
    <row r="72" spans="1:23" ht="140.25" hidden="1">
      <c r="A72" s="1" t="s">
        <v>250</v>
      </c>
      <c r="B72" s="1" t="s">
        <v>251</v>
      </c>
      <c r="C72" s="5" t="s">
        <v>252</v>
      </c>
      <c r="D72" s="5" t="s">
        <v>253</v>
      </c>
      <c r="E72" s="5" t="s">
        <v>254</v>
      </c>
      <c r="F72" s="6"/>
      <c r="G72" s="6"/>
      <c r="H72" s="6">
        <v>1</v>
      </c>
      <c r="I72" s="6"/>
      <c r="J72" s="6"/>
      <c r="K72" s="6"/>
      <c r="L72" s="6"/>
      <c r="M72" s="6"/>
      <c r="N72" s="6"/>
      <c r="O72" s="6"/>
      <c r="P72" s="6"/>
      <c r="Q72" s="6"/>
      <c r="R72" s="3">
        <v>1</v>
      </c>
      <c r="S72" s="1" t="s">
        <v>44</v>
      </c>
      <c r="T72" s="1"/>
      <c r="U72" s="1"/>
      <c r="V72" s="1"/>
      <c r="W72" s="11" t="s">
        <v>255</v>
      </c>
    </row>
    <row r="73" spans="1:23" ht="38.25" hidden="1">
      <c r="A73" s="1"/>
      <c r="B73" s="1"/>
      <c r="C73" s="1"/>
      <c r="D73" s="5" t="s">
        <v>256</v>
      </c>
      <c r="E73" s="1" t="s">
        <v>257</v>
      </c>
      <c r="F73" s="2"/>
      <c r="G73" s="2"/>
      <c r="H73" s="2">
        <v>1</v>
      </c>
      <c r="I73" s="2"/>
      <c r="J73" s="2"/>
      <c r="K73" s="2">
        <v>1</v>
      </c>
      <c r="L73" s="2"/>
      <c r="M73" s="2"/>
      <c r="N73" s="2">
        <v>1</v>
      </c>
      <c r="O73" s="2"/>
      <c r="P73" s="2">
        <v>1</v>
      </c>
      <c r="Q73" s="2"/>
      <c r="R73" s="3">
        <v>4</v>
      </c>
      <c r="S73" s="1" t="s">
        <v>44</v>
      </c>
      <c r="T73" s="1"/>
      <c r="U73" s="1"/>
      <c r="V73" s="5"/>
      <c r="W73" s="19" t="s">
        <v>255</v>
      </c>
    </row>
    <row r="74" spans="1:23" ht="51" hidden="1">
      <c r="A74" s="1"/>
      <c r="B74" s="1"/>
      <c r="C74" s="5"/>
      <c r="D74" s="5" t="s">
        <v>258</v>
      </c>
      <c r="E74" s="5" t="s">
        <v>259</v>
      </c>
      <c r="F74" s="6"/>
      <c r="G74" s="6"/>
      <c r="H74" s="6">
        <v>1</v>
      </c>
      <c r="I74" s="6"/>
      <c r="J74" s="6"/>
      <c r="K74" s="6">
        <v>1</v>
      </c>
      <c r="L74" s="6"/>
      <c r="M74" s="6"/>
      <c r="N74" s="6"/>
      <c r="O74" s="6"/>
      <c r="P74" s="6"/>
      <c r="Q74" s="6"/>
      <c r="R74" s="3">
        <v>2</v>
      </c>
      <c r="S74" s="1" t="s">
        <v>44</v>
      </c>
      <c r="T74" s="1"/>
      <c r="U74" s="1"/>
      <c r="V74" s="1"/>
      <c r="W74" s="11" t="s">
        <v>255</v>
      </c>
    </row>
    <row r="75" spans="1:23" ht="51" hidden="1">
      <c r="A75" s="1"/>
      <c r="B75" s="1"/>
      <c r="C75" s="1"/>
      <c r="D75" s="5" t="s">
        <v>260</v>
      </c>
      <c r="E75" s="8" t="s">
        <v>261</v>
      </c>
      <c r="F75" s="2"/>
      <c r="G75" s="2">
        <v>1</v>
      </c>
      <c r="H75" s="2"/>
      <c r="I75" s="2"/>
      <c r="J75" s="2">
        <v>1</v>
      </c>
      <c r="K75" s="2"/>
      <c r="L75" s="2"/>
      <c r="M75" s="2">
        <v>1</v>
      </c>
      <c r="N75" s="2"/>
      <c r="O75" s="2"/>
      <c r="P75" s="2">
        <v>1</v>
      </c>
      <c r="Q75" s="2"/>
      <c r="R75" s="3">
        <v>4</v>
      </c>
      <c r="S75" s="1" t="s">
        <v>44</v>
      </c>
      <c r="T75" s="1"/>
      <c r="U75" s="1"/>
      <c r="V75" s="5"/>
      <c r="W75" s="19" t="s">
        <v>262</v>
      </c>
    </row>
    <row r="76" spans="1:23" ht="63.75" hidden="1">
      <c r="A76" s="1"/>
      <c r="B76" s="1"/>
      <c r="C76" s="5"/>
      <c r="D76" s="5" t="s">
        <v>263</v>
      </c>
      <c r="E76" s="5" t="s">
        <v>264</v>
      </c>
      <c r="F76" s="6"/>
      <c r="G76" s="6"/>
      <c r="H76" s="6">
        <v>1</v>
      </c>
      <c r="I76" s="6"/>
      <c r="J76" s="6"/>
      <c r="K76" s="6">
        <v>1</v>
      </c>
      <c r="L76" s="6"/>
      <c r="M76" s="6"/>
      <c r="N76" s="6">
        <v>1</v>
      </c>
      <c r="O76" s="6"/>
      <c r="P76" s="6"/>
      <c r="Q76" s="6">
        <v>1</v>
      </c>
      <c r="R76" s="3">
        <v>4</v>
      </c>
      <c r="S76" s="1" t="s">
        <v>48</v>
      </c>
      <c r="T76" s="1" t="s">
        <v>33</v>
      </c>
      <c r="U76" s="1" t="s">
        <v>265</v>
      </c>
      <c r="V76" s="1"/>
      <c r="W76" s="11" t="s">
        <v>262</v>
      </c>
    </row>
    <row r="77" spans="1:23" ht="51" hidden="1">
      <c r="A77" s="1"/>
      <c r="B77" s="1"/>
      <c r="C77" s="1"/>
      <c r="D77" s="5" t="s">
        <v>266</v>
      </c>
      <c r="E77" s="1" t="s">
        <v>267</v>
      </c>
      <c r="F77" s="2">
        <v>1</v>
      </c>
      <c r="G77" s="2">
        <v>1</v>
      </c>
      <c r="H77" s="2">
        <v>1</v>
      </c>
      <c r="I77" s="2">
        <v>1</v>
      </c>
      <c r="J77" s="2">
        <v>1</v>
      </c>
      <c r="K77" s="2">
        <v>1</v>
      </c>
      <c r="L77" s="2">
        <v>1</v>
      </c>
      <c r="M77" s="2">
        <v>1</v>
      </c>
      <c r="N77" s="2">
        <v>1</v>
      </c>
      <c r="O77" s="2">
        <v>1</v>
      </c>
      <c r="P77" s="2">
        <v>1</v>
      </c>
      <c r="Q77" s="2">
        <v>1</v>
      </c>
      <c r="R77" s="3">
        <v>12</v>
      </c>
      <c r="S77" s="1" t="s">
        <v>44</v>
      </c>
      <c r="T77" s="1"/>
      <c r="U77" s="1"/>
      <c r="V77" s="5"/>
      <c r="W77" s="19" t="s">
        <v>262</v>
      </c>
    </row>
    <row r="78" spans="1:23" ht="76.5" hidden="1">
      <c r="A78" s="1"/>
      <c r="B78" s="1"/>
      <c r="C78" s="5"/>
      <c r="D78" s="5" t="s">
        <v>268</v>
      </c>
      <c r="E78" s="5" t="s">
        <v>269</v>
      </c>
      <c r="F78" s="6">
        <v>1</v>
      </c>
      <c r="G78" s="6">
        <v>1</v>
      </c>
      <c r="H78" s="6">
        <v>1</v>
      </c>
      <c r="I78" s="6">
        <v>1</v>
      </c>
      <c r="J78" s="6">
        <v>1</v>
      </c>
      <c r="K78" s="6">
        <v>1</v>
      </c>
      <c r="L78" s="6">
        <v>1</v>
      </c>
      <c r="M78" s="6">
        <v>1</v>
      </c>
      <c r="N78" s="6">
        <v>1</v>
      </c>
      <c r="O78" s="6">
        <v>1</v>
      </c>
      <c r="P78" s="6">
        <v>1</v>
      </c>
      <c r="Q78" s="6">
        <v>1</v>
      </c>
      <c r="R78" s="3">
        <v>12</v>
      </c>
      <c r="S78" s="1" t="s">
        <v>44</v>
      </c>
      <c r="T78" s="1"/>
      <c r="U78" s="1"/>
      <c r="V78" s="1"/>
      <c r="W78" s="11" t="s">
        <v>270</v>
      </c>
    </row>
    <row r="79" spans="1:23" ht="38.25" hidden="1">
      <c r="A79" s="1"/>
      <c r="B79" s="1"/>
      <c r="C79" s="1"/>
      <c r="D79" s="5" t="s">
        <v>271</v>
      </c>
      <c r="E79" s="1" t="s">
        <v>272</v>
      </c>
      <c r="F79" s="2">
        <v>1</v>
      </c>
      <c r="G79" s="2">
        <v>1</v>
      </c>
      <c r="H79" s="2">
        <v>1</v>
      </c>
      <c r="I79" s="2">
        <v>1</v>
      </c>
      <c r="J79" s="2">
        <v>1</v>
      </c>
      <c r="K79" s="2">
        <v>1</v>
      </c>
      <c r="L79" s="2">
        <v>1</v>
      </c>
      <c r="M79" s="2">
        <v>1</v>
      </c>
      <c r="N79" s="2">
        <v>1</v>
      </c>
      <c r="O79" s="2">
        <v>1</v>
      </c>
      <c r="P79" s="2">
        <v>1</v>
      </c>
      <c r="Q79" s="2">
        <v>1</v>
      </c>
      <c r="R79" s="3">
        <v>12</v>
      </c>
      <c r="S79" s="1" t="s">
        <v>44</v>
      </c>
      <c r="T79" s="1"/>
      <c r="U79" s="1"/>
      <c r="V79" s="5"/>
      <c r="W79" s="19" t="s">
        <v>270</v>
      </c>
    </row>
    <row r="80" spans="1:23" ht="114.75" hidden="1">
      <c r="A80" s="1"/>
      <c r="B80" s="1"/>
      <c r="C80" s="5" t="s">
        <v>273</v>
      </c>
      <c r="D80" s="5" t="s">
        <v>274</v>
      </c>
      <c r="E80" s="5" t="s">
        <v>275</v>
      </c>
      <c r="F80" s="6">
        <v>1</v>
      </c>
      <c r="G80" s="6"/>
      <c r="H80" s="6"/>
      <c r="I80" s="6"/>
      <c r="J80" s="6"/>
      <c r="K80" s="6"/>
      <c r="L80" s="6"/>
      <c r="M80" s="6"/>
      <c r="N80" s="6"/>
      <c r="O80" s="6"/>
      <c r="P80" s="6"/>
      <c r="Q80" s="6"/>
      <c r="R80" s="3">
        <v>1</v>
      </c>
      <c r="S80" s="1" t="s">
        <v>39</v>
      </c>
      <c r="T80" s="1"/>
      <c r="U80" s="1"/>
      <c r="V80" s="1"/>
      <c r="W80" s="11" t="s">
        <v>276</v>
      </c>
    </row>
    <row r="81" spans="1:23" ht="102" hidden="1">
      <c r="A81" s="1"/>
      <c r="B81" s="1"/>
      <c r="C81" s="1"/>
      <c r="D81" s="5" t="s">
        <v>277</v>
      </c>
      <c r="E81" s="1" t="s">
        <v>278</v>
      </c>
      <c r="F81" s="2"/>
      <c r="G81" s="2"/>
      <c r="H81" s="2">
        <v>1</v>
      </c>
      <c r="I81" s="2"/>
      <c r="J81" s="2"/>
      <c r="K81" s="2">
        <v>1</v>
      </c>
      <c r="L81" s="2"/>
      <c r="M81" s="2"/>
      <c r="N81" s="2">
        <v>1</v>
      </c>
      <c r="O81" s="2"/>
      <c r="P81" s="2"/>
      <c r="Q81" s="2">
        <v>1</v>
      </c>
      <c r="R81" s="3">
        <v>4</v>
      </c>
      <c r="S81" s="1" t="s">
        <v>33</v>
      </c>
      <c r="T81" s="1" t="s">
        <v>98</v>
      </c>
      <c r="U81" s="1"/>
      <c r="V81" s="5"/>
      <c r="W81" s="19" t="s">
        <v>276</v>
      </c>
    </row>
    <row r="82" spans="1:23" ht="51" hidden="1">
      <c r="A82" s="1"/>
      <c r="B82" s="1"/>
      <c r="C82" s="5"/>
      <c r="D82" s="5" t="s">
        <v>279</v>
      </c>
      <c r="E82" s="5" t="s">
        <v>280</v>
      </c>
      <c r="F82" s="6"/>
      <c r="G82" s="6"/>
      <c r="H82" s="6"/>
      <c r="I82" s="6"/>
      <c r="J82" s="6"/>
      <c r="K82" s="6"/>
      <c r="L82" s="6">
        <v>1</v>
      </c>
      <c r="M82" s="6"/>
      <c r="N82" s="6"/>
      <c r="O82" s="6"/>
      <c r="P82" s="6"/>
      <c r="Q82" s="6"/>
      <c r="R82" s="3">
        <v>1</v>
      </c>
      <c r="S82" s="1" t="s">
        <v>28</v>
      </c>
      <c r="T82" s="1" t="s">
        <v>48</v>
      </c>
      <c r="U82" s="1" t="s">
        <v>137</v>
      </c>
      <c r="V82" s="1"/>
      <c r="W82" s="11" t="s">
        <v>276</v>
      </c>
    </row>
    <row r="83" spans="1:23" ht="89.25" hidden="1">
      <c r="A83" s="1"/>
      <c r="B83" s="1"/>
      <c r="C83" s="1"/>
      <c r="D83" s="5" t="s">
        <v>281</v>
      </c>
      <c r="E83" s="1" t="s">
        <v>282</v>
      </c>
      <c r="F83" s="2"/>
      <c r="G83" s="2"/>
      <c r="H83" s="2"/>
      <c r="I83" s="2"/>
      <c r="J83" s="2"/>
      <c r="K83" s="2"/>
      <c r="L83" s="2"/>
      <c r="M83" s="2"/>
      <c r="N83" s="2"/>
      <c r="O83" s="2"/>
      <c r="P83" s="2"/>
      <c r="Q83" s="2">
        <v>1</v>
      </c>
      <c r="R83" s="3">
        <v>1</v>
      </c>
      <c r="S83" s="1" t="s">
        <v>33</v>
      </c>
      <c r="T83" s="1" t="s">
        <v>98</v>
      </c>
      <c r="U83" s="1"/>
      <c r="V83" s="5"/>
      <c r="W83" s="19" t="s">
        <v>276</v>
      </c>
    </row>
    <row r="84" spans="1:23" ht="89.25" hidden="1">
      <c r="A84" s="1"/>
      <c r="B84" s="1"/>
      <c r="C84" s="5"/>
      <c r="D84" s="5" t="s">
        <v>283</v>
      </c>
      <c r="E84" s="5" t="s">
        <v>284</v>
      </c>
      <c r="F84" s="6"/>
      <c r="G84" s="6"/>
      <c r="H84" s="6"/>
      <c r="I84" s="6">
        <v>1</v>
      </c>
      <c r="J84" s="6"/>
      <c r="K84" s="6"/>
      <c r="L84" s="6"/>
      <c r="M84" s="6"/>
      <c r="N84" s="6"/>
      <c r="O84" s="6"/>
      <c r="P84" s="6"/>
      <c r="Q84" s="6"/>
      <c r="R84" s="3">
        <v>1</v>
      </c>
      <c r="S84" s="1" t="s">
        <v>33</v>
      </c>
      <c r="T84" s="1" t="s">
        <v>98</v>
      </c>
      <c r="U84" s="1"/>
      <c r="V84" s="1"/>
      <c r="W84" s="11" t="s">
        <v>276</v>
      </c>
    </row>
    <row r="85" spans="1:23" ht="102" hidden="1">
      <c r="A85" s="1"/>
      <c r="B85" s="1"/>
      <c r="C85" s="1"/>
      <c r="D85" s="5" t="s">
        <v>285</v>
      </c>
      <c r="E85" s="1" t="s">
        <v>286</v>
      </c>
      <c r="F85" s="2"/>
      <c r="G85" s="2"/>
      <c r="H85" s="2"/>
      <c r="I85" s="2"/>
      <c r="J85" s="2"/>
      <c r="K85" s="2">
        <v>1</v>
      </c>
      <c r="L85" s="2"/>
      <c r="M85" s="2"/>
      <c r="N85" s="2"/>
      <c r="O85" s="2"/>
      <c r="P85" s="2"/>
      <c r="Q85" s="2"/>
      <c r="R85" s="3">
        <v>1</v>
      </c>
      <c r="S85" s="1" t="s">
        <v>33</v>
      </c>
      <c r="T85" s="1" t="s">
        <v>98</v>
      </c>
      <c r="U85" s="1"/>
      <c r="V85" s="5"/>
      <c r="W85" s="19" t="s">
        <v>276</v>
      </c>
    </row>
    <row r="86" spans="1:23" ht="76.5" hidden="1">
      <c r="A86" s="1"/>
      <c r="B86" s="1"/>
      <c r="C86" s="5"/>
      <c r="D86" s="5" t="s">
        <v>287</v>
      </c>
      <c r="E86" s="5" t="s">
        <v>288</v>
      </c>
      <c r="F86" s="6">
        <v>1</v>
      </c>
      <c r="G86" s="6"/>
      <c r="H86" s="6"/>
      <c r="I86" s="6"/>
      <c r="J86" s="6"/>
      <c r="K86" s="6"/>
      <c r="L86" s="6"/>
      <c r="M86" s="6"/>
      <c r="N86" s="6"/>
      <c r="O86" s="6"/>
      <c r="P86" s="6"/>
      <c r="Q86" s="6"/>
      <c r="R86" s="3">
        <v>1</v>
      </c>
      <c r="S86" s="1" t="s">
        <v>33</v>
      </c>
      <c r="T86" s="1" t="s">
        <v>98</v>
      </c>
      <c r="U86" s="1"/>
      <c r="V86" s="1"/>
      <c r="W86" s="11" t="s">
        <v>276</v>
      </c>
    </row>
    <row r="87" spans="1:23" ht="77.25" hidden="1">
      <c r="A87" s="1"/>
      <c r="B87" s="1"/>
      <c r="C87" s="1"/>
      <c r="D87" s="5" t="s">
        <v>289</v>
      </c>
      <c r="E87" s="1" t="s">
        <v>290</v>
      </c>
      <c r="F87" s="2">
        <v>1</v>
      </c>
      <c r="G87" s="2"/>
      <c r="H87" s="2"/>
      <c r="I87" s="2"/>
      <c r="J87" s="2"/>
      <c r="K87" s="2"/>
      <c r="L87" s="2"/>
      <c r="M87" s="2"/>
      <c r="N87" s="2"/>
      <c r="O87" s="2"/>
      <c r="P87" s="2"/>
      <c r="Q87" s="2"/>
      <c r="R87" s="3">
        <v>1</v>
      </c>
      <c r="S87" s="1" t="s">
        <v>33</v>
      </c>
      <c r="T87" s="1" t="s">
        <v>98</v>
      </c>
      <c r="U87" s="1"/>
      <c r="V87" s="5"/>
      <c r="W87" s="19" t="s">
        <v>291</v>
      </c>
    </row>
    <row r="88" spans="1:23" ht="102" hidden="1">
      <c r="A88" s="1"/>
      <c r="B88" s="1"/>
      <c r="C88" s="5"/>
      <c r="D88" s="5" t="s">
        <v>292</v>
      </c>
      <c r="E88" s="5" t="s">
        <v>293</v>
      </c>
      <c r="F88" s="6"/>
      <c r="G88" s="6">
        <v>1</v>
      </c>
      <c r="H88" s="6"/>
      <c r="I88" s="6"/>
      <c r="J88" s="6"/>
      <c r="K88" s="6">
        <v>1</v>
      </c>
      <c r="L88" s="6"/>
      <c r="M88" s="6"/>
      <c r="N88" s="6"/>
      <c r="O88" s="6"/>
      <c r="P88" s="6"/>
      <c r="Q88" s="6"/>
      <c r="R88" s="3">
        <v>2</v>
      </c>
      <c r="S88" s="1" t="s">
        <v>33</v>
      </c>
      <c r="T88" s="1" t="s">
        <v>44</v>
      </c>
      <c r="U88" s="1"/>
      <c r="V88" s="1"/>
      <c r="W88" s="4" t="s">
        <v>294</v>
      </c>
    </row>
    <row r="89" spans="1:23" ht="63.75" hidden="1">
      <c r="A89" s="1"/>
      <c r="B89" s="1"/>
      <c r="C89" s="1"/>
      <c r="D89" s="5" t="s">
        <v>295</v>
      </c>
      <c r="E89" s="1" t="s">
        <v>296</v>
      </c>
      <c r="F89" s="2"/>
      <c r="G89" s="2"/>
      <c r="H89" s="2">
        <v>1</v>
      </c>
      <c r="I89" s="2"/>
      <c r="J89" s="2">
        <v>1</v>
      </c>
      <c r="K89" s="2"/>
      <c r="L89" s="2"/>
      <c r="M89" s="2"/>
      <c r="N89" s="2"/>
      <c r="O89" s="2"/>
      <c r="P89" s="2"/>
      <c r="Q89" s="2"/>
      <c r="R89" s="3">
        <v>2</v>
      </c>
      <c r="S89" s="1" t="s">
        <v>33</v>
      </c>
      <c r="T89" s="1" t="s">
        <v>98</v>
      </c>
      <c r="U89" s="1"/>
      <c r="V89" s="5"/>
      <c r="W89" s="19" t="s">
        <v>297</v>
      </c>
    </row>
    <row r="90" spans="1:23" ht="140.25" hidden="1">
      <c r="A90" s="1" t="s">
        <v>119</v>
      </c>
      <c r="B90" s="1" t="s">
        <v>298</v>
      </c>
      <c r="C90" s="5" t="s">
        <v>299</v>
      </c>
      <c r="D90" s="5" t="s">
        <v>300</v>
      </c>
      <c r="E90" s="5" t="s">
        <v>301</v>
      </c>
      <c r="F90" s="6">
        <v>1</v>
      </c>
      <c r="G90" s="6">
        <v>1</v>
      </c>
      <c r="H90" s="6">
        <v>1</v>
      </c>
      <c r="I90" s="6">
        <v>1</v>
      </c>
      <c r="J90" s="6">
        <v>1</v>
      </c>
      <c r="K90" s="6">
        <v>1</v>
      </c>
      <c r="L90" s="6">
        <v>1</v>
      </c>
      <c r="M90" s="6">
        <v>1</v>
      </c>
      <c r="N90" s="6">
        <v>1</v>
      </c>
      <c r="O90" s="6">
        <v>1</v>
      </c>
      <c r="P90" s="6">
        <v>1</v>
      </c>
      <c r="Q90" s="6">
        <v>1</v>
      </c>
      <c r="R90" s="3">
        <v>12</v>
      </c>
      <c r="S90" s="1" t="s">
        <v>44</v>
      </c>
      <c r="T90" s="1"/>
      <c r="U90" s="1"/>
      <c r="V90" s="5"/>
      <c r="W90" s="19" t="s">
        <v>163</v>
      </c>
    </row>
    <row r="91" spans="1:23" ht="39" hidden="1">
      <c r="A91" s="1"/>
      <c r="B91" s="1"/>
      <c r="C91" s="1"/>
      <c r="D91" s="5" t="s">
        <v>302</v>
      </c>
      <c r="E91" s="1" t="s">
        <v>303</v>
      </c>
      <c r="F91" s="6">
        <v>1</v>
      </c>
      <c r="G91" s="6">
        <v>1</v>
      </c>
      <c r="H91" s="6">
        <v>1</v>
      </c>
      <c r="I91" s="6">
        <v>1</v>
      </c>
      <c r="J91" s="6">
        <v>1</v>
      </c>
      <c r="K91" s="6">
        <v>1</v>
      </c>
      <c r="L91" s="6">
        <v>1</v>
      </c>
      <c r="M91" s="6">
        <v>1</v>
      </c>
      <c r="N91" s="6">
        <v>1</v>
      </c>
      <c r="O91" s="6">
        <v>1</v>
      </c>
      <c r="P91" s="6">
        <v>1</v>
      </c>
      <c r="Q91" s="6">
        <v>1</v>
      </c>
      <c r="R91" s="3">
        <v>12</v>
      </c>
      <c r="S91" s="1" t="s">
        <v>28</v>
      </c>
      <c r="T91" s="1"/>
      <c r="U91" s="1"/>
      <c r="V91" s="1"/>
      <c r="W91" s="11" t="s">
        <v>163</v>
      </c>
    </row>
    <row r="92" spans="1:23" ht="51" hidden="1">
      <c r="A92" s="1"/>
      <c r="B92" s="1"/>
      <c r="C92" s="5"/>
      <c r="D92" s="5" t="s">
        <v>304</v>
      </c>
      <c r="E92" s="5" t="s">
        <v>305</v>
      </c>
      <c r="F92" s="6">
        <v>1</v>
      </c>
      <c r="G92" s="6">
        <v>1</v>
      </c>
      <c r="H92" s="6">
        <v>1</v>
      </c>
      <c r="I92" s="6">
        <v>1</v>
      </c>
      <c r="J92" s="6">
        <v>1</v>
      </c>
      <c r="K92" s="6">
        <v>1</v>
      </c>
      <c r="L92" s="6">
        <v>1</v>
      </c>
      <c r="M92" s="6">
        <v>1</v>
      </c>
      <c r="N92" s="6">
        <v>1</v>
      </c>
      <c r="O92" s="6">
        <v>1</v>
      </c>
      <c r="P92" s="6">
        <v>1</v>
      </c>
      <c r="Q92" s="6">
        <v>1</v>
      </c>
      <c r="R92" s="3">
        <v>12</v>
      </c>
      <c r="S92" s="1" t="s">
        <v>28</v>
      </c>
      <c r="T92" s="1"/>
      <c r="U92" s="1"/>
      <c r="V92" s="5"/>
      <c r="W92" s="19" t="s">
        <v>163</v>
      </c>
    </row>
    <row r="93" spans="1:23" ht="64.5" hidden="1">
      <c r="A93" s="1"/>
      <c r="B93" s="1"/>
      <c r="C93" s="1"/>
      <c r="D93" s="5" t="s">
        <v>306</v>
      </c>
      <c r="E93" s="1" t="s">
        <v>307</v>
      </c>
      <c r="F93" s="6">
        <v>1</v>
      </c>
      <c r="G93" s="6">
        <v>1</v>
      </c>
      <c r="H93" s="6">
        <v>1</v>
      </c>
      <c r="I93" s="6">
        <v>1</v>
      </c>
      <c r="J93" s="6">
        <v>1</v>
      </c>
      <c r="K93" s="6">
        <v>1</v>
      </c>
      <c r="L93" s="6">
        <v>1</v>
      </c>
      <c r="M93" s="6">
        <v>1</v>
      </c>
      <c r="N93" s="6">
        <v>1</v>
      </c>
      <c r="O93" s="6">
        <v>1</v>
      </c>
      <c r="P93" s="6">
        <v>1</v>
      </c>
      <c r="Q93" s="6">
        <v>1</v>
      </c>
      <c r="R93" s="3">
        <v>12</v>
      </c>
      <c r="S93" s="1" t="s">
        <v>28</v>
      </c>
      <c r="T93" s="1"/>
      <c r="U93" s="1"/>
      <c r="V93" s="1"/>
      <c r="W93" s="11" t="s">
        <v>308</v>
      </c>
    </row>
    <row r="94" spans="1:23" ht="89.25" hidden="1">
      <c r="A94" s="1" t="s">
        <v>309</v>
      </c>
      <c r="B94" s="1" t="s">
        <v>310</v>
      </c>
      <c r="C94" s="5" t="s">
        <v>311</v>
      </c>
      <c r="D94" s="5" t="s">
        <v>312</v>
      </c>
      <c r="E94" s="5" t="s">
        <v>313</v>
      </c>
      <c r="F94" s="6"/>
      <c r="G94" s="6"/>
      <c r="H94" s="6">
        <v>1</v>
      </c>
      <c r="I94" s="6">
        <v>1</v>
      </c>
      <c r="J94" s="6">
        <v>1</v>
      </c>
      <c r="K94" s="6">
        <v>1</v>
      </c>
      <c r="L94" s="6">
        <v>1</v>
      </c>
      <c r="M94" s="6">
        <v>1</v>
      </c>
      <c r="N94" s="6">
        <v>1</v>
      </c>
      <c r="O94" s="6">
        <v>1</v>
      </c>
      <c r="P94" s="6">
        <v>1</v>
      </c>
      <c r="Q94" s="6"/>
      <c r="R94" s="3">
        <v>9</v>
      </c>
      <c r="S94" s="1" t="s">
        <v>33</v>
      </c>
      <c r="T94" s="1"/>
      <c r="U94" s="1"/>
      <c r="V94" s="1"/>
      <c r="W94" s="11" t="s">
        <v>314</v>
      </c>
    </row>
    <row r="95" spans="1:23" ht="39" hidden="1">
      <c r="A95" s="1"/>
      <c r="B95" s="1"/>
      <c r="C95" s="1"/>
      <c r="D95" s="5" t="s">
        <v>315</v>
      </c>
      <c r="E95" s="1" t="s">
        <v>316</v>
      </c>
      <c r="F95" s="2"/>
      <c r="G95" s="2"/>
      <c r="H95" s="2">
        <v>1</v>
      </c>
      <c r="I95" s="2"/>
      <c r="J95" s="2"/>
      <c r="K95" s="2">
        <v>1</v>
      </c>
      <c r="L95" s="2"/>
      <c r="M95" s="2"/>
      <c r="N95" s="2">
        <v>1</v>
      </c>
      <c r="O95" s="2"/>
      <c r="P95" s="2"/>
      <c r="Q95" s="2">
        <v>1</v>
      </c>
      <c r="R95" s="3">
        <v>4</v>
      </c>
      <c r="S95" s="1" t="s">
        <v>44</v>
      </c>
      <c r="T95" s="1"/>
      <c r="U95" s="1"/>
      <c r="V95" s="5"/>
      <c r="W95" s="19" t="s">
        <v>317</v>
      </c>
    </row>
    <row r="96" spans="1:23" ht="39" hidden="1">
      <c r="A96" s="1"/>
      <c r="B96" s="1"/>
      <c r="C96" s="5"/>
      <c r="D96" s="5" t="s">
        <v>318</v>
      </c>
      <c r="E96" s="5" t="s">
        <v>319</v>
      </c>
      <c r="F96" s="6"/>
      <c r="G96" s="6"/>
      <c r="H96" s="6"/>
      <c r="I96" s="6"/>
      <c r="J96" s="6"/>
      <c r="K96" s="6"/>
      <c r="L96" s="6"/>
      <c r="M96" s="6"/>
      <c r="N96" s="6">
        <v>1</v>
      </c>
      <c r="O96" s="6"/>
      <c r="P96" s="6"/>
      <c r="Q96" s="6"/>
      <c r="R96" s="3">
        <v>1</v>
      </c>
      <c r="S96" s="1" t="s">
        <v>44</v>
      </c>
      <c r="T96" s="1"/>
      <c r="U96" s="1"/>
      <c r="V96" s="1"/>
      <c r="W96" s="11" t="s">
        <v>314</v>
      </c>
    </row>
    <row r="97" spans="1:23" ht="26.25" hidden="1">
      <c r="A97" s="1"/>
      <c r="B97" s="1"/>
      <c r="C97" s="1"/>
      <c r="D97" s="5" t="s">
        <v>320</v>
      </c>
      <c r="E97" s="1" t="s">
        <v>321</v>
      </c>
      <c r="F97" s="2"/>
      <c r="G97" s="2"/>
      <c r="H97" s="2"/>
      <c r="I97" s="2"/>
      <c r="J97" s="2"/>
      <c r="K97" s="2"/>
      <c r="L97" s="2"/>
      <c r="M97" s="2"/>
      <c r="N97" s="2"/>
      <c r="O97" s="2">
        <v>1</v>
      </c>
      <c r="P97" s="2"/>
      <c r="Q97" s="2"/>
      <c r="R97" s="3">
        <v>1</v>
      </c>
      <c r="S97" s="1" t="s">
        <v>39</v>
      </c>
      <c r="T97" s="1"/>
      <c r="U97" s="1"/>
      <c r="V97" s="5"/>
      <c r="W97" s="19" t="s">
        <v>322</v>
      </c>
    </row>
    <row r="98" spans="1:23" ht="63.75" hidden="1">
      <c r="A98" s="1"/>
      <c r="B98" s="1"/>
      <c r="C98" s="5" t="s">
        <v>323</v>
      </c>
      <c r="D98" s="5" t="s">
        <v>324</v>
      </c>
      <c r="E98" s="5" t="s">
        <v>325</v>
      </c>
      <c r="F98" s="6"/>
      <c r="G98" s="6"/>
      <c r="H98" s="6">
        <v>1</v>
      </c>
      <c r="I98" s="6"/>
      <c r="J98" s="6"/>
      <c r="K98" s="6">
        <v>1</v>
      </c>
      <c r="L98" s="6"/>
      <c r="M98" s="6"/>
      <c r="N98" s="6">
        <v>1</v>
      </c>
      <c r="O98" s="6"/>
      <c r="P98" s="6"/>
      <c r="Q98" s="6">
        <v>1</v>
      </c>
      <c r="R98" s="3">
        <v>4</v>
      </c>
      <c r="S98" s="1" t="s">
        <v>44</v>
      </c>
      <c r="T98" s="1"/>
      <c r="U98" s="1"/>
      <c r="V98" s="1"/>
      <c r="W98" s="11" t="s">
        <v>326</v>
      </c>
    </row>
    <row r="99" spans="1:23" ht="38.25" hidden="1">
      <c r="A99" s="1"/>
      <c r="B99" s="1"/>
      <c r="C99" s="1"/>
      <c r="D99" s="1"/>
      <c r="E99" s="1" t="s">
        <v>327</v>
      </c>
      <c r="F99" s="2"/>
      <c r="G99" s="2"/>
      <c r="H99" s="2">
        <v>1</v>
      </c>
      <c r="I99" s="2"/>
      <c r="J99" s="2"/>
      <c r="K99" s="2">
        <v>1</v>
      </c>
      <c r="L99" s="2"/>
      <c r="M99" s="2"/>
      <c r="N99" s="2">
        <v>1</v>
      </c>
      <c r="O99" s="2"/>
      <c r="P99" s="2"/>
      <c r="Q99" s="2">
        <v>1</v>
      </c>
      <c r="R99" s="3">
        <v>4</v>
      </c>
      <c r="S99" s="1" t="s">
        <v>44</v>
      </c>
      <c r="T99" s="1"/>
      <c r="U99" s="1"/>
      <c r="V99" s="5"/>
      <c r="W99" s="19" t="s">
        <v>328</v>
      </c>
    </row>
    <row r="100" spans="1:23" ht="114.75" hidden="1">
      <c r="A100" s="1" t="s">
        <v>329</v>
      </c>
      <c r="B100" s="1" t="s">
        <v>330</v>
      </c>
      <c r="C100" s="5" t="s">
        <v>331</v>
      </c>
      <c r="D100" s="5" t="s">
        <v>332</v>
      </c>
      <c r="E100" s="5" t="s">
        <v>333</v>
      </c>
      <c r="F100" s="6">
        <v>1</v>
      </c>
      <c r="G100" s="6">
        <v>1</v>
      </c>
      <c r="H100" s="6">
        <v>1</v>
      </c>
      <c r="I100" s="6">
        <v>1</v>
      </c>
      <c r="J100" s="6">
        <v>1</v>
      </c>
      <c r="K100" s="6">
        <v>1</v>
      </c>
      <c r="L100" s="6">
        <v>1</v>
      </c>
      <c r="M100" s="6">
        <v>1</v>
      </c>
      <c r="N100" s="6">
        <v>1</v>
      </c>
      <c r="O100" s="6">
        <v>1</v>
      </c>
      <c r="P100" s="6">
        <v>1</v>
      </c>
      <c r="Q100" s="6">
        <v>1</v>
      </c>
      <c r="R100" s="3">
        <v>12</v>
      </c>
      <c r="S100" s="1" t="s">
        <v>44</v>
      </c>
      <c r="T100" s="1"/>
      <c r="U100" s="1"/>
      <c r="V100" s="1"/>
      <c r="W100" s="11" t="s">
        <v>334</v>
      </c>
    </row>
    <row r="101" spans="1:23" ht="63.75" hidden="1">
      <c r="A101" s="1"/>
      <c r="B101" s="1"/>
      <c r="C101" s="1"/>
      <c r="D101" s="5" t="s">
        <v>335</v>
      </c>
      <c r="E101" s="1" t="s">
        <v>336</v>
      </c>
      <c r="F101" s="2">
        <v>1</v>
      </c>
      <c r="G101" s="2">
        <v>1</v>
      </c>
      <c r="H101" s="2">
        <v>1</v>
      </c>
      <c r="I101" s="2">
        <v>1</v>
      </c>
      <c r="J101" s="2">
        <v>1</v>
      </c>
      <c r="K101" s="2">
        <v>1</v>
      </c>
      <c r="L101" s="2">
        <v>1</v>
      </c>
      <c r="M101" s="2">
        <v>1</v>
      </c>
      <c r="N101" s="2">
        <v>1</v>
      </c>
      <c r="O101" s="2">
        <v>1</v>
      </c>
      <c r="P101" s="2">
        <v>1</v>
      </c>
      <c r="Q101" s="2">
        <v>1</v>
      </c>
      <c r="R101" s="3">
        <v>12</v>
      </c>
      <c r="S101" s="1" t="s">
        <v>44</v>
      </c>
      <c r="T101" s="1"/>
      <c r="U101" s="1"/>
      <c r="V101" s="5"/>
      <c r="W101" s="19" t="s">
        <v>337</v>
      </c>
    </row>
    <row r="102" spans="1:23" ht="127.5" hidden="1">
      <c r="A102" s="1"/>
      <c r="B102" s="1"/>
      <c r="C102" s="5" t="s">
        <v>338</v>
      </c>
      <c r="D102" s="5" t="s">
        <v>339</v>
      </c>
      <c r="E102" s="5" t="s">
        <v>340</v>
      </c>
      <c r="F102" s="6"/>
      <c r="G102" s="6"/>
      <c r="H102" s="6"/>
      <c r="I102" s="6">
        <v>1</v>
      </c>
      <c r="J102" s="6"/>
      <c r="K102" s="6"/>
      <c r="L102" s="6"/>
      <c r="M102" s="6">
        <v>1</v>
      </c>
      <c r="N102" s="6"/>
      <c r="O102" s="6"/>
      <c r="P102" s="6"/>
      <c r="Q102" s="6">
        <v>1</v>
      </c>
      <c r="R102" s="3">
        <v>3</v>
      </c>
      <c r="S102" s="1" t="s">
        <v>39</v>
      </c>
      <c r="T102" s="1"/>
      <c r="U102" s="1"/>
      <c r="V102" s="1"/>
      <c r="W102" s="11" t="s">
        <v>341</v>
      </c>
    </row>
    <row r="103" spans="1:23" ht="51.75" hidden="1">
      <c r="A103" s="1"/>
      <c r="B103" s="1"/>
      <c r="C103" s="1"/>
      <c r="D103" s="1"/>
      <c r="E103" s="1" t="s">
        <v>342</v>
      </c>
      <c r="F103" s="2">
        <v>1</v>
      </c>
      <c r="G103" s="2">
        <v>1</v>
      </c>
      <c r="H103" s="2">
        <v>1</v>
      </c>
      <c r="I103" s="2">
        <v>1</v>
      </c>
      <c r="J103" s="2">
        <v>1</v>
      </c>
      <c r="K103" s="2">
        <v>1</v>
      </c>
      <c r="L103" s="2">
        <v>1</v>
      </c>
      <c r="M103" s="2">
        <v>1</v>
      </c>
      <c r="N103" s="2">
        <v>1</v>
      </c>
      <c r="O103" s="2">
        <v>1</v>
      </c>
      <c r="P103" s="2">
        <v>1</v>
      </c>
      <c r="Q103" s="2">
        <v>1</v>
      </c>
      <c r="R103" s="3">
        <v>12</v>
      </c>
      <c r="S103" s="1" t="s">
        <v>48</v>
      </c>
      <c r="T103" s="1"/>
      <c r="U103" s="1" t="s">
        <v>343</v>
      </c>
      <c r="V103" s="5"/>
      <c r="W103" s="19" t="s">
        <v>341</v>
      </c>
    </row>
    <row r="104" spans="1:23" ht="51" hidden="1">
      <c r="A104" s="1"/>
      <c r="B104" s="1"/>
      <c r="C104" s="5"/>
      <c r="D104" s="5"/>
      <c r="E104" s="5" t="s">
        <v>344</v>
      </c>
      <c r="F104" s="6"/>
      <c r="G104" s="6"/>
      <c r="H104" s="6"/>
      <c r="I104" s="6"/>
      <c r="J104" s="6"/>
      <c r="K104" s="6"/>
      <c r="L104" s="6"/>
      <c r="M104" s="6">
        <v>1</v>
      </c>
      <c r="N104" s="6"/>
      <c r="O104" s="6"/>
      <c r="P104" s="6"/>
      <c r="Q104" s="6"/>
      <c r="R104" s="3">
        <v>1</v>
      </c>
      <c r="S104" s="1" t="s">
        <v>33</v>
      </c>
      <c r="T104" s="1" t="s">
        <v>345</v>
      </c>
      <c r="U104" s="1"/>
      <c r="V104" s="1"/>
      <c r="W104" s="11" t="s">
        <v>346</v>
      </c>
    </row>
    <row r="105" spans="1:23" ht="38.25" hidden="1">
      <c r="A105" s="1"/>
      <c r="B105" s="1"/>
      <c r="C105" s="1"/>
      <c r="D105" s="1"/>
      <c r="E105" s="1" t="s">
        <v>347</v>
      </c>
      <c r="F105" s="2"/>
      <c r="G105" s="2"/>
      <c r="H105" s="2">
        <v>1</v>
      </c>
      <c r="I105" s="2"/>
      <c r="J105" s="2"/>
      <c r="K105" s="2">
        <v>1</v>
      </c>
      <c r="L105" s="2"/>
      <c r="M105" s="2"/>
      <c r="N105" s="2">
        <v>1</v>
      </c>
      <c r="O105" s="2"/>
      <c r="P105" s="2"/>
      <c r="Q105" s="2">
        <v>1</v>
      </c>
      <c r="R105" s="3">
        <v>4</v>
      </c>
      <c r="S105" s="1" t="s">
        <v>33</v>
      </c>
      <c r="T105" s="1" t="s">
        <v>28</v>
      </c>
      <c r="U105" s="1"/>
      <c r="V105" s="5"/>
      <c r="W105" s="19" t="s">
        <v>348</v>
      </c>
    </row>
    <row r="106" spans="1:23" ht="63.75" hidden="1">
      <c r="A106" s="1"/>
      <c r="B106" s="1"/>
      <c r="C106" s="5"/>
      <c r="D106" s="5"/>
      <c r="E106" s="5" t="s">
        <v>349</v>
      </c>
      <c r="F106" s="6"/>
      <c r="G106" s="6"/>
      <c r="H106" s="6"/>
      <c r="I106" s="6"/>
      <c r="J106" s="6"/>
      <c r="K106" s="6"/>
      <c r="L106" s="6"/>
      <c r="M106" s="6"/>
      <c r="N106" s="6"/>
      <c r="O106" s="6"/>
      <c r="P106" s="6"/>
      <c r="Q106" s="6"/>
      <c r="R106" s="3">
        <v>0</v>
      </c>
      <c r="S106" s="1" t="s">
        <v>33</v>
      </c>
      <c r="T106" s="1" t="s">
        <v>44</v>
      </c>
      <c r="U106" s="1"/>
      <c r="V106" s="1"/>
      <c r="W106" s="11" t="s">
        <v>348</v>
      </c>
    </row>
    <row r="107" spans="1:23" ht="38.25" hidden="1">
      <c r="A107" s="1"/>
      <c r="B107" s="1"/>
      <c r="C107" s="1"/>
      <c r="D107" s="1"/>
      <c r="E107" s="1" t="s">
        <v>350</v>
      </c>
      <c r="F107" s="2"/>
      <c r="G107" s="2"/>
      <c r="H107" s="2"/>
      <c r="I107" s="2">
        <v>1</v>
      </c>
      <c r="J107" s="2"/>
      <c r="K107" s="2"/>
      <c r="L107" s="2"/>
      <c r="M107" s="2">
        <v>1</v>
      </c>
      <c r="N107" s="2"/>
      <c r="O107" s="2"/>
      <c r="P107" s="2"/>
      <c r="Q107" s="2"/>
      <c r="R107" s="3">
        <v>2</v>
      </c>
      <c r="S107" s="1" t="s">
        <v>33</v>
      </c>
      <c r="T107" s="1" t="s">
        <v>44</v>
      </c>
      <c r="U107" s="1"/>
      <c r="V107" s="5"/>
      <c r="W107" s="19" t="s">
        <v>348</v>
      </c>
    </row>
    <row r="108" spans="1:23" ht="63.75" hidden="1">
      <c r="A108" s="1"/>
      <c r="B108" s="1"/>
      <c r="C108" s="5"/>
      <c r="D108" s="5"/>
      <c r="E108" s="5" t="s">
        <v>351</v>
      </c>
      <c r="F108" s="6"/>
      <c r="G108" s="6">
        <v>1</v>
      </c>
      <c r="H108" s="6"/>
      <c r="I108" s="6"/>
      <c r="J108" s="6">
        <v>1</v>
      </c>
      <c r="K108" s="6"/>
      <c r="L108" s="6"/>
      <c r="M108" s="6"/>
      <c r="N108" s="6"/>
      <c r="O108" s="6">
        <v>1</v>
      </c>
      <c r="P108" s="6"/>
      <c r="Q108" s="6"/>
      <c r="R108" s="3">
        <v>3</v>
      </c>
      <c r="S108" s="1" t="s">
        <v>33</v>
      </c>
      <c r="T108" s="1" t="s">
        <v>44</v>
      </c>
      <c r="U108" s="1"/>
      <c r="V108" s="1"/>
      <c r="W108" s="11" t="s">
        <v>348</v>
      </c>
    </row>
    <row r="109" spans="1:23" ht="51" hidden="1">
      <c r="A109" s="1"/>
      <c r="B109" s="1"/>
      <c r="C109" s="1"/>
      <c r="D109" s="1"/>
      <c r="E109" s="1" t="s">
        <v>352</v>
      </c>
      <c r="F109" s="2"/>
      <c r="G109" s="2"/>
      <c r="H109" s="2"/>
      <c r="I109" s="2">
        <v>1</v>
      </c>
      <c r="J109" s="2"/>
      <c r="K109" s="2"/>
      <c r="L109" s="2"/>
      <c r="M109" s="2"/>
      <c r="N109" s="2">
        <v>1</v>
      </c>
      <c r="O109" s="2"/>
      <c r="P109" s="2"/>
      <c r="Q109" s="2">
        <v>1</v>
      </c>
      <c r="R109" s="3">
        <v>3</v>
      </c>
      <c r="S109" s="1" t="s">
        <v>33</v>
      </c>
      <c r="T109" s="1" t="s">
        <v>44</v>
      </c>
      <c r="U109" s="1"/>
      <c r="V109" s="5"/>
      <c r="W109" s="19" t="s">
        <v>348</v>
      </c>
    </row>
    <row r="110" spans="1:23" ht="51.75" hidden="1">
      <c r="A110" s="1"/>
      <c r="B110" s="1"/>
      <c r="C110" s="5"/>
      <c r="D110" s="5"/>
      <c r="E110" s="5" t="s">
        <v>353</v>
      </c>
      <c r="F110" s="6"/>
      <c r="G110" s="6"/>
      <c r="H110" s="6">
        <v>1</v>
      </c>
      <c r="I110" s="6"/>
      <c r="J110" s="6"/>
      <c r="K110" s="6">
        <v>1</v>
      </c>
      <c r="L110" s="6"/>
      <c r="M110" s="6"/>
      <c r="N110" s="6">
        <v>1</v>
      </c>
      <c r="O110" s="6"/>
      <c r="P110" s="6"/>
      <c r="Q110" s="6">
        <v>1</v>
      </c>
      <c r="R110" s="3">
        <v>4</v>
      </c>
      <c r="S110" s="1" t="s">
        <v>33</v>
      </c>
      <c r="T110" s="1" t="s">
        <v>28</v>
      </c>
      <c r="U110" s="1"/>
      <c r="V110" s="1"/>
      <c r="W110" s="11" t="s">
        <v>354</v>
      </c>
    </row>
    <row r="111" spans="1:23" ht="51" hidden="1">
      <c r="A111" s="12"/>
      <c r="B111" s="12"/>
      <c r="C111" s="12"/>
      <c r="D111" s="12"/>
      <c r="E111" s="12" t="s">
        <v>355</v>
      </c>
      <c r="F111" s="14"/>
      <c r="G111" s="14"/>
      <c r="H111" s="14"/>
      <c r="I111" s="14"/>
      <c r="J111" s="14">
        <v>1</v>
      </c>
      <c r="K111" s="14"/>
      <c r="L111" s="14"/>
      <c r="M111" s="14"/>
      <c r="N111" s="14"/>
      <c r="O111" s="14">
        <v>1</v>
      </c>
      <c r="P111" s="14"/>
      <c r="Q111" s="14"/>
      <c r="R111" s="15">
        <v>2</v>
      </c>
      <c r="S111" s="12" t="s">
        <v>33</v>
      </c>
      <c r="T111" s="12" t="s">
        <v>44</v>
      </c>
      <c r="U111" s="12"/>
      <c r="V111" s="13" t="s">
        <v>356</v>
      </c>
      <c r="W111" s="18"/>
    </row>
    <row r="112" spans="1:23" ht="63.75" hidden="1">
      <c r="A112" s="1"/>
      <c r="B112" s="1"/>
      <c r="C112" s="5"/>
      <c r="D112" s="5"/>
      <c r="E112" s="5" t="s">
        <v>357</v>
      </c>
      <c r="F112" s="6">
        <v>1</v>
      </c>
      <c r="G112" s="6">
        <v>1</v>
      </c>
      <c r="H112" s="6">
        <v>1</v>
      </c>
      <c r="I112" s="6">
        <v>1</v>
      </c>
      <c r="J112" s="6">
        <v>1</v>
      </c>
      <c r="K112" s="6">
        <v>1</v>
      </c>
      <c r="L112" s="6">
        <v>1</v>
      </c>
      <c r="M112" s="6">
        <v>1</v>
      </c>
      <c r="N112" s="6">
        <v>1</v>
      </c>
      <c r="O112" s="6">
        <v>1</v>
      </c>
      <c r="P112" s="6">
        <v>1</v>
      </c>
      <c r="Q112" s="6">
        <v>1</v>
      </c>
      <c r="R112" s="3">
        <v>12</v>
      </c>
      <c r="S112" s="1" t="s">
        <v>33</v>
      </c>
      <c r="T112" s="1" t="s">
        <v>28</v>
      </c>
      <c r="U112" s="1"/>
      <c r="V112" s="1"/>
      <c r="W112" s="11" t="s">
        <v>348</v>
      </c>
    </row>
    <row r="113" spans="1:23" ht="63.75" hidden="1">
      <c r="A113" s="1"/>
      <c r="B113" s="1"/>
      <c r="C113" s="1"/>
      <c r="D113" s="1"/>
      <c r="E113" s="1" t="s">
        <v>358</v>
      </c>
      <c r="F113" s="6">
        <v>1</v>
      </c>
      <c r="G113" s="6">
        <v>1</v>
      </c>
      <c r="H113" s="6">
        <v>1</v>
      </c>
      <c r="I113" s="6">
        <v>1</v>
      </c>
      <c r="J113" s="6">
        <v>1</v>
      </c>
      <c r="K113" s="6">
        <v>1</v>
      </c>
      <c r="L113" s="6">
        <v>1</v>
      </c>
      <c r="M113" s="6">
        <v>1</v>
      </c>
      <c r="N113" s="6">
        <v>1</v>
      </c>
      <c r="O113" s="6">
        <v>1</v>
      </c>
      <c r="P113" s="6">
        <v>1</v>
      </c>
      <c r="Q113" s="6">
        <v>1</v>
      </c>
      <c r="R113" s="3">
        <v>12</v>
      </c>
      <c r="S113" s="1" t="s">
        <v>44</v>
      </c>
      <c r="T113" s="1"/>
      <c r="U113" s="1"/>
      <c r="V113" s="5"/>
      <c r="W113" s="19" t="s">
        <v>359</v>
      </c>
    </row>
    <row r="114" spans="1:23" ht="51" hidden="1">
      <c r="A114" s="1"/>
      <c r="B114" s="1"/>
      <c r="C114" s="5"/>
      <c r="D114" s="5"/>
      <c r="E114" s="5" t="s">
        <v>360</v>
      </c>
      <c r="F114" s="6"/>
      <c r="G114" s="6"/>
      <c r="H114" s="6">
        <v>1</v>
      </c>
      <c r="I114" s="6"/>
      <c r="J114" s="6"/>
      <c r="K114" s="6">
        <v>1</v>
      </c>
      <c r="L114" s="6"/>
      <c r="M114" s="6"/>
      <c r="N114" s="6">
        <v>1</v>
      </c>
      <c r="O114" s="6"/>
      <c r="P114" s="6"/>
      <c r="Q114" s="6">
        <v>1</v>
      </c>
      <c r="R114" s="3">
        <v>4</v>
      </c>
      <c r="S114" s="1" t="s">
        <v>33</v>
      </c>
      <c r="T114" s="1" t="s">
        <v>345</v>
      </c>
      <c r="U114" s="1"/>
      <c r="V114" s="1"/>
      <c r="W114" s="11" t="s">
        <v>361</v>
      </c>
    </row>
    <row r="115" spans="1:23" ht="63.75" hidden="1">
      <c r="A115" s="1"/>
      <c r="B115" s="1"/>
      <c r="C115" s="1"/>
      <c r="D115" s="1"/>
      <c r="E115" s="1" t="s">
        <v>362</v>
      </c>
      <c r="F115" s="2"/>
      <c r="G115" s="2"/>
      <c r="H115" s="2">
        <v>1</v>
      </c>
      <c r="I115" s="2"/>
      <c r="J115" s="2"/>
      <c r="K115" s="2">
        <v>1</v>
      </c>
      <c r="L115" s="2"/>
      <c r="M115" s="2"/>
      <c r="N115" s="2">
        <v>1</v>
      </c>
      <c r="O115" s="2"/>
      <c r="P115" s="2"/>
      <c r="Q115" s="2">
        <v>1</v>
      </c>
      <c r="R115" s="3">
        <v>4</v>
      </c>
      <c r="S115" s="1" t="s">
        <v>44</v>
      </c>
      <c r="T115" s="1"/>
      <c r="U115" s="1"/>
      <c r="V115" s="5"/>
      <c r="W115" s="19" t="s">
        <v>361</v>
      </c>
    </row>
  </sheetData>
  <mergeCells count="6">
    <mergeCell ref="A16:A17"/>
    <mergeCell ref="B16:B17"/>
    <mergeCell ref="C16:C17"/>
    <mergeCell ref="A18:A21"/>
    <mergeCell ref="B18:B21"/>
    <mergeCell ref="C18:C21"/>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BU1180"/>
  <sheetViews>
    <sheetView tabSelected="1" topLeftCell="M1" zoomScale="54" zoomScaleNormal="54" workbookViewId="0">
      <selection activeCell="C788" sqref="C788"/>
    </sheetView>
  </sheetViews>
  <sheetFormatPr baseColWidth="10" defaultRowHeight="15"/>
  <cols>
    <col min="1" max="1" width="19.28515625" customWidth="1"/>
    <col min="2" max="2" width="20" style="34" customWidth="1"/>
    <col min="3" max="3" width="95.7109375" style="34" customWidth="1"/>
    <col min="4" max="4" width="70.85546875" style="34" customWidth="1"/>
    <col min="5" max="5" width="49.42578125" style="34" customWidth="1"/>
    <col min="6" max="6" width="59.7109375" style="34" customWidth="1"/>
    <col min="7" max="7" width="20" style="34" customWidth="1"/>
    <col min="8" max="8" width="22" style="34" customWidth="1"/>
    <col min="9" max="9" width="51" style="34" customWidth="1"/>
    <col min="10" max="10" width="16.140625" style="34" customWidth="1"/>
    <col min="11" max="11" width="16.140625" hidden="1" customWidth="1"/>
    <col min="12" max="12" width="16.140625" style="63" hidden="1" customWidth="1"/>
    <col min="13" max="13" width="70.140625" style="34" customWidth="1"/>
    <col min="14" max="14" width="92" style="49" customWidth="1"/>
    <col min="15" max="15" width="28.42578125" style="53" customWidth="1"/>
    <col min="16" max="16" width="33.28515625" style="53" customWidth="1"/>
    <col min="17" max="17" width="23.5703125" style="53" customWidth="1"/>
    <col min="18" max="18" width="20.42578125" style="53" customWidth="1"/>
    <col min="19" max="19" width="22.28515625" style="53" customWidth="1"/>
    <col min="20" max="20" width="46.140625" style="53" customWidth="1"/>
    <col min="21" max="73" width="11.42578125" style="53"/>
  </cols>
  <sheetData>
    <row r="1" spans="1:73" ht="33">
      <c r="A1" s="378" t="s">
        <v>363</v>
      </c>
      <c r="B1" s="378"/>
      <c r="C1" s="378"/>
      <c r="D1" s="378"/>
      <c r="E1" s="378"/>
      <c r="F1" s="378"/>
      <c r="G1" s="378"/>
      <c r="H1" s="378"/>
      <c r="I1" s="378"/>
      <c r="J1" s="40"/>
      <c r="K1" s="27"/>
      <c r="L1" s="57"/>
      <c r="N1" s="70"/>
    </row>
    <row r="2" spans="1:73" ht="31.5">
      <c r="A2" s="379" t="s">
        <v>364</v>
      </c>
      <c r="B2" s="379"/>
      <c r="C2" s="379"/>
      <c r="D2" s="379"/>
      <c r="E2" s="379"/>
      <c r="F2" s="379"/>
      <c r="G2" s="379"/>
      <c r="H2" s="379"/>
      <c r="I2" s="379"/>
      <c r="J2" s="41"/>
      <c r="K2" s="28"/>
      <c r="L2" s="58"/>
      <c r="N2" s="71"/>
    </row>
    <row r="3" spans="1:73" ht="23.25">
      <c r="A3" s="380" t="s">
        <v>365</v>
      </c>
      <c r="B3" s="380"/>
      <c r="C3" s="380"/>
      <c r="D3" s="380"/>
      <c r="E3" s="380"/>
      <c r="F3" s="380"/>
      <c r="G3" s="380"/>
      <c r="H3" s="380"/>
      <c r="I3" s="380"/>
      <c r="J3" s="42"/>
      <c r="K3" s="29"/>
      <c r="L3" s="59"/>
      <c r="N3" s="72"/>
    </row>
    <row r="4" spans="1:73">
      <c r="A4" s="30"/>
      <c r="B4" s="31"/>
      <c r="C4" s="31"/>
      <c r="D4" s="31"/>
      <c r="E4" s="31"/>
      <c r="F4" s="31"/>
      <c r="G4" s="31"/>
      <c r="H4" s="31"/>
      <c r="I4" s="31"/>
      <c r="J4" s="31"/>
      <c r="K4" s="31"/>
      <c r="L4" s="60"/>
      <c r="N4" s="73"/>
    </row>
    <row r="5" spans="1:73">
      <c r="A5" s="32"/>
      <c r="B5" s="55"/>
      <c r="C5" s="48"/>
      <c r="D5" s="48"/>
      <c r="E5" s="33"/>
      <c r="F5" s="48"/>
      <c r="H5" s="381" t="s">
        <v>366</v>
      </c>
      <c r="I5" s="381"/>
      <c r="K5" s="34"/>
      <c r="L5" s="61"/>
      <c r="N5" s="54"/>
    </row>
    <row r="6" spans="1:73" ht="15.75">
      <c r="A6" s="32" t="s">
        <v>562</v>
      </c>
      <c r="B6" s="55"/>
      <c r="C6" s="382" t="s">
        <v>367</v>
      </c>
      <c r="D6" s="382"/>
      <c r="E6" s="382"/>
      <c r="F6" s="48"/>
      <c r="I6" s="35" t="s">
        <v>368</v>
      </c>
      <c r="K6" s="34"/>
      <c r="L6" s="61"/>
      <c r="N6" s="54"/>
    </row>
    <row r="7" spans="1:73" ht="15.75">
      <c r="A7" t="s">
        <v>884</v>
      </c>
      <c r="C7" s="377" t="s">
        <v>721</v>
      </c>
      <c r="D7" s="377"/>
      <c r="E7" s="377"/>
      <c r="F7" s="48"/>
      <c r="I7" s="35" t="s">
        <v>741</v>
      </c>
      <c r="K7" s="34"/>
      <c r="L7" s="61"/>
      <c r="N7" s="54"/>
    </row>
    <row r="8" spans="1:73">
      <c r="A8" s="32"/>
      <c r="B8" s="55"/>
      <c r="C8" s="48"/>
      <c r="D8" s="48"/>
      <c r="E8" s="33"/>
      <c r="F8" s="48"/>
      <c r="I8" s="39"/>
      <c r="K8" s="34"/>
      <c r="L8" s="61"/>
      <c r="N8" s="54"/>
    </row>
    <row r="9" spans="1:73" s="50" customFormat="1" ht="47.25" customHeight="1" thickBot="1">
      <c r="A9" s="208" t="s">
        <v>369</v>
      </c>
      <c r="B9" s="209" t="s">
        <v>3</v>
      </c>
      <c r="C9" s="210" t="s">
        <v>605</v>
      </c>
      <c r="D9" s="210" t="s">
        <v>606</v>
      </c>
      <c r="E9" s="210" t="s">
        <v>370</v>
      </c>
      <c r="F9" s="210" t="s">
        <v>371</v>
      </c>
      <c r="G9" s="210" t="s">
        <v>372</v>
      </c>
      <c r="H9" s="210" t="s">
        <v>373</v>
      </c>
      <c r="I9" s="210" t="s">
        <v>374</v>
      </c>
      <c r="J9" s="210" t="s">
        <v>375</v>
      </c>
      <c r="K9" s="210" t="s">
        <v>429</v>
      </c>
      <c r="L9" s="211" t="s">
        <v>486</v>
      </c>
      <c r="M9" s="210" t="s">
        <v>397</v>
      </c>
      <c r="N9" s="210" t="s">
        <v>376</v>
      </c>
      <c r="O9" s="212" t="s">
        <v>1503</v>
      </c>
      <c r="P9" s="212" t="s">
        <v>1504</v>
      </c>
      <c r="Q9" s="212" t="s">
        <v>1505</v>
      </c>
      <c r="R9" s="212" t="s">
        <v>1506</v>
      </c>
      <c r="S9" s="212" t="s">
        <v>1507</v>
      </c>
      <c r="T9" s="213" t="s">
        <v>1508</v>
      </c>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row>
    <row r="10" spans="1:73" s="167" customFormat="1" ht="18.75" customHeight="1" thickBot="1">
      <c r="A10" s="372" t="s">
        <v>884</v>
      </c>
      <c r="B10" s="373"/>
      <c r="C10" s="373"/>
      <c r="D10" s="373"/>
      <c r="E10" s="373"/>
      <c r="F10" s="373"/>
      <c r="G10" s="373"/>
      <c r="H10" s="373"/>
      <c r="I10" s="373"/>
      <c r="J10" s="373"/>
      <c r="K10" s="373"/>
      <c r="L10" s="373"/>
      <c r="M10" s="373"/>
      <c r="N10" s="373"/>
      <c r="O10" s="126"/>
      <c r="P10" s="126"/>
      <c r="Q10" s="126"/>
      <c r="R10" s="126"/>
      <c r="S10" s="126"/>
      <c r="T10" s="126"/>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row>
    <row r="11" spans="1:73" s="339" customFormat="1" ht="15.75">
      <c r="A11" s="292" t="s">
        <v>377</v>
      </c>
      <c r="B11" s="275" t="s">
        <v>60</v>
      </c>
      <c r="C11" s="276" t="s">
        <v>390</v>
      </c>
      <c r="D11" s="276"/>
      <c r="E11" s="276" t="s">
        <v>392</v>
      </c>
      <c r="F11" s="276">
        <v>8360</v>
      </c>
      <c r="G11" s="276" t="s">
        <v>393</v>
      </c>
      <c r="H11" s="276" t="s">
        <v>391</v>
      </c>
      <c r="I11" s="276" t="s">
        <v>378</v>
      </c>
      <c r="J11" s="276">
        <f>18-1-1-2-1-1-1+1-2</f>
        <v>10</v>
      </c>
      <c r="K11" s="276"/>
      <c r="L11" s="276"/>
      <c r="M11" s="276" t="s">
        <v>664</v>
      </c>
      <c r="N11" s="276"/>
      <c r="O11" s="306"/>
      <c r="P11" s="306"/>
      <c r="Q11" s="306"/>
      <c r="R11" s="306"/>
      <c r="S11" s="306"/>
      <c r="T11" s="306"/>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row>
    <row r="12" spans="1:73" s="339" customFormat="1" ht="15.75">
      <c r="A12" s="292" t="s">
        <v>379</v>
      </c>
      <c r="B12" s="266" t="s">
        <v>60</v>
      </c>
      <c r="C12" s="268" t="s">
        <v>448</v>
      </c>
      <c r="D12" s="268"/>
      <c r="E12" s="268"/>
      <c r="F12" s="268"/>
      <c r="G12" s="268" t="s">
        <v>421</v>
      </c>
      <c r="H12" s="268" t="s">
        <v>391</v>
      </c>
      <c r="I12" s="268" t="s">
        <v>378</v>
      </c>
      <c r="J12" s="268">
        <f>4+6-1-3-1-1-1-1-1+3</f>
        <v>4</v>
      </c>
      <c r="K12" s="268"/>
      <c r="L12" s="268"/>
      <c r="M12" s="268" t="s">
        <v>664</v>
      </c>
      <c r="N12" s="268"/>
      <c r="O12" s="296"/>
      <c r="P12" s="296"/>
      <c r="Q12" s="296"/>
      <c r="R12" s="296"/>
      <c r="S12" s="296"/>
      <c r="T12" s="296"/>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row>
    <row r="13" spans="1:73" s="339" customFormat="1" ht="15.75">
      <c r="A13" s="292" t="s">
        <v>380</v>
      </c>
      <c r="B13" s="266" t="s">
        <v>60</v>
      </c>
      <c r="C13" s="268" t="s">
        <v>445</v>
      </c>
      <c r="D13" s="268"/>
      <c r="E13" s="268" t="s">
        <v>447</v>
      </c>
      <c r="F13" s="268" t="s">
        <v>446</v>
      </c>
      <c r="G13" s="268"/>
      <c r="H13" s="268" t="str">
        <f>+H23</f>
        <v>Negro</v>
      </c>
      <c r="I13" s="268" t="s">
        <v>378</v>
      </c>
      <c r="J13" s="268">
        <v>5</v>
      </c>
      <c r="K13" s="268"/>
      <c r="L13" s="268"/>
      <c r="M13" s="268" t="s">
        <v>664</v>
      </c>
      <c r="N13" s="268"/>
      <c r="O13" s="296"/>
      <c r="P13" s="296"/>
      <c r="Q13" s="296"/>
      <c r="R13" s="296"/>
      <c r="S13" s="296"/>
      <c r="T13" s="296"/>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row>
    <row r="14" spans="1:73" s="299" customFormat="1" ht="15.75">
      <c r="A14" s="292" t="s">
        <v>2048</v>
      </c>
      <c r="B14" s="266" t="s">
        <v>60</v>
      </c>
      <c r="C14" s="268" t="s">
        <v>1483</v>
      </c>
      <c r="D14" s="268"/>
      <c r="E14" s="268"/>
      <c r="F14" s="268"/>
      <c r="G14" s="268"/>
      <c r="H14" s="268" t="str">
        <f>+H735</f>
        <v>Blanco</v>
      </c>
      <c r="I14" s="268" t="str">
        <f>+I735</f>
        <v>nuevo</v>
      </c>
      <c r="J14" s="268">
        <v>1</v>
      </c>
      <c r="K14" s="268"/>
      <c r="L14" s="268"/>
      <c r="M14" s="268" t="s">
        <v>2014</v>
      </c>
      <c r="N14" s="268"/>
      <c r="O14" s="296"/>
      <c r="P14" s="296"/>
      <c r="Q14" s="296"/>
      <c r="R14" s="296"/>
      <c r="S14" s="296"/>
      <c r="T14" s="296"/>
    </row>
    <row r="15" spans="1:73" s="299" customFormat="1" ht="15.75">
      <c r="A15" s="292" t="s">
        <v>399</v>
      </c>
      <c r="B15" s="266" t="s">
        <v>60</v>
      </c>
      <c r="C15" s="268" t="s">
        <v>1480</v>
      </c>
      <c r="D15" s="268"/>
      <c r="E15" s="268" t="s">
        <v>1481</v>
      </c>
      <c r="F15" s="268" t="s">
        <v>1482</v>
      </c>
      <c r="G15" s="268"/>
      <c r="H15" s="268" t="str">
        <f>+H14</f>
        <v>Blanco</v>
      </c>
      <c r="I15" s="268" t="str">
        <f>+I735</f>
        <v>nuevo</v>
      </c>
      <c r="J15" s="268">
        <f>4-1-1</f>
        <v>2</v>
      </c>
      <c r="K15" s="268"/>
      <c r="L15" s="268"/>
      <c r="M15" s="268" t="str">
        <f>+M736</f>
        <v>CALIDAD</v>
      </c>
      <c r="N15" s="268"/>
      <c r="O15" s="296"/>
      <c r="P15" s="296"/>
      <c r="Q15" s="296"/>
      <c r="R15" s="296"/>
      <c r="S15" s="296"/>
      <c r="T15" s="296"/>
    </row>
    <row r="16" spans="1:73" s="339" customFormat="1" ht="15.75">
      <c r="A16" s="292" t="s">
        <v>400</v>
      </c>
      <c r="B16" s="266" t="s">
        <v>60</v>
      </c>
      <c r="C16" s="268" t="s">
        <v>571</v>
      </c>
      <c r="D16" s="268"/>
      <c r="E16" s="268" t="s">
        <v>572</v>
      </c>
      <c r="F16" s="268" t="s">
        <v>573</v>
      </c>
      <c r="G16" s="268"/>
      <c r="H16" s="268" t="s">
        <v>569</v>
      </c>
      <c r="I16" s="268" t="str">
        <f>+I13</f>
        <v>nuevo</v>
      </c>
      <c r="J16" s="268">
        <v>2</v>
      </c>
      <c r="K16" s="296"/>
      <c r="L16" s="296"/>
      <c r="M16" s="268" t="s">
        <v>664</v>
      </c>
      <c r="N16" s="268"/>
      <c r="O16" s="296"/>
      <c r="P16" s="296"/>
      <c r="Q16" s="296"/>
      <c r="R16" s="296"/>
      <c r="S16" s="296"/>
      <c r="T16" s="296"/>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row>
    <row r="17" spans="1:73" s="339" customFormat="1" ht="15.75">
      <c r="A17" s="292" t="s">
        <v>408</v>
      </c>
      <c r="B17" s="266" t="s">
        <v>60</v>
      </c>
      <c r="C17" s="268" t="s">
        <v>2020</v>
      </c>
      <c r="D17" s="296"/>
      <c r="E17" s="268"/>
      <c r="F17" s="268"/>
      <c r="G17" s="268"/>
      <c r="H17" s="268" t="s">
        <v>2021</v>
      </c>
      <c r="I17" s="268" t="s">
        <v>601</v>
      </c>
      <c r="J17" s="268">
        <v>3</v>
      </c>
      <c r="K17" s="296"/>
      <c r="L17" s="296"/>
      <c r="M17" s="268" t="str">
        <f>+M13</f>
        <v>ACTIVO FIJO</v>
      </c>
      <c r="N17" s="268"/>
      <c r="O17" s="296"/>
      <c r="P17" s="296"/>
      <c r="Q17" s="296"/>
      <c r="R17" s="296"/>
      <c r="S17" s="296"/>
      <c r="T17" s="296"/>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299"/>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row>
    <row r="18" spans="1:73" s="339" customFormat="1" ht="15.75">
      <c r="A18" s="292" t="s">
        <v>409</v>
      </c>
      <c r="B18" s="266" t="s">
        <v>60</v>
      </c>
      <c r="C18" s="268" t="s">
        <v>2022</v>
      </c>
      <c r="D18" s="296"/>
      <c r="E18" s="268"/>
      <c r="F18" s="268"/>
      <c r="G18" s="268"/>
      <c r="H18" s="268" t="s">
        <v>2021</v>
      </c>
      <c r="I18" s="268" t="str">
        <f>+I16</f>
        <v>nuevo</v>
      </c>
      <c r="J18" s="268">
        <v>2</v>
      </c>
      <c r="K18" s="296"/>
      <c r="L18" s="296"/>
      <c r="M18" s="268" t="str">
        <f>+M14</f>
        <v>CALIDAD</v>
      </c>
      <c r="N18" s="268"/>
      <c r="O18" s="296"/>
      <c r="P18" s="296"/>
      <c r="Q18" s="296"/>
      <c r="R18" s="296"/>
      <c r="S18" s="296"/>
      <c r="T18" s="296"/>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299"/>
      <c r="BF18" s="299"/>
      <c r="BG18" s="299"/>
      <c r="BH18" s="299"/>
      <c r="BI18" s="299"/>
      <c r="BJ18" s="299"/>
      <c r="BK18" s="299"/>
      <c r="BL18" s="299"/>
      <c r="BM18" s="299"/>
      <c r="BN18" s="299"/>
      <c r="BO18" s="299"/>
      <c r="BP18" s="299"/>
      <c r="BQ18" s="299"/>
      <c r="BR18" s="299"/>
      <c r="BS18" s="299"/>
      <c r="BT18" s="299"/>
      <c r="BU18" s="299"/>
    </row>
    <row r="19" spans="1:73" s="339" customFormat="1" ht="16.5" thickBot="1">
      <c r="A19" s="292" t="s">
        <v>411</v>
      </c>
      <c r="B19" s="270" t="s">
        <v>60</v>
      </c>
      <c r="C19" s="277" t="s">
        <v>2066</v>
      </c>
      <c r="D19" s="298"/>
      <c r="E19" s="277"/>
      <c r="F19" s="277"/>
      <c r="G19" s="277"/>
      <c r="H19" s="277" t="s">
        <v>1181</v>
      </c>
      <c r="I19" s="277" t="s">
        <v>601</v>
      </c>
      <c r="J19" s="277">
        <v>1</v>
      </c>
      <c r="K19" s="298"/>
      <c r="L19" s="298"/>
      <c r="M19" s="277" t="s">
        <v>664</v>
      </c>
      <c r="N19" s="277"/>
      <c r="O19" s="298"/>
      <c r="P19" s="298"/>
      <c r="Q19" s="298"/>
      <c r="R19" s="298"/>
      <c r="S19" s="298"/>
      <c r="T19" s="298"/>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row>
    <row r="20" spans="1:73" s="128" customFormat="1" ht="23.25" customHeight="1" thickBot="1">
      <c r="A20" s="372" t="s">
        <v>940</v>
      </c>
      <c r="B20" s="373"/>
      <c r="C20" s="373"/>
      <c r="D20" s="373"/>
      <c r="E20" s="373"/>
      <c r="F20" s="373"/>
      <c r="G20" s="373"/>
      <c r="H20" s="373"/>
      <c r="I20" s="373"/>
      <c r="J20" s="373"/>
      <c r="K20" s="373"/>
      <c r="L20" s="373"/>
      <c r="M20" s="373"/>
      <c r="N20" s="373"/>
      <c r="O20" s="126"/>
      <c r="P20" s="126"/>
      <c r="Q20" s="126"/>
      <c r="R20" s="126"/>
      <c r="S20" s="126"/>
      <c r="T20" s="126"/>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row>
    <row r="21" spans="1:73" s="339" customFormat="1" ht="15.75">
      <c r="A21" s="292" t="s">
        <v>412</v>
      </c>
      <c r="B21" s="275" t="s">
        <v>60</v>
      </c>
      <c r="C21" s="276" t="s">
        <v>404</v>
      </c>
      <c r="D21" s="276"/>
      <c r="E21" s="276" t="s">
        <v>405</v>
      </c>
      <c r="F21" s="276" t="s">
        <v>406</v>
      </c>
      <c r="G21" s="276" t="s">
        <v>407</v>
      </c>
      <c r="H21" s="276" t="str">
        <f>+H810</f>
        <v>Negro</v>
      </c>
      <c r="I21" s="276" t="s">
        <v>378</v>
      </c>
      <c r="J21" s="276">
        <v>1</v>
      </c>
      <c r="K21" s="276"/>
      <c r="L21" s="276"/>
      <c r="M21" s="276" t="s">
        <v>664</v>
      </c>
      <c r="N21" s="276"/>
      <c r="O21" s="306"/>
      <c r="P21" s="306"/>
      <c r="Q21" s="306"/>
      <c r="R21" s="306"/>
      <c r="S21" s="306"/>
      <c r="T21" s="306"/>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299"/>
      <c r="BG21" s="299"/>
      <c r="BH21" s="299"/>
      <c r="BI21" s="299"/>
      <c r="BJ21" s="299"/>
      <c r="BK21" s="299"/>
      <c r="BL21" s="299"/>
      <c r="BM21" s="299"/>
      <c r="BN21" s="299"/>
      <c r="BO21" s="299"/>
      <c r="BP21" s="299"/>
      <c r="BQ21" s="299"/>
      <c r="BR21" s="299"/>
      <c r="BS21" s="299"/>
      <c r="BT21" s="299"/>
      <c r="BU21" s="299"/>
    </row>
    <row r="22" spans="1:73" s="339" customFormat="1" ht="20.25" customHeight="1">
      <c r="A22" s="292" t="s">
        <v>413</v>
      </c>
      <c r="B22" s="266" t="s">
        <v>60</v>
      </c>
      <c r="C22" s="268" t="s">
        <v>404</v>
      </c>
      <c r="D22" s="268"/>
      <c r="E22" s="268" t="s">
        <v>418</v>
      </c>
      <c r="F22" s="268" t="s">
        <v>410</v>
      </c>
      <c r="G22" s="268" t="s">
        <v>410</v>
      </c>
      <c r="H22" s="268" t="str">
        <f>+H21</f>
        <v>Negro</v>
      </c>
      <c r="I22" s="268" t="s">
        <v>378</v>
      </c>
      <c r="J22" s="268">
        <f>3-1-1</f>
        <v>1</v>
      </c>
      <c r="K22" s="268"/>
      <c r="L22" s="268"/>
      <c r="M22" s="268" t="str">
        <f>+M23</f>
        <v>ACTIVO FIJO</v>
      </c>
      <c r="N22" s="268"/>
      <c r="O22" s="296"/>
      <c r="P22" s="296"/>
      <c r="Q22" s="296"/>
      <c r="R22" s="296"/>
      <c r="S22" s="296"/>
      <c r="T22" s="296"/>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299"/>
      <c r="BH22" s="299"/>
      <c r="BI22" s="299"/>
      <c r="BJ22" s="299"/>
      <c r="BK22" s="299"/>
      <c r="BL22" s="299"/>
      <c r="BM22" s="299"/>
      <c r="BN22" s="299"/>
      <c r="BO22" s="299"/>
      <c r="BP22" s="299"/>
      <c r="BQ22" s="299"/>
      <c r="BR22" s="299"/>
      <c r="BS22" s="299"/>
      <c r="BT22" s="299"/>
      <c r="BU22" s="299"/>
    </row>
    <row r="23" spans="1:73" s="339" customFormat="1" ht="15.75">
      <c r="A23" s="292" t="s">
        <v>414</v>
      </c>
      <c r="B23" s="266" t="s">
        <v>60</v>
      </c>
      <c r="C23" s="268" t="s">
        <v>404</v>
      </c>
      <c r="D23" s="268"/>
      <c r="E23" s="268" t="s">
        <v>419</v>
      </c>
      <c r="F23" s="268" t="s">
        <v>420</v>
      </c>
      <c r="G23" s="268" t="s">
        <v>420</v>
      </c>
      <c r="H23" s="268" t="str">
        <f>+H22</f>
        <v>Negro</v>
      </c>
      <c r="I23" s="268" t="s">
        <v>378</v>
      </c>
      <c r="J23" s="268">
        <v>1</v>
      </c>
      <c r="K23" s="268"/>
      <c r="L23" s="268"/>
      <c r="M23" s="268" t="s">
        <v>664</v>
      </c>
      <c r="N23" s="268"/>
      <c r="O23" s="296"/>
      <c r="P23" s="296"/>
      <c r="Q23" s="296"/>
      <c r="R23" s="296"/>
      <c r="S23" s="296"/>
      <c r="T23" s="296"/>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299"/>
      <c r="BU23" s="299"/>
    </row>
    <row r="24" spans="1:73" s="339" customFormat="1" ht="15.75">
      <c r="A24" s="292" t="s">
        <v>415</v>
      </c>
      <c r="B24" s="266" t="s">
        <v>60</v>
      </c>
      <c r="C24" s="268" t="s">
        <v>453</v>
      </c>
      <c r="D24" s="268"/>
      <c r="E24" s="268" t="s">
        <v>454</v>
      </c>
      <c r="F24" s="268" t="s">
        <v>455</v>
      </c>
      <c r="G24" s="268"/>
      <c r="H24" s="268" t="str">
        <f>+H53</f>
        <v>Negro</v>
      </c>
      <c r="I24" s="268" t="str">
        <f>+I53</f>
        <v>nuevo</v>
      </c>
      <c r="J24" s="268">
        <f>12-1--1</f>
        <v>12</v>
      </c>
      <c r="K24" s="296"/>
      <c r="L24" s="296"/>
      <c r="M24" s="268" t="s">
        <v>664</v>
      </c>
      <c r="N24" s="268"/>
      <c r="O24" s="296"/>
      <c r="P24" s="296"/>
      <c r="Q24" s="296"/>
      <c r="R24" s="296"/>
      <c r="S24" s="296"/>
      <c r="T24" s="296"/>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299"/>
      <c r="BB24" s="299"/>
      <c r="BC24" s="299"/>
      <c r="BD24" s="299"/>
      <c r="BE24" s="299"/>
      <c r="BF24" s="299"/>
      <c r="BG24" s="299"/>
      <c r="BH24" s="299"/>
      <c r="BI24" s="299"/>
      <c r="BJ24" s="299"/>
      <c r="BK24" s="299"/>
      <c r="BL24" s="299"/>
      <c r="BM24" s="299"/>
      <c r="BN24" s="299"/>
      <c r="BO24" s="299"/>
      <c r="BP24" s="299"/>
      <c r="BQ24" s="299"/>
      <c r="BR24" s="299"/>
      <c r="BS24" s="299"/>
      <c r="BT24" s="299"/>
      <c r="BU24" s="299"/>
    </row>
    <row r="25" spans="1:73" s="339" customFormat="1" ht="15.75">
      <c r="A25" s="292" t="s">
        <v>416</v>
      </c>
      <c r="B25" s="266" t="s">
        <v>60</v>
      </c>
      <c r="C25" s="268" t="s">
        <v>456</v>
      </c>
      <c r="D25" s="268"/>
      <c r="E25" s="268" t="str">
        <f>+E40</f>
        <v>THINKCENTRE</v>
      </c>
      <c r="F25" s="268"/>
      <c r="G25" s="268"/>
      <c r="H25" s="268" t="str">
        <f>+H24</f>
        <v>Negro</v>
      </c>
      <c r="I25" s="268" t="str">
        <f>+I24</f>
        <v>nuevo</v>
      </c>
      <c r="J25" s="268">
        <f>4-1</f>
        <v>3</v>
      </c>
      <c r="K25" s="296"/>
      <c r="L25" s="296"/>
      <c r="M25" s="268" t="s">
        <v>664</v>
      </c>
      <c r="N25" s="268"/>
      <c r="O25" s="296"/>
      <c r="P25" s="296"/>
      <c r="Q25" s="296"/>
      <c r="R25" s="296"/>
      <c r="S25" s="296"/>
      <c r="T25" s="296"/>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299"/>
      <c r="BE25" s="299"/>
      <c r="BF25" s="299"/>
      <c r="BG25" s="299"/>
      <c r="BH25" s="299"/>
      <c r="BI25" s="299"/>
      <c r="BJ25" s="299"/>
      <c r="BK25" s="299"/>
      <c r="BL25" s="299"/>
      <c r="BM25" s="299"/>
      <c r="BN25" s="299"/>
      <c r="BO25" s="299"/>
      <c r="BP25" s="299"/>
      <c r="BQ25" s="299"/>
      <c r="BR25" s="299"/>
      <c r="BS25" s="299"/>
      <c r="BT25" s="299"/>
      <c r="BU25" s="299"/>
    </row>
    <row r="26" spans="1:73" s="339" customFormat="1" ht="15.75">
      <c r="A26" s="292" t="s">
        <v>417</v>
      </c>
      <c r="B26" s="266" t="s">
        <v>60</v>
      </c>
      <c r="C26" s="268" t="s">
        <v>501</v>
      </c>
      <c r="D26" s="268"/>
      <c r="E26" s="268" t="s">
        <v>915</v>
      </c>
      <c r="F26" s="268"/>
      <c r="G26" s="268"/>
      <c r="H26" s="268" t="s">
        <v>403</v>
      </c>
      <c r="I26" s="268" t="str">
        <f>+I25</f>
        <v>nuevo</v>
      </c>
      <c r="J26" s="268">
        <f>11-2-1-1</f>
        <v>7</v>
      </c>
      <c r="K26" s="296"/>
      <c r="L26" s="296"/>
      <c r="M26" s="268" t="s">
        <v>664</v>
      </c>
      <c r="N26" s="268"/>
      <c r="O26" s="296"/>
      <c r="P26" s="296"/>
      <c r="Q26" s="296"/>
      <c r="R26" s="296"/>
      <c r="S26" s="296"/>
      <c r="T26" s="296"/>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299"/>
      <c r="AY26" s="299"/>
      <c r="AZ26" s="299"/>
      <c r="BA26" s="299"/>
      <c r="BB26" s="299"/>
      <c r="BC26" s="299"/>
      <c r="BD26" s="299"/>
      <c r="BE26" s="299"/>
      <c r="BF26" s="299"/>
      <c r="BG26" s="299"/>
      <c r="BH26" s="299"/>
      <c r="BI26" s="299"/>
      <c r="BJ26" s="299"/>
      <c r="BK26" s="299"/>
      <c r="BL26" s="299"/>
      <c r="BM26" s="299"/>
      <c r="BN26" s="299"/>
      <c r="BO26" s="299"/>
      <c r="BP26" s="299"/>
      <c r="BQ26" s="299"/>
      <c r="BR26" s="299"/>
      <c r="BS26" s="299"/>
      <c r="BT26" s="299"/>
      <c r="BU26" s="299"/>
    </row>
    <row r="27" spans="1:73" s="339" customFormat="1" ht="15.75">
      <c r="A27" s="292" t="s">
        <v>435</v>
      </c>
      <c r="B27" s="266" t="s">
        <v>60</v>
      </c>
      <c r="C27" s="268" t="s">
        <v>920</v>
      </c>
      <c r="D27" s="342"/>
      <c r="E27" s="268" t="s">
        <v>918</v>
      </c>
      <c r="F27" s="268" t="s">
        <v>919</v>
      </c>
      <c r="G27" s="268"/>
      <c r="H27" s="268" t="s">
        <v>403</v>
      </c>
      <c r="I27" s="268" t="s">
        <v>378</v>
      </c>
      <c r="J27" s="268">
        <v>1</v>
      </c>
      <c r="K27" s="296"/>
      <c r="L27" s="296"/>
      <c r="M27" s="268" t="s">
        <v>664</v>
      </c>
      <c r="N27" s="268"/>
      <c r="O27" s="296"/>
      <c r="P27" s="296"/>
      <c r="Q27" s="296"/>
      <c r="R27" s="296"/>
      <c r="S27" s="296"/>
      <c r="T27" s="296"/>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row>
    <row r="28" spans="1:73" s="339" customFormat="1" ht="15.75">
      <c r="A28" s="292" t="s">
        <v>436</v>
      </c>
      <c r="B28" s="266" t="s">
        <v>60</v>
      </c>
      <c r="C28" s="268" t="s">
        <v>922</v>
      </c>
      <c r="D28" s="343"/>
      <c r="E28" s="268" t="s">
        <v>915</v>
      </c>
      <c r="F28" s="268">
        <v>27750819134</v>
      </c>
      <c r="G28" s="268"/>
      <c r="H28" s="268" t="s">
        <v>403</v>
      </c>
      <c r="I28" s="268" t="s">
        <v>1161</v>
      </c>
      <c r="J28" s="268">
        <v>1</v>
      </c>
      <c r="K28" s="296"/>
      <c r="L28" s="296"/>
      <c r="M28" s="268" t="str">
        <f>+M26</f>
        <v>ACTIVO FIJO</v>
      </c>
      <c r="N28" s="268"/>
      <c r="O28" s="296"/>
      <c r="P28" s="296"/>
      <c r="Q28" s="296"/>
      <c r="R28" s="296"/>
      <c r="S28" s="296"/>
      <c r="T28" s="296"/>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c r="BB28" s="299"/>
      <c r="BC28" s="299"/>
      <c r="BD28" s="299"/>
      <c r="BE28" s="299"/>
      <c r="BF28" s="299"/>
      <c r="BG28" s="299"/>
      <c r="BH28" s="299"/>
      <c r="BI28" s="299"/>
      <c r="BJ28" s="299"/>
      <c r="BK28" s="299"/>
      <c r="BL28" s="299"/>
      <c r="BM28" s="299"/>
      <c r="BN28" s="299"/>
      <c r="BO28" s="299"/>
      <c r="BP28" s="299"/>
      <c r="BQ28" s="299"/>
      <c r="BR28" s="299"/>
      <c r="BS28" s="299"/>
      <c r="BT28" s="299"/>
      <c r="BU28" s="299"/>
    </row>
    <row r="29" spans="1:73" s="339" customFormat="1" ht="15.75">
      <c r="A29" s="292" t="s">
        <v>437</v>
      </c>
      <c r="B29" s="266" t="s">
        <v>60</v>
      </c>
      <c r="C29" s="268" t="s">
        <v>942</v>
      </c>
      <c r="D29" s="268"/>
      <c r="E29" s="268" t="s">
        <v>943</v>
      </c>
      <c r="F29" s="268" t="s">
        <v>945</v>
      </c>
      <c r="G29" s="268" t="str">
        <f>+F29</f>
        <v>3078-1</v>
      </c>
      <c r="H29" s="268" t="s">
        <v>944</v>
      </c>
      <c r="I29" s="268" t="s">
        <v>378</v>
      </c>
      <c r="J29" s="268">
        <v>6</v>
      </c>
      <c r="K29" s="296"/>
      <c r="L29" s="296"/>
      <c r="M29" s="268" t="str">
        <f>+M27</f>
        <v>ACTIVO FIJO</v>
      </c>
      <c r="N29" s="268"/>
      <c r="O29" s="296"/>
      <c r="P29" s="296"/>
      <c r="Q29" s="296"/>
      <c r="R29" s="296"/>
      <c r="S29" s="296"/>
      <c r="T29" s="296"/>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row>
    <row r="30" spans="1:73" s="339" customFormat="1" ht="15.75">
      <c r="A30" s="292" t="s">
        <v>2049</v>
      </c>
      <c r="B30" s="266" t="s">
        <v>60</v>
      </c>
      <c r="C30" s="268" t="s">
        <v>946</v>
      </c>
      <c r="D30" s="268"/>
      <c r="E30" s="268" t="s">
        <v>947</v>
      </c>
      <c r="F30" s="268">
        <v>51962</v>
      </c>
      <c r="G30" s="268">
        <f>+F30</f>
        <v>51962</v>
      </c>
      <c r="H30" s="268" t="s">
        <v>389</v>
      </c>
      <c r="I30" s="268" t="s">
        <v>378</v>
      </c>
      <c r="J30" s="268">
        <v>2</v>
      </c>
      <c r="K30" s="296"/>
      <c r="L30" s="296"/>
      <c r="M30" s="268" t="str">
        <f>+M29</f>
        <v>ACTIVO FIJO</v>
      </c>
      <c r="N30" s="268"/>
      <c r="O30" s="296"/>
      <c r="P30" s="296"/>
      <c r="Q30" s="296"/>
      <c r="R30" s="296"/>
      <c r="S30" s="296"/>
      <c r="T30" s="296"/>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299"/>
      <c r="AZ30" s="299"/>
      <c r="BA30" s="299"/>
      <c r="BB30" s="299"/>
      <c r="BC30" s="299"/>
      <c r="BD30" s="299"/>
      <c r="BE30" s="299"/>
      <c r="BF30" s="299"/>
      <c r="BG30" s="299"/>
      <c r="BH30" s="299"/>
      <c r="BI30" s="299"/>
      <c r="BJ30" s="299"/>
      <c r="BK30" s="299"/>
      <c r="BL30" s="299"/>
      <c r="BM30" s="299"/>
      <c r="BN30" s="299"/>
      <c r="BO30" s="299"/>
      <c r="BP30" s="299"/>
      <c r="BQ30" s="299"/>
      <c r="BR30" s="299"/>
      <c r="BS30" s="299"/>
      <c r="BT30" s="299"/>
      <c r="BU30" s="299"/>
    </row>
    <row r="31" spans="1:73" s="339" customFormat="1" ht="15.75">
      <c r="A31" s="292" t="s">
        <v>2189</v>
      </c>
      <c r="B31" s="266" t="s">
        <v>60</v>
      </c>
      <c r="C31" s="266" t="str">
        <f>+C21</f>
        <v>UPS</v>
      </c>
      <c r="D31" s="268"/>
      <c r="E31" s="268" t="s">
        <v>418</v>
      </c>
      <c r="F31" s="268" t="s">
        <v>410</v>
      </c>
      <c r="G31" s="342"/>
      <c r="H31" s="268" t="s">
        <v>403</v>
      </c>
      <c r="I31" s="268" t="e">
        <f>+#REF!</f>
        <v>#REF!</v>
      </c>
      <c r="J31" s="268" t="e">
        <f>+#REF!</f>
        <v>#REF!</v>
      </c>
      <c r="K31" s="296"/>
      <c r="L31" s="296"/>
      <c r="M31" s="268" t="str">
        <f>+M30</f>
        <v>ACTIVO FIJO</v>
      </c>
      <c r="N31" s="268"/>
      <c r="O31" s="296"/>
      <c r="P31" s="296"/>
      <c r="Q31" s="296"/>
      <c r="R31" s="296"/>
      <c r="S31" s="296"/>
      <c r="T31" s="296"/>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row>
    <row r="32" spans="1:73" s="296" customFormat="1" ht="15.75">
      <c r="A32" s="292" t="s">
        <v>438</v>
      </c>
      <c r="B32" s="266" t="str">
        <f>+B31</f>
        <v>4.1.1.4.01</v>
      </c>
      <c r="C32" s="266" t="s">
        <v>501</v>
      </c>
      <c r="E32" s="268" t="e">
        <f>+#REF!</f>
        <v>#REF!</v>
      </c>
      <c r="F32" s="268" t="s">
        <v>1163</v>
      </c>
      <c r="H32" s="268" t="str">
        <f>+H31</f>
        <v>Negro</v>
      </c>
      <c r="I32" s="268" t="e">
        <f>+#REF!</f>
        <v>#REF!</v>
      </c>
      <c r="J32" s="268">
        <v>2</v>
      </c>
      <c r="M32" s="268" t="str">
        <f>+M28</f>
        <v>ACTIVO FIJO</v>
      </c>
      <c r="N32" s="268"/>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row>
    <row r="33" spans="1:73" s="296" customFormat="1" ht="15.75">
      <c r="A33" s="292" t="s">
        <v>439</v>
      </c>
      <c r="B33" s="266" t="str">
        <f>+B32</f>
        <v>4.1.1.4.01</v>
      </c>
      <c r="C33" s="266" t="s">
        <v>1287</v>
      </c>
      <c r="D33" s="268"/>
      <c r="E33" s="268"/>
      <c r="F33" s="268"/>
      <c r="G33" s="268"/>
      <c r="H33" s="268" t="s">
        <v>1288</v>
      </c>
      <c r="I33" s="268" t="e">
        <f>+I32</f>
        <v>#REF!</v>
      </c>
      <c r="J33" s="268">
        <v>1</v>
      </c>
      <c r="M33" s="268" t="str">
        <f>+M29</f>
        <v>ACTIVO FIJO</v>
      </c>
      <c r="N33" s="268"/>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c r="BS33" s="299"/>
      <c r="BT33" s="299"/>
      <c r="BU33" s="299"/>
    </row>
    <row r="34" spans="1:73" s="296" customFormat="1" ht="15.75">
      <c r="A34" s="292" t="s">
        <v>440</v>
      </c>
      <c r="B34" s="266" t="str">
        <f>+B33</f>
        <v>4.1.1.4.01</v>
      </c>
      <c r="C34" s="266" t="s">
        <v>1289</v>
      </c>
      <c r="E34" s="268" t="s">
        <v>1291</v>
      </c>
      <c r="F34" s="268" t="s">
        <v>1290</v>
      </c>
      <c r="G34" s="268"/>
      <c r="H34" s="268" t="s">
        <v>389</v>
      </c>
      <c r="I34" s="268" t="s">
        <v>1161</v>
      </c>
      <c r="J34" s="268">
        <v>1</v>
      </c>
      <c r="M34" s="268" t="str">
        <f>+M30</f>
        <v>ACTIVO FIJO</v>
      </c>
      <c r="N34" s="268"/>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299"/>
      <c r="BN34" s="299"/>
      <c r="BO34" s="299"/>
      <c r="BP34" s="299"/>
      <c r="BQ34" s="299"/>
      <c r="BR34" s="299"/>
      <c r="BS34" s="299"/>
      <c r="BT34" s="299"/>
      <c r="BU34" s="299"/>
    </row>
    <row r="35" spans="1:73" s="299" customFormat="1" ht="15.75">
      <c r="A35" s="292" t="s">
        <v>441</v>
      </c>
      <c r="B35" s="266" t="s">
        <v>60</v>
      </c>
      <c r="C35" s="266" t="s">
        <v>1292</v>
      </c>
      <c r="D35" s="296"/>
      <c r="E35" s="268" t="s">
        <v>915</v>
      </c>
      <c r="F35" s="268" t="s">
        <v>1293</v>
      </c>
      <c r="G35" s="268"/>
      <c r="H35" s="268" t="str">
        <f>+H32</f>
        <v>Negro</v>
      </c>
      <c r="I35" s="268" t="e">
        <f>+I33</f>
        <v>#REF!</v>
      </c>
      <c r="J35" s="268">
        <v>1</v>
      </c>
      <c r="K35" s="296"/>
      <c r="L35" s="296"/>
      <c r="M35" s="268" t="str">
        <f t="shared" ref="M35:M43" si="0">+M31</f>
        <v>ACTIVO FIJO</v>
      </c>
      <c r="N35" s="268"/>
      <c r="O35" s="296"/>
      <c r="P35" s="296"/>
      <c r="Q35" s="296"/>
      <c r="R35" s="296"/>
      <c r="S35" s="296"/>
      <c r="T35" s="296"/>
    </row>
    <row r="36" spans="1:73" s="299" customFormat="1" ht="15.75">
      <c r="A36" s="292" t="s">
        <v>442</v>
      </c>
      <c r="B36" s="266" t="s">
        <v>60</v>
      </c>
      <c r="C36" s="266" t="s">
        <v>1294</v>
      </c>
      <c r="D36" s="268"/>
      <c r="E36" s="268"/>
      <c r="F36" s="268"/>
      <c r="G36" s="268"/>
      <c r="H36" s="268" t="s">
        <v>1245</v>
      </c>
      <c r="I36" s="268" t="str">
        <f>+I34</f>
        <v>usado</v>
      </c>
      <c r="J36" s="268">
        <f>+J33</f>
        <v>1</v>
      </c>
      <c r="K36" s="296"/>
      <c r="L36" s="296"/>
      <c r="M36" s="268" t="str">
        <f t="shared" si="0"/>
        <v>ACTIVO FIJO</v>
      </c>
      <c r="N36" s="268"/>
      <c r="O36" s="296"/>
      <c r="P36" s="296"/>
      <c r="Q36" s="296"/>
      <c r="R36" s="296"/>
      <c r="S36" s="296"/>
      <c r="T36" s="296"/>
    </row>
    <row r="37" spans="1:73" s="299" customFormat="1" ht="15.75">
      <c r="A37" s="292" t="s">
        <v>443</v>
      </c>
      <c r="B37" s="266" t="s">
        <v>60</v>
      </c>
      <c r="C37" s="266" t="s">
        <v>1295</v>
      </c>
      <c r="D37" s="268"/>
      <c r="E37" s="268"/>
      <c r="F37" s="268"/>
      <c r="G37" s="268"/>
      <c r="H37" s="268" t="s">
        <v>389</v>
      </c>
      <c r="I37" s="268" t="str">
        <f>+I36</f>
        <v>usado</v>
      </c>
      <c r="J37" s="268">
        <v>1</v>
      </c>
      <c r="K37" s="296"/>
      <c r="L37" s="296"/>
      <c r="M37" s="268" t="str">
        <f t="shared" si="0"/>
        <v>ACTIVO FIJO</v>
      </c>
      <c r="N37" s="268"/>
      <c r="O37" s="296"/>
      <c r="P37" s="296"/>
      <c r="Q37" s="296"/>
      <c r="R37" s="296"/>
      <c r="S37" s="296"/>
      <c r="T37" s="296"/>
    </row>
    <row r="38" spans="1:73" s="299" customFormat="1" ht="15.75">
      <c r="A38" s="292" t="s">
        <v>444</v>
      </c>
      <c r="B38" s="266" t="s">
        <v>60</v>
      </c>
      <c r="C38" s="266" t="s">
        <v>1296</v>
      </c>
      <c r="D38" s="296"/>
      <c r="E38" s="268" t="s">
        <v>1297</v>
      </c>
      <c r="F38" s="268" t="s">
        <v>1298</v>
      </c>
      <c r="G38" s="268"/>
      <c r="H38" s="268" t="str">
        <f>+H35</f>
        <v>Negro</v>
      </c>
      <c r="I38" s="268" t="str">
        <f>+I36</f>
        <v>usado</v>
      </c>
      <c r="J38" s="268">
        <v>1</v>
      </c>
      <c r="K38" s="296"/>
      <c r="L38" s="296"/>
      <c r="M38" s="268" t="str">
        <f t="shared" si="0"/>
        <v>ACTIVO FIJO</v>
      </c>
      <c r="N38" s="268"/>
      <c r="O38" s="296"/>
      <c r="P38" s="296"/>
      <c r="Q38" s="296"/>
      <c r="R38" s="296"/>
      <c r="S38" s="296"/>
      <c r="T38" s="296"/>
    </row>
    <row r="39" spans="1:73" s="299" customFormat="1" ht="15.75">
      <c r="A39" s="292" t="s">
        <v>457</v>
      </c>
      <c r="B39" s="266" t="s">
        <v>60</v>
      </c>
      <c r="C39" s="266" t="str">
        <f>+C40</f>
        <v>CPU</v>
      </c>
      <c r="D39" s="296"/>
      <c r="E39" s="268" t="s">
        <v>915</v>
      </c>
      <c r="F39" s="268" t="s">
        <v>1162</v>
      </c>
      <c r="G39" s="268"/>
      <c r="H39" s="268" t="s">
        <v>403</v>
      </c>
      <c r="I39" s="268" t="str">
        <f>+I38</f>
        <v>usado</v>
      </c>
      <c r="J39" s="268">
        <f>8-2-1</f>
        <v>5</v>
      </c>
      <c r="K39" s="296"/>
      <c r="L39" s="296"/>
      <c r="M39" s="268" t="str">
        <f t="shared" si="0"/>
        <v>ACTIVO FIJO</v>
      </c>
      <c r="N39" s="268"/>
      <c r="O39" s="296"/>
      <c r="P39" s="296"/>
      <c r="Q39" s="296"/>
      <c r="R39" s="296"/>
      <c r="S39" s="296"/>
      <c r="T39" s="296"/>
    </row>
    <row r="40" spans="1:73" s="299" customFormat="1" ht="15.75">
      <c r="A40" s="292" t="s">
        <v>458</v>
      </c>
      <c r="B40" s="266" t="s">
        <v>60</v>
      </c>
      <c r="C40" s="266" t="s">
        <v>916</v>
      </c>
      <c r="D40" s="296"/>
      <c r="E40" s="268" t="s">
        <v>1220</v>
      </c>
      <c r="F40" s="268" t="s">
        <v>1487</v>
      </c>
      <c r="G40" s="268"/>
      <c r="H40" s="268" t="str">
        <f>+H39</f>
        <v>Negro</v>
      </c>
      <c r="I40" s="268" t="s">
        <v>378</v>
      </c>
      <c r="J40" s="268">
        <v>1</v>
      </c>
      <c r="K40" s="296"/>
      <c r="L40" s="296"/>
      <c r="M40" s="268" t="str">
        <f t="shared" si="0"/>
        <v>ACTIVO FIJO</v>
      </c>
      <c r="N40" s="268"/>
      <c r="O40" s="296"/>
      <c r="P40" s="296"/>
      <c r="Q40" s="296"/>
      <c r="R40" s="296"/>
      <c r="S40" s="296"/>
      <c r="T40" s="296"/>
    </row>
    <row r="41" spans="1:73" s="299" customFormat="1" ht="15.75">
      <c r="A41" s="292" t="s">
        <v>459</v>
      </c>
      <c r="B41" s="266" t="s">
        <v>60</v>
      </c>
      <c r="C41" s="266" t="s">
        <v>1488</v>
      </c>
      <c r="D41" s="296"/>
      <c r="E41" s="268" t="str">
        <f>+E39</f>
        <v>DELL</v>
      </c>
      <c r="F41" s="268"/>
      <c r="G41" s="268"/>
      <c r="H41" s="268" t="str">
        <f>+H39</f>
        <v>Negro</v>
      </c>
      <c r="I41" s="268" t="s">
        <v>378</v>
      </c>
      <c r="J41" s="268"/>
      <c r="K41" s="296"/>
      <c r="L41" s="296"/>
      <c r="M41" s="268" t="str">
        <f t="shared" si="0"/>
        <v>ACTIVO FIJO</v>
      </c>
      <c r="N41" s="268"/>
      <c r="O41" s="296"/>
      <c r="P41" s="296"/>
      <c r="Q41" s="296"/>
      <c r="R41" s="296"/>
      <c r="S41" s="296"/>
      <c r="T41" s="296"/>
    </row>
    <row r="42" spans="1:73" s="299" customFormat="1" ht="15.75">
      <c r="A42" s="292" t="s">
        <v>460</v>
      </c>
      <c r="B42" s="266" t="s">
        <v>60</v>
      </c>
      <c r="C42" s="266" t="s">
        <v>1488</v>
      </c>
      <c r="D42" s="296"/>
      <c r="E42" s="268" t="s">
        <v>1160</v>
      </c>
      <c r="F42" s="268"/>
      <c r="G42" s="268"/>
      <c r="H42" s="268" t="s">
        <v>403</v>
      </c>
      <c r="I42" s="268" t="s">
        <v>378</v>
      </c>
      <c r="J42" s="268"/>
      <c r="K42" s="296"/>
      <c r="L42" s="296"/>
      <c r="M42" s="268" t="str">
        <f t="shared" si="0"/>
        <v>ACTIVO FIJO</v>
      </c>
      <c r="N42" s="268"/>
      <c r="O42" s="296"/>
      <c r="P42" s="296"/>
      <c r="Q42" s="296"/>
      <c r="R42" s="296"/>
      <c r="S42" s="296"/>
      <c r="T42" s="296"/>
    </row>
    <row r="43" spans="1:73" s="299" customFormat="1" ht="15.75">
      <c r="A43" s="292" t="s">
        <v>461</v>
      </c>
      <c r="B43" s="266" t="s">
        <v>60</v>
      </c>
      <c r="C43" s="266" t="s">
        <v>2038</v>
      </c>
      <c r="D43" s="296"/>
      <c r="E43" s="268" t="s">
        <v>2039</v>
      </c>
      <c r="F43" s="268" t="s">
        <v>2040</v>
      </c>
      <c r="G43" s="268"/>
      <c r="H43" s="268" t="s">
        <v>389</v>
      </c>
      <c r="I43" s="268"/>
      <c r="J43" s="268"/>
      <c r="K43" s="296"/>
      <c r="L43" s="296"/>
      <c r="M43" s="268" t="str">
        <f t="shared" si="0"/>
        <v>ACTIVO FIJO</v>
      </c>
      <c r="N43" s="268"/>
      <c r="O43" s="296"/>
      <c r="P43" s="296"/>
      <c r="Q43" s="296"/>
      <c r="R43" s="296"/>
      <c r="S43" s="296"/>
      <c r="T43" s="296"/>
    </row>
    <row r="44" spans="1:73" s="299" customFormat="1" ht="16.5" thickBot="1">
      <c r="A44" s="292" t="s">
        <v>462</v>
      </c>
      <c r="B44" s="270" t="s">
        <v>60</v>
      </c>
      <c r="C44" s="270" t="s">
        <v>1289</v>
      </c>
      <c r="D44" s="298"/>
      <c r="E44" s="277" t="s">
        <v>1291</v>
      </c>
      <c r="F44" s="277"/>
      <c r="G44" s="277"/>
      <c r="H44" s="277" t="s">
        <v>389</v>
      </c>
      <c r="I44" s="277"/>
      <c r="J44" s="277"/>
      <c r="K44" s="298"/>
      <c r="L44" s="298"/>
      <c r="M44" s="277" t="str">
        <f t="shared" ref="M44" si="1">+M38</f>
        <v>ACTIVO FIJO</v>
      </c>
      <c r="N44" s="277"/>
      <c r="O44" s="298"/>
      <c r="P44" s="298"/>
      <c r="Q44" s="298"/>
      <c r="R44" s="298"/>
      <c r="S44" s="298"/>
      <c r="T44" s="298"/>
    </row>
    <row r="45" spans="1:73" s="128" customFormat="1" ht="15.75" thickBot="1">
      <c r="A45" s="372" t="s">
        <v>883</v>
      </c>
      <c r="B45" s="373"/>
      <c r="C45" s="373"/>
      <c r="D45" s="373"/>
      <c r="E45" s="373"/>
      <c r="F45" s="373"/>
      <c r="G45" s="373"/>
      <c r="H45" s="373"/>
      <c r="I45" s="373"/>
      <c r="J45" s="373"/>
      <c r="K45" s="373"/>
      <c r="L45" s="373"/>
      <c r="M45" s="373"/>
      <c r="N45" s="373"/>
      <c r="O45" s="126"/>
      <c r="P45" s="126"/>
      <c r="Q45" s="126"/>
      <c r="R45" s="126"/>
      <c r="S45" s="126"/>
      <c r="T45" s="126"/>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row>
    <row r="46" spans="1:73" s="339" customFormat="1" ht="15.75">
      <c r="A46" s="292" t="s">
        <v>463</v>
      </c>
      <c r="B46" s="275" t="s">
        <v>60</v>
      </c>
      <c r="C46" s="276" t="s">
        <v>385</v>
      </c>
      <c r="D46" s="276"/>
      <c r="E46" s="276" t="s">
        <v>381</v>
      </c>
      <c r="F46" s="276" t="s">
        <v>382</v>
      </c>
      <c r="G46" s="276" t="s">
        <v>383</v>
      </c>
      <c r="H46" s="276" t="s">
        <v>384</v>
      </c>
      <c r="I46" s="276" t="s">
        <v>378</v>
      </c>
      <c r="J46" s="276">
        <f>18+6+6+6+5+12-6</f>
        <v>47</v>
      </c>
      <c r="K46" s="276"/>
      <c r="L46" s="276"/>
      <c r="M46" s="276" t="s">
        <v>664</v>
      </c>
      <c r="N46" s="276"/>
      <c r="O46" s="306"/>
      <c r="P46" s="306"/>
      <c r="Q46" s="306"/>
      <c r="R46" s="306"/>
      <c r="S46" s="306"/>
      <c r="T46" s="306"/>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row>
    <row r="47" spans="1:73" s="339" customFormat="1" ht="15.75">
      <c r="A47" s="292" t="s">
        <v>464</v>
      </c>
      <c r="B47" s="266" t="s">
        <v>60</v>
      </c>
      <c r="C47" s="268" t="s">
        <v>386</v>
      </c>
      <c r="D47" s="268"/>
      <c r="E47" s="268" t="s">
        <v>388</v>
      </c>
      <c r="F47" s="268" t="s">
        <v>387</v>
      </c>
      <c r="G47" s="268" t="s">
        <v>387</v>
      </c>
      <c r="H47" s="268" t="s">
        <v>389</v>
      </c>
      <c r="I47" s="268" t="s">
        <v>378</v>
      </c>
      <c r="J47" s="268">
        <f>37-6+2</f>
        <v>33</v>
      </c>
      <c r="K47" s="268"/>
      <c r="L47" s="268"/>
      <c r="M47" s="268" t="s">
        <v>664</v>
      </c>
      <c r="N47" s="268"/>
      <c r="O47" s="296"/>
      <c r="P47" s="296"/>
      <c r="Q47" s="296"/>
      <c r="R47" s="296"/>
      <c r="S47" s="296"/>
      <c r="T47" s="296"/>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row>
    <row r="48" spans="1:73" s="339" customFormat="1" ht="15.75">
      <c r="A48" s="292" t="s">
        <v>465</v>
      </c>
      <c r="B48" s="266" t="s">
        <v>60</v>
      </c>
      <c r="C48" s="268" t="s">
        <v>422</v>
      </c>
      <c r="D48" s="268"/>
      <c r="E48" s="268" t="s">
        <v>423</v>
      </c>
      <c r="F48" s="268"/>
      <c r="G48" s="268" t="s">
        <v>421</v>
      </c>
      <c r="H48" s="268" t="str">
        <f>+H12</f>
        <v>Metalico</v>
      </c>
      <c r="I48" s="268" t="s">
        <v>378</v>
      </c>
      <c r="J48" s="268">
        <f>32+1</f>
        <v>33</v>
      </c>
      <c r="K48" s="268"/>
      <c r="L48" s="268"/>
      <c r="M48" s="268" t="s">
        <v>664</v>
      </c>
      <c r="N48" s="268"/>
      <c r="O48" s="296"/>
      <c r="P48" s="296"/>
      <c r="Q48" s="296"/>
      <c r="R48" s="296"/>
      <c r="S48" s="296"/>
      <c r="T48" s="296"/>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299"/>
      <c r="BR48" s="299"/>
      <c r="BS48" s="299"/>
      <c r="BT48" s="299"/>
      <c r="BU48" s="299"/>
    </row>
    <row r="49" spans="1:73" s="339" customFormat="1" ht="15.75">
      <c r="A49" s="292" t="s">
        <v>466</v>
      </c>
      <c r="B49" s="266" t="s">
        <v>60</v>
      </c>
      <c r="C49" s="268" t="s">
        <v>424</v>
      </c>
      <c r="D49" s="268"/>
      <c r="E49" s="268" t="s">
        <v>423</v>
      </c>
      <c r="F49" s="268"/>
      <c r="G49" s="268" t="s">
        <v>421</v>
      </c>
      <c r="H49" s="268" t="str">
        <f>+H46</f>
        <v>Transparente</v>
      </c>
      <c r="I49" s="268" t="s">
        <v>378</v>
      </c>
      <c r="J49" s="268">
        <f>31+32+2</f>
        <v>65</v>
      </c>
      <c r="K49" s="268"/>
      <c r="L49" s="268"/>
      <c r="M49" s="268" t="s">
        <v>664</v>
      </c>
      <c r="N49" s="268"/>
      <c r="O49" s="296"/>
      <c r="P49" s="296"/>
      <c r="Q49" s="296"/>
      <c r="R49" s="296"/>
      <c r="S49" s="296"/>
      <c r="T49" s="296"/>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row>
    <row r="50" spans="1:73" s="339" customFormat="1" ht="15.75">
      <c r="A50" s="292" t="s">
        <v>467</v>
      </c>
      <c r="B50" s="266" t="s">
        <v>60</v>
      </c>
      <c r="C50" s="268" t="s">
        <v>425</v>
      </c>
      <c r="D50" s="268"/>
      <c r="E50" s="268" t="s">
        <v>423</v>
      </c>
      <c r="F50" s="268"/>
      <c r="G50" s="268" t="s">
        <v>421</v>
      </c>
      <c r="H50" s="268" t="str">
        <f>+H46</f>
        <v>Transparente</v>
      </c>
      <c r="I50" s="268" t="s">
        <v>378</v>
      </c>
      <c r="J50" s="268">
        <f>33+31</f>
        <v>64</v>
      </c>
      <c r="K50" s="268"/>
      <c r="L50" s="268"/>
      <c r="M50" s="268" t="s">
        <v>664</v>
      </c>
      <c r="N50" s="268"/>
      <c r="O50" s="296"/>
      <c r="P50" s="296"/>
      <c r="Q50" s="296"/>
      <c r="R50" s="296"/>
      <c r="S50" s="296"/>
      <c r="T50" s="296"/>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299"/>
      <c r="BR50" s="299"/>
      <c r="BS50" s="299"/>
      <c r="BT50" s="299"/>
      <c r="BU50" s="299"/>
    </row>
    <row r="51" spans="1:73" s="339" customFormat="1" ht="15.75">
      <c r="A51" s="292" t="s">
        <v>468</v>
      </c>
      <c r="B51" s="266" t="s">
        <v>60</v>
      </c>
      <c r="C51" s="268" t="s">
        <v>426</v>
      </c>
      <c r="D51" s="268"/>
      <c r="E51" s="268" t="s">
        <v>427</v>
      </c>
      <c r="F51" s="268"/>
      <c r="G51" s="268" t="s">
        <v>421</v>
      </c>
      <c r="H51" s="268" t="str">
        <f>+H47</f>
        <v>Blanco</v>
      </c>
      <c r="I51" s="268" t="s">
        <v>378</v>
      </c>
      <c r="J51" s="268" t="s">
        <v>428</v>
      </c>
      <c r="K51" s="268">
        <f>10*5</f>
        <v>50</v>
      </c>
      <c r="L51" s="268"/>
      <c r="M51" s="268" t="s">
        <v>664</v>
      </c>
      <c r="N51" s="268" t="s">
        <v>430</v>
      </c>
      <c r="O51" s="296"/>
      <c r="P51" s="296"/>
      <c r="Q51" s="296"/>
      <c r="R51" s="296"/>
      <c r="S51" s="296"/>
      <c r="T51" s="296"/>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299"/>
      <c r="BR51" s="299"/>
      <c r="BS51" s="299"/>
      <c r="BT51" s="299"/>
      <c r="BU51" s="299"/>
    </row>
    <row r="52" spans="1:73" s="339" customFormat="1" ht="15.75">
      <c r="A52" s="292" t="s">
        <v>469</v>
      </c>
      <c r="B52" s="266" t="s">
        <v>60</v>
      </c>
      <c r="C52" s="340" t="s">
        <v>431</v>
      </c>
      <c r="D52" s="340"/>
      <c r="E52" s="268" t="s">
        <v>432</v>
      </c>
      <c r="F52" s="268" t="s">
        <v>434</v>
      </c>
      <c r="G52" s="268" t="s">
        <v>433</v>
      </c>
      <c r="H52" s="268" t="str">
        <f>+H23</f>
        <v>Negro</v>
      </c>
      <c r="I52" s="268" t="str">
        <f>+I49</f>
        <v>nuevo</v>
      </c>
      <c r="J52" s="268">
        <f>5+7+1-1+1+1</f>
        <v>14</v>
      </c>
      <c r="K52" s="296"/>
      <c r="L52" s="296"/>
      <c r="M52" s="268" t="s">
        <v>664</v>
      </c>
      <c r="N52" s="268"/>
      <c r="O52" s="296"/>
      <c r="P52" s="296"/>
      <c r="Q52" s="296"/>
      <c r="R52" s="296"/>
      <c r="S52" s="296"/>
      <c r="T52" s="296"/>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row>
    <row r="53" spans="1:73" s="339" customFormat="1" ht="15.75">
      <c r="A53" s="292" t="s">
        <v>470</v>
      </c>
      <c r="B53" s="266" t="s">
        <v>60</v>
      </c>
      <c r="C53" s="268" t="s">
        <v>449</v>
      </c>
      <c r="D53" s="268"/>
      <c r="E53" s="268" t="s">
        <v>450</v>
      </c>
      <c r="F53" s="268" t="s">
        <v>451</v>
      </c>
      <c r="G53" s="268" t="s">
        <v>452</v>
      </c>
      <c r="H53" s="268" t="str">
        <f>+H52</f>
        <v>Negro</v>
      </c>
      <c r="I53" s="268" t="str">
        <f>+I52</f>
        <v>nuevo</v>
      </c>
      <c r="J53" s="268">
        <v>1</v>
      </c>
      <c r="K53" s="296"/>
      <c r="L53" s="296"/>
      <c r="M53" s="268" t="s">
        <v>664</v>
      </c>
      <c r="N53" s="268"/>
      <c r="O53" s="296"/>
      <c r="P53" s="296"/>
      <c r="Q53" s="296"/>
      <c r="R53" s="296"/>
      <c r="S53" s="296"/>
      <c r="T53" s="296"/>
      <c r="U53" s="299"/>
      <c r="V53" s="299"/>
      <c r="W53" s="299"/>
      <c r="X53" s="299"/>
      <c r="Y53" s="299"/>
      <c r="Z53" s="299"/>
      <c r="AA53" s="299"/>
      <c r="AB53" s="299"/>
      <c r="AC53" s="299"/>
      <c r="AD53" s="299"/>
      <c r="AE53" s="299"/>
      <c r="AF53" s="299"/>
      <c r="AG53" s="299"/>
      <c r="AH53" s="299"/>
      <c r="AI53" s="299"/>
      <c r="AJ53" s="299"/>
      <c r="AK53" s="299"/>
      <c r="AL53" s="299"/>
      <c r="AM53" s="299"/>
      <c r="AN53" s="299"/>
      <c r="AO53" s="299"/>
      <c r="AP53" s="299"/>
      <c r="AQ53" s="299"/>
      <c r="AR53" s="299"/>
      <c r="AS53" s="299"/>
      <c r="AT53" s="299"/>
      <c r="AU53" s="299"/>
      <c r="AV53" s="299"/>
      <c r="AW53" s="299"/>
      <c r="AX53" s="299"/>
      <c r="AY53" s="299"/>
      <c r="AZ53" s="299"/>
      <c r="BA53" s="299"/>
      <c r="BB53" s="299"/>
      <c r="BC53" s="299"/>
      <c r="BD53" s="299"/>
      <c r="BE53" s="299"/>
      <c r="BF53" s="299"/>
      <c r="BG53" s="299"/>
      <c r="BH53" s="299"/>
      <c r="BI53" s="299"/>
      <c r="BJ53" s="299"/>
      <c r="BK53" s="299"/>
      <c r="BL53" s="299"/>
      <c r="BM53" s="299"/>
      <c r="BN53" s="299"/>
      <c r="BO53" s="299"/>
      <c r="BP53" s="299"/>
      <c r="BQ53" s="299"/>
      <c r="BR53" s="299"/>
      <c r="BS53" s="299"/>
      <c r="BT53" s="299"/>
      <c r="BU53" s="299"/>
    </row>
    <row r="54" spans="1:73" s="339" customFormat="1" ht="15.75">
      <c r="A54" s="292" t="s">
        <v>471</v>
      </c>
      <c r="B54" s="266" t="s">
        <v>60</v>
      </c>
      <c r="C54" s="268" t="s">
        <v>487</v>
      </c>
      <c r="D54" s="268"/>
      <c r="E54" s="268" t="s">
        <v>489</v>
      </c>
      <c r="F54" s="268" t="s">
        <v>488</v>
      </c>
      <c r="G54" s="268"/>
      <c r="H54" s="268" t="s">
        <v>389</v>
      </c>
      <c r="I54" s="268" t="str">
        <f>+I53</f>
        <v>nuevo</v>
      </c>
      <c r="J54" s="268">
        <v>1</v>
      </c>
      <c r="K54" s="296"/>
      <c r="L54" s="296"/>
      <c r="M54" s="268" t="s">
        <v>2013</v>
      </c>
      <c r="N54" s="268"/>
      <c r="O54" s="296"/>
      <c r="P54" s="296"/>
      <c r="Q54" s="296"/>
      <c r="R54" s="296"/>
      <c r="S54" s="296"/>
      <c r="T54" s="296"/>
      <c r="U54" s="299"/>
      <c r="V54" s="299"/>
      <c r="W54" s="299"/>
      <c r="X54" s="299"/>
      <c r="Y54" s="299"/>
      <c r="Z54" s="299"/>
      <c r="AA54" s="299"/>
      <c r="AB54" s="299"/>
      <c r="AC54" s="299"/>
      <c r="AD54" s="299"/>
      <c r="AE54" s="299"/>
      <c r="AF54" s="299"/>
      <c r="AG54" s="299"/>
      <c r="AH54" s="299"/>
      <c r="AI54" s="299"/>
      <c r="AJ54" s="299"/>
      <c r="AK54" s="299"/>
      <c r="AL54" s="299"/>
      <c r="AM54" s="299"/>
      <c r="AN54" s="299"/>
      <c r="AO54" s="299"/>
      <c r="AP54" s="299"/>
      <c r="AQ54" s="299"/>
      <c r="AR54" s="299"/>
      <c r="AS54" s="299"/>
      <c r="AT54" s="29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299"/>
      <c r="BS54" s="299"/>
      <c r="BT54" s="299"/>
      <c r="BU54" s="299"/>
    </row>
    <row r="55" spans="1:73" s="339" customFormat="1" ht="15.75">
      <c r="A55" s="292" t="s">
        <v>472</v>
      </c>
      <c r="B55" s="266" t="s">
        <v>60</v>
      </c>
      <c r="C55" s="268" t="s">
        <v>490</v>
      </c>
      <c r="D55" s="268"/>
      <c r="E55" s="268" t="s">
        <v>491</v>
      </c>
      <c r="F55" s="268" t="s">
        <v>492</v>
      </c>
      <c r="G55" s="268"/>
      <c r="H55" s="268" t="str">
        <f>+H50</f>
        <v>Transparente</v>
      </c>
      <c r="I55" s="268" t="str">
        <f t="shared" ref="I55:I57" si="2">+I54</f>
        <v>nuevo</v>
      </c>
      <c r="J55" s="268">
        <v>4</v>
      </c>
      <c r="K55" s="296"/>
      <c r="L55" s="296"/>
      <c r="M55" s="268" t="s">
        <v>664</v>
      </c>
      <c r="N55" s="268"/>
      <c r="O55" s="296"/>
      <c r="P55" s="296"/>
      <c r="Q55" s="296"/>
      <c r="R55" s="296"/>
      <c r="S55" s="296"/>
      <c r="T55" s="296"/>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299"/>
      <c r="BS55" s="299"/>
      <c r="BT55" s="299"/>
      <c r="BU55" s="299"/>
    </row>
    <row r="56" spans="1:73" s="339" customFormat="1" ht="15.75">
      <c r="A56" s="292" t="s">
        <v>473</v>
      </c>
      <c r="B56" s="266" t="s">
        <v>60</v>
      </c>
      <c r="C56" s="268" t="s">
        <v>493</v>
      </c>
      <c r="D56" s="268"/>
      <c r="E56" s="268" t="s">
        <v>494</v>
      </c>
      <c r="F56" s="268" t="s">
        <v>495</v>
      </c>
      <c r="G56" s="268"/>
      <c r="H56" s="268" t="s">
        <v>389</v>
      </c>
      <c r="I56" s="268" t="str">
        <f t="shared" si="2"/>
        <v>nuevo</v>
      </c>
      <c r="J56" s="268">
        <f>11+2+1</f>
        <v>14</v>
      </c>
      <c r="K56" s="296"/>
      <c r="L56" s="296"/>
      <c r="M56" s="268" t="s">
        <v>664</v>
      </c>
      <c r="N56" s="268"/>
      <c r="O56" s="296"/>
      <c r="P56" s="296"/>
      <c r="Q56" s="296"/>
      <c r="R56" s="296"/>
      <c r="S56" s="296"/>
      <c r="T56" s="296"/>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row>
    <row r="57" spans="1:73" s="339" customFormat="1" ht="15.75">
      <c r="A57" s="292" t="s">
        <v>474</v>
      </c>
      <c r="B57" s="266" t="s">
        <v>60</v>
      </c>
      <c r="C57" s="268" t="s">
        <v>722</v>
      </c>
      <c r="D57" s="268"/>
      <c r="E57" s="268" t="s">
        <v>496</v>
      </c>
      <c r="F57" s="268"/>
      <c r="G57" s="268"/>
      <c r="H57" s="268" t="s">
        <v>497</v>
      </c>
      <c r="I57" s="268" t="str">
        <f t="shared" si="2"/>
        <v>nuevo</v>
      </c>
      <c r="J57" s="268">
        <v>69</v>
      </c>
      <c r="K57" s="296"/>
      <c r="L57" s="296"/>
      <c r="M57" s="268" t="s">
        <v>664</v>
      </c>
      <c r="N57" s="268"/>
      <c r="O57" s="296"/>
      <c r="P57" s="296"/>
      <c r="Q57" s="296"/>
      <c r="R57" s="296"/>
      <c r="S57" s="296"/>
      <c r="T57" s="296"/>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299"/>
      <c r="BA57" s="299"/>
      <c r="BB57" s="299"/>
      <c r="BC57" s="299"/>
      <c r="BD57" s="299"/>
      <c r="BE57" s="299"/>
      <c r="BF57" s="299"/>
      <c r="BG57" s="299"/>
      <c r="BH57" s="299"/>
      <c r="BI57" s="299"/>
      <c r="BJ57" s="299"/>
      <c r="BK57" s="299"/>
      <c r="BL57" s="299"/>
      <c r="BM57" s="299"/>
      <c r="BN57" s="299"/>
      <c r="BO57" s="299"/>
      <c r="BP57" s="299"/>
      <c r="BQ57" s="299"/>
      <c r="BR57" s="299"/>
      <c r="BS57" s="299"/>
      <c r="BT57" s="299"/>
      <c r="BU57" s="299"/>
    </row>
    <row r="58" spans="1:73" s="339" customFormat="1" ht="15.75">
      <c r="A58" s="292" t="s">
        <v>475</v>
      </c>
      <c r="B58" s="266" t="s">
        <v>60</v>
      </c>
      <c r="C58" s="268" t="s">
        <v>498</v>
      </c>
      <c r="D58" s="268"/>
      <c r="E58" s="268" t="s">
        <v>499</v>
      </c>
      <c r="F58" s="268" t="s">
        <v>500</v>
      </c>
      <c r="G58" s="268"/>
      <c r="H58" s="268" t="str">
        <f>+H56</f>
        <v>Blanco</v>
      </c>
      <c r="I58" s="268" t="s">
        <v>1161</v>
      </c>
      <c r="J58" s="268">
        <v>6</v>
      </c>
      <c r="K58" s="296"/>
      <c r="L58" s="296"/>
      <c r="M58" s="268" t="s">
        <v>664</v>
      </c>
      <c r="N58" s="268"/>
      <c r="O58" s="296"/>
      <c r="P58" s="296"/>
      <c r="Q58" s="296"/>
      <c r="R58" s="296"/>
      <c r="S58" s="296"/>
      <c r="T58" s="296"/>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299"/>
      <c r="BP58" s="299"/>
      <c r="BQ58" s="299"/>
      <c r="BR58" s="299"/>
      <c r="BS58" s="299"/>
      <c r="BT58" s="299"/>
      <c r="BU58" s="299"/>
    </row>
    <row r="59" spans="1:73" s="296" customFormat="1" ht="15.75">
      <c r="A59" s="292" t="s">
        <v>476</v>
      </c>
      <c r="B59" s="266" t="s">
        <v>60</v>
      </c>
      <c r="C59" s="268" t="s">
        <v>521</v>
      </c>
      <c r="D59" s="268"/>
      <c r="E59" s="268"/>
      <c r="F59" s="268"/>
      <c r="G59" s="268"/>
      <c r="H59" s="268" t="str">
        <f>+H58</f>
        <v>Blanco</v>
      </c>
      <c r="I59" s="268" t="s">
        <v>378</v>
      </c>
      <c r="J59" s="268">
        <v>3</v>
      </c>
      <c r="M59" s="268" t="s">
        <v>664</v>
      </c>
      <c r="N59" s="268"/>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299"/>
      <c r="BE59" s="299"/>
      <c r="BF59" s="299"/>
      <c r="BG59" s="299"/>
      <c r="BH59" s="299"/>
      <c r="BI59" s="299"/>
      <c r="BJ59" s="299"/>
      <c r="BK59" s="299"/>
      <c r="BL59" s="299"/>
      <c r="BM59" s="299"/>
      <c r="BN59" s="299"/>
      <c r="BO59" s="299"/>
      <c r="BP59" s="299"/>
      <c r="BQ59" s="299"/>
      <c r="BR59" s="299"/>
      <c r="BS59" s="299"/>
      <c r="BT59" s="299"/>
      <c r="BU59" s="299"/>
    </row>
    <row r="60" spans="1:73" s="339" customFormat="1" ht="15.75">
      <c r="A60" s="292" t="s">
        <v>477</v>
      </c>
      <c r="B60" s="266" t="s">
        <v>60</v>
      </c>
      <c r="C60" s="268" t="s">
        <v>522</v>
      </c>
      <c r="D60" s="268"/>
      <c r="E60" s="268" t="s">
        <v>523</v>
      </c>
      <c r="F60" s="268"/>
      <c r="G60" s="268"/>
      <c r="H60" s="268" t="str">
        <f>+H59</f>
        <v>Blanco</v>
      </c>
      <c r="I60" s="268" t="s">
        <v>378</v>
      </c>
      <c r="J60" s="268">
        <v>1</v>
      </c>
      <c r="K60" s="296"/>
      <c r="L60" s="296"/>
      <c r="M60" s="268" t="s">
        <v>664</v>
      </c>
      <c r="N60" s="268"/>
      <c r="O60" s="296"/>
      <c r="P60" s="296"/>
      <c r="Q60" s="296"/>
      <c r="R60" s="296"/>
      <c r="S60" s="296"/>
      <c r="T60" s="296"/>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299"/>
      <c r="BH60" s="299"/>
      <c r="BI60" s="299"/>
      <c r="BJ60" s="299"/>
      <c r="BK60" s="299"/>
      <c r="BL60" s="299"/>
      <c r="BM60" s="299"/>
      <c r="BN60" s="299"/>
      <c r="BO60" s="299"/>
      <c r="BP60" s="299"/>
      <c r="BQ60" s="299"/>
      <c r="BR60" s="299"/>
      <c r="BS60" s="299"/>
      <c r="BT60" s="299"/>
      <c r="BU60" s="299"/>
    </row>
    <row r="61" spans="1:73" s="339" customFormat="1" ht="15.75">
      <c r="A61" s="292" t="s">
        <v>478</v>
      </c>
      <c r="B61" s="266" t="s">
        <v>60</v>
      </c>
      <c r="C61" s="268" t="s">
        <v>524</v>
      </c>
      <c r="D61" s="268"/>
      <c r="E61" s="268"/>
      <c r="F61" s="268" t="s">
        <v>525</v>
      </c>
      <c r="G61" s="268"/>
      <c r="H61" s="268" t="s">
        <v>384</v>
      </c>
      <c r="I61" s="268" t="s">
        <v>378</v>
      </c>
      <c r="J61" s="268">
        <v>2</v>
      </c>
      <c r="K61" s="296"/>
      <c r="L61" s="296"/>
      <c r="M61" s="268" t="s">
        <v>664</v>
      </c>
      <c r="N61" s="268"/>
      <c r="O61" s="296"/>
      <c r="P61" s="296"/>
      <c r="Q61" s="296"/>
      <c r="R61" s="296"/>
      <c r="S61" s="296"/>
      <c r="T61" s="296"/>
      <c r="U61" s="299"/>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299"/>
      <c r="BB61" s="299"/>
      <c r="BC61" s="299"/>
      <c r="BD61" s="299"/>
      <c r="BE61" s="299"/>
      <c r="BF61" s="299"/>
      <c r="BG61" s="299"/>
      <c r="BH61" s="299"/>
      <c r="BI61" s="299"/>
      <c r="BJ61" s="299"/>
      <c r="BK61" s="299"/>
      <c r="BL61" s="299"/>
      <c r="BM61" s="299"/>
      <c r="BN61" s="299"/>
      <c r="BO61" s="299"/>
      <c r="BP61" s="299"/>
      <c r="BQ61" s="299"/>
      <c r="BR61" s="299"/>
      <c r="BS61" s="299"/>
      <c r="BT61" s="299"/>
      <c r="BU61" s="299"/>
    </row>
    <row r="62" spans="1:73" s="339" customFormat="1" ht="15.75">
      <c r="A62" s="292" t="s">
        <v>479</v>
      </c>
      <c r="B62" s="266" t="s">
        <v>60</v>
      </c>
      <c r="C62" s="268" t="s">
        <v>527</v>
      </c>
      <c r="D62" s="268"/>
      <c r="E62" s="268" t="s">
        <v>526</v>
      </c>
      <c r="F62" s="268"/>
      <c r="G62" s="268"/>
      <c r="H62" s="268" t="s">
        <v>528</v>
      </c>
      <c r="I62" s="268" t="s">
        <v>378</v>
      </c>
      <c r="J62" s="268">
        <v>2</v>
      </c>
      <c r="K62" s="296"/>
      <c r="L62" s="296"/>
      <c r="M62" s="268" t="s">
        <v>664</v>
      </c>
      <c r="N62" s="268"/>
      <c r="O62" s="296"/>
      <c r="P62" s="296"/>
      <c r="Q62" s="296"/>
      <c r="R62" s="296"/>
      <c r="S62" s="296"/>
      <c r="T62" s="296"/>
      <c r="U62" s="299"/>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299"/>
      <c r="BE62" s="299"/>
      <c r="BF62" s="299"/>
      <c r="BG62" s="299"/>
      <c r="BH62" s="299"/>
      <c r="BI62" s="299"/>
      <c r="BJ62" s="299"/>
      <c r="BK62" s="299"/>
      <c r="BL62" s="299"/>
      <c r="BM62" s="299"/>
      <c r="BN62" s="299"/>
      <c r="BO62" s="299"/>
      <c r="BP62" s="299"/>
      <c r="BQ62" s="299"/>
      <c r="BR62" s="299"/>
      <c r="BS62" s="299"/>
      <c r="BT62" s="299"/>
      <c r="BU62" s="299"/>
    </row>
    <row r="63" spans="1:73" s="339" customFormat="1" ht="15.75">
      <c r="A63" s="292" t="s">
        <v>480</v>
      </c>
      <c r="B63" s="266" t="s">
        <v>60</v>
      </c>
      <c r="C63" s="268" t="s">
        <v>529</v>
      </c>
      <c r="D63" s="268"/>
      <c r="E63" s="268" t="s">
        <v>530</v>
      </c>
      <c r="F63" s="268"/>
      <c r="G63" s="268"/>
      <c r="H63" s="268" t="s">
        <v>531</v>
      </c>
      <c r="I63" s="268" t="s">
        <v>378</v>
      </c>
      <c r="J63" s="268">
        <v>2</v>
      </c>
      <c r="K63" s="296"/>
      <c r="L63" s="296"/>
      <c r="M63" s="268" t="s">
        <v>664</v>
      </c>
      <c r="N63" s="268"/>
      <c r="O63" s="296"/>
      <c r="P63" s="296"/>
      <c r="Q63" s="296"/>
      <c r="R63" s="296"/>
      <c r="S63" s="296"/>
      <c r="T63" s="296"/>
      <c r="U63" s="299"/>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9"/>
      <c r="AW63" s="299"/>
      <c r="AX63" s="299"/>
      <c r="AY63" s="299"/>
      <c r="AZ63" s="299"/>
      <c r="BA63" s="299"/>
      <c r="BB63" s="299"/>
      <c r="BC63" s="299"/>
      <c r="BD63" s="299"/>
      <c r="BE63" s="299"/>
      <c r="BF63" s="299"/>
      <c r="BG63" s="299"/>
      <c r="BH63" s="299"/>
      <c r="BI63" s="299"/>
      <c r="BJ63" s="299"/>
      <c r="BK63" s="299"/>
      <c r="BL63" s="299"/>
      <c r="BM63" s="299"/>
      <c r="BN63" s="299"/>
      <c r="BO63" s="299"/>
      <c r="BP63" s="299"/>
      <c r="BQ63" s="299"/>
      <c r="BR63" s="299"/>
      <c r="BS63" s="299"/>
      <c r="BT63" s="299"/>
      <c r="BU63" s="299"/>
    </row>
    <row r="64" spans="1:73" s="339" customFormat="1" ht="15.75">
      <c r="A64" s="292" t="s">
        <v>481</v>
      </c>
      <c r="B64" s="266" t="s">
        <v>60</v>
      </c>
      <c r="C64" s="268" t="s">
        <v>532</v>
      </c>
      <c r="D64" s="268"/>
      <c r="E64" s="268" t="s">
        <v>533</v>
      </c>
      <c r="F64" s="268"/>
      <c r="G64" s="268"/>
      <c r="H64" s="268" t="str">
        <f>+H61</f>
        <v>Transparente</v>
      </c>
      <c r="I64" s="268" t="s">
        <v>378</v>
      </c>
      <c r="J64" s="268">
        <v>1</v>
      </c>
      <c r="K64" s="296"/>
      <c r="L64" s="296"/>
      <c r="M64" s="268" t="s">
        <v>664</v>
      </c>
      <c r="N64" s="268"/>
      <c r="O64" s="296"/>
      <c r="P64" s="296"/>
      <c r="Q64" s="296"/>
      <c r="R64" s="296"/>
      <c r="S64" s="296"/>
      <c r="T64" s="296"/>
      <c r="U64" s="299"/>
      <c r="V64" s="299"/>
      <c r="W64" s="299"/>
      <c r="X64" s="299"/>
      <c r="Y64" s="299"/>
      <c r="Z64" s="299"/>
      <c r="AA64" s="299"/>
      <c r="AB64" s="299"/>
      <c r="AC64" s="299"/>
      <c r="AD64" s="299"/>
      <c r="AE64" s="299"/>
      <c r="AF64" s="299"/>
      <c r="AG64" s="299"/>
      <c r="AH64" s="299"/>
      <c r="AI64" s="299"/>
      <c r="AJ64" s="299"/>
      <c r="AK64" s="299"/>
      <c r="AL64" s="299"/>
      <c r="AM64" s="299"/>
      <c r="AN64" s="299"/>
      <c r="AO64" s="299"/>
      <c r="AP64" s="299"/>
      <c r="AQ64" s="299"/>
      <c r="AR64" s="299"/>
      <c r="AS64" s="299"/>
      <c r="AT64" s="299"/>
      <c r="AU64" s="299"/>
      <c r="AV64" s="299"/>
      <c r="AW64" s="299"/>
      <c r="AX64" s="299"/>
      <c r="AY64" s="299"/>
      <c r="AZ64" s="299"/>
      <c r="BA64" s="299"/>
      <c r="BB64" s="299"/>
      <c r="BC64" s="299"/>
      <c r="BD64" s="299"/>
      <c r="BE64" s="299"/>
      <c r="BF64" s="299"/>
      <c r="BG64" s="299"/>
      <c r="BH64" s="299"/>
      <c r="BI64" s="299"/>
      <c r="BJ64" s="299"/>
      <c r="BK64" s="299"/>
      <c r="BL64" s="299"/>
      <c r="BM64" s="299"/>
      <c r="BN64" s="299"/>
      <c r="BO64" s="299"/>
      <c r="BP64" s="299"/>
      <c r="BQ64" s="299"/>
      <c r="BR64" s="299"/>
      <c r="BS64" s="299"/>
      <c r="BT64" s="299"/>
      <c r="BU64" s="299"/>
    </row>
    <row r="65" spans="1:73" s="339" customFormat="1" ht="15.75">
      <c r="A65" s="292" t="s">
        <v>482</v>
      </c>
      <c r="B65" s="266" t="s">
        <v>60</v>
      </c>
      <c r="C65" s="268" t="s">
        <v>534</v>
      </c>
      <c r="D65" s="268"/>
      <c r="E65" s="268" t="s">
        <v>535</v>
      </c>
      <c r="F65" s="268">
        <v>682000</v>
      </c>
      <c r="G65" s="268"/>
      <c r="H65" s="268" t="s">
        <v>384</v>
      </c>
      <c r="I65" s="268" t="s">
        <v>378</v>
      </c>
      <c r="J65" s="268">
        <v>2</v>
      </c>
      <c r="K65" s="296"/>
      <c r="L65" s="296"/>
      <c r="M65" s="268" t="s">
        <v>664</v>
      </c>
      <c r="N65" s="268"/>
      <c r="O65" s="296"/>
      <c r="P65" s="296"/>
      <c r="Q65" s="296"/>
      <c r="R65" s="296"/>
      <c r="S65" s="296"/>
      <c r="T65" s="296"/>
      <c r="U65" s="299"/>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299"/>
      <c r="BE65" s="299"/>
      <c r="BF65" s="299"/>
      <c r="BG65" s="299"/>
      <c r="BH65" s="299"/>
      <c r="BI65" s="299"/>
      <c r="BJ65" s="299"/>
      <c r="BK65" s="299"/>
      <c r="BL65" s="299"/>
      <c r="BM65" s="299"/>
      <c r="BN65" s="299"/>
      <c r="BO65" s="299"/>
      <c r="BP65" s="299"/>
      <c r="BQ65" s="299"/>
      <c r="BR65" s="299"/>
      <c r="BS65" s="299"/>
      <c r="BT65" s="299"/>
      <c r="BU65" s="299"/>
    </row>
    <row r="66" spans="1:73" s="339" customFormat="1" ht="15.75">
      <c r="A66" s="292" t="s">
        <v>483</v>
      </c>
      <c r="B66" s="266" t="s">
        <v>60</v>
      </c>
      <c r="C66" s="268" t="s">
        <v>536</v>
      </c>
      <c r="D66" s="268"/>
      <c r="E66" s="268" t="s">
        <v>388</v>
      </c>
      <c r="F66" s="268" t="s">
        <v>537</v>
      </c>
      <c r="G66" s="268"/>
      <c r="H66" s="268" t="s">
        <v>528</v>
      </c>
      <c r="I66" s="268" t="s">
        <v>378</v>
      </c>
      <c r="J66" s="268">
        <f>18+20</f>
        <v>38</v>
      </c>
      <c r="K66" s="296"/>
      <c r="L66" s="296"/>
      <c r="M66" s="268" t="s">
        <v>664</v>
      </c>
      <c r="N66" s="268"/>
      <c r="O66" s="296"/>
      <c r="P66" s="296"/>
      <c r="Q66" s="296"/>
      <c r="R66" s="296"/>
      <c r="S66" s="296"/>
      <c r="T66" s="296"/>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9"/>
      <c r="BC66" s="299"/>
      <c r="BD66" s="299"/>
      <c r="BE66" s="299"/>
      <c r="BF66" s="299"/>
      <c r="BG66" s="299"/>
      <c r="BH66" s="299"/>
      <c r="BI66" s="299"/>
      <c r="BJ66" s="299"/>
      <c r="BK66" s="299"/>
      <c r="BL66" s="299"/>
      <c r="BM66" s="299"/>
      <c r="BN66" s="299"/>
      <c r="BO66" s="299"/>
      <c r="BP66" s="299"/>
      <c r="BQ66" s="299"/>
      <c r="BR66" s="299"/>
      <c r="BS66" s="299"/>
      <c r="BT66" s="299"/>
      <c r="BU66" s="299"/>
    </row>
    <row r="67" spans="1:73" s="339" customFormat="1" ht="15.75">
      <c r="A67" s="292" t="s">
        <v>484</v>
      </c>
      <c r="B67" s="266" t="s">
        <v>60</v>
      </c>
      <c r="C67" s="268" t="s">
        <v>536</v>
      </c>
      <c r="D67" s="268"/>
      <c r="E67" s="268" t="s">
        <v>948</v>
      </c>
      <c r="F67" s="268" t="s">
        <v>949</v>
      </c>
      <c r="G67" s="268"/>
      <c r="H67" s="268" t="str">
        <f>+H66</f>
        <v>Verde</v>
      </c>
      <c r="I67" s="268" t="s">
        <v>378</v>
      </c>
      <c r="J67" s="268">
        <f>6-1-1-1-3</f>
        <v>0</v>
      </c>
      <c r="K67" s="296"/>
      <c r="L67" s="296"/>
      <c r="M67" s="268" t="s">
        <v>664</v>
      </c>
      <c r="N67" s="268"/>
      <c r="O67" s="296"/>
      <c r="P67" s="296"/>
      <c r="Q67" s="296"/>
      <c r="R67" s="296"/>
      <c r="S67" s="296"/>
      <c r="T67" s="296"/>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299"/>
      <c r="BB67" s="299"/>
      <c r="BC67" s="299"/>
      <c r="BD67" s="299"/>
      <c r="BE67" s="299"/>
      <c r="BF67" s="299"/>
      <c r="BG67" s="299"/>
      <c r="BH67" s="299"/>
      <c r="BI67" s="299"/>
      <c r="BJ67" s="299"/>
      <c r="BK67" s="299"/>
      <c r="BL67" s="299"/>
      <c r="BM67" s="299"/>
      <c r="BN67" s="299"/>
      <c r="BO67" s="299"/>
      <c r="BP67" s="299"/>
      <c r="BQ67" s="299"/>
      <c r="BR67" s="299"/>
      <c r="BS67" s="299"/>
      <c r="BT67" s="299"/>
      <c r="BU67" s="299"/>
    </row>
    <row r="68" spans="1:73" s="339" customFormat="1" ht="15.75">
      <c r="A68" s="292" t="s">
        <v>485</v>
      </c>
      <c r="B68" s="266" t="s">
        <v>60</v>
      </c>
      <c r="C68" s="268" t="s">
        <v>538</v>
      </c>
      <c r="D68" s="268"/>
      <c r="E68" s="268" t="s">
        <v>388</v>
      </c>
      <c r="F68" s="268"/>
      <c r="G68" s="268"/>
      <c r="H68" s="268" t="s">
        <v>539</v>
      </c>
      <c r="I68" s="268" t="s">
        <v>378</v>
      </c>
      <c r="J68" s="268">
        <v>16</v>
      </c>
      <c r="K68" s="296"/>
      <c r="L68" s="296"/>
      <c r="M68" s="268" t="s">
        <v>664</v>
      </c>
      <c r="N68" s="268"/>
      <c r="O68" s="296"/>
      <c r="P68" s="296"/>
      <c r="Q68" s="296"/>
      <c r="R68" s="296"/>
      <c r="S68" s="296"/>
      <c r="T68" s="296"/>
      <c r="U68" s="299"/>
      <c r="V68" s="299"/>
      <c r="W68" s="299"/>
      <c r="X68" s="299"/>
      <c r="Y68" s="299"/>
      <c r="Z68" s="299"/>
      <c r="AA68" s="299"/>
      <c r="AB68" s="299"/>
      <c r="AC68" s="299"/>
      <c r="AD68" s="299"/>
      <c r="AE68" s="299"/>
      <c r="AF68" s="299"/>
      <c r="AG68" s="299"/>
      <c r="AH68" s="299"/>
      <c r="AI68" s="299"/>
      <c r="AJ68" s="299"/>
      <c r="AK68" s="299"/>
      <c r="AL68" s="299"/>
      <c r="AM68" s="299"/>
      <c r="AN68" s="299"/>
      <c r="AO68" s="299"/>
      <c r="AP68" s="299"/>
      <c r="AQ68" s="299"/>
      <c r="AR68" s="299"/>
      <c r="AS68" s="299"/>
      <c r="AT68" s="299"/>
      <c r="AU68" s="299"/>
      <c r="AV68" s="299"/>
      <c r="AW68" s="299"/>
      <c r="AX68" s="299"/>
      <c r="AY68" s="299"/>
      <c r="AZ68" s="299"/>
      <c r="BA68" s="299"/>
      <c r="BB68" s="299"/>
      <c r="BC68" s="299"/>
      <c r="BD68" s="299"/>
      <c r="BE68" s="299"/>
      <c r="BF68" s="299"/>
      <c r="BG68" s="299"/>
      <c r="BH68" s="299"/>
      <c r="BI68" s="299"/>
      <c r="BJ68" s="299"/>
      <c r="BK68" s="299"/>
      <c r="BL68" s="299"/>
      <c r="BM68" s="299"/>
      <c r="BN68" s="299"/>
      <c r="BO68" s="299"/>
      <c r="BP68" s="299"/>
      <c r="BQ68" s="299"/>
      <c r="BR68" s="299"/>
      <c r="BS68" s="299"/>
      <c r="BT68" s="299"/>
      <c r="BU68" s="299"/>
    </row>
    <row r="69" spans="1:73" s="339" customFormat="1" ht="15.75">
      <c r="A69" s="292" t="s">
        <v>503</v>
      </c>
      <c r="B69" s="266" t="s">
        <v>60</v>
      </c>
      <c r="C69" s="268" t="s">
        <v>540</v>
      </c>
      <c r="D69" s="268"/>
      <c r="E69" s="268" t="s">
        <v>541</v>
      </c>
      <c r="F69" s="268" t="s">
        <v>542</v>
      </c>
      <c r="G69" s="268"/>
      <c r="H69" s="268" t="s">
        <v>543</v>
      </c>
      <c r="I69" s="268" t="s">
        <v>378</v>
      </c>
      <c r="J69" s="268">
        <v>4</v>
      </c>
      <c r="K69" s="296"/>
      <c r="L69" s="296"/>
      <c r="M69" s="268" t="s">
        <v>664</v>
      </c>
      <c r="N69" s="268"/>
      <c r="O69" s="296"/>
      <c r="P69" s="296"/>
      <c r="Q69" s="296"/>
      <c r="R69" s="296"/>
      <c r="S69" s="296"/>
      <c r="T69" s="296"/>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299"/>
      <c r="BE69" s="299"/>
      <c r="BF69" s="299"/>
      <c r="BG69" s="299"/>
      <c r="BH69" s="299"/>
      <c r="BI69" s="299"/>
      <c r="BJ69" s="299"/>
      <c r="BK69" s="299"/>
      <c r="BL69" s="299"/>
      <c r="BM69" s="299"/>
      <c r="BN69" s="299"/>
      <c r="BO69" s="299"/>
      <c r="BP69" s="299"/>
      <c r="BQ69" s="299"/>
      <c r="BR69" s="299"/>
      <c r="BS69" s="299"/>
      <c r="BT69" s="299"/>
      <c r="BU69" s="299"/>
    </row>
    <row r="70" spans="1:73" s="339" customFormat="1" ht="15.75">
      <c r="A70" s="292" t="s">
        <v>504</v>
      </c>
      <c r="B70" s="266" t="s">
        <v>60</v>
      </c>
      <c r="C70" s="268" t="s">
        <v>547</v>
      </c>
      <c r="D70" s="268"/>
      <c r="E70" s="268" t="s">
        <v>548</v>
      </c>
      <c r="F70" s="268"/>
      <c r="G70" s="268"/>
      <c r="H70" s="268" t="s">
        <v>389</v>
      </c>
      <c r="I70" s="268" t="s">
        <v>1161</v>
      </c>
      <c r="J70" s="268">
        <v>1</v>
      </c>
      <c r="K70" s="296"/>
      <c r="L70" s="296"/>
      <c r="M70" s="268" t="s">
        <v>664</v>
      </c>
      <c r="N70" s="268"/>
      <c r="O70" s="296"/>
      <c r="P70" s="296"/>
      <c r="Q70" s="296"/>
      <c r="R70" s="296"/>
      <c r="S70" s="296"/>
      <c r="T70" s="296"/>
      <c r="U70" s="299"/>
      <c r="V70" s="299"/>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299"/>
      <c r="BQ70" s="299"/>
      <c r="BR70" s="299"/>
      <c r="BS70" s="299"/>
      <c r="BT70" s="299"/>
      <c r="BU70" s="299"/>
    </row>
    <row r="71" spans="1:73" s="339" customFormat="1" ht="15.75">
      <c r="A71" s="292" t="s">
        <v>505</v>
      </c>
      <c r="B71" s="266" t="s">
        <v>60</v>
      </c>
      <c r="C71" s="268" t="s">
        <v>549</v>
      </c>
      <c r="D71" s="268"/>
      <c r="E71" s="268"/>
      <c r="F71" s="268"/>
      <c r="G71" s="268"/>
      <c r="H71" s="268" t="s">
        <v>553</v>
      </c>
      <c r="I71" s="268" t="str">
        <f>+I70</f>
        <v>usado</v>
      </c>
      <c r="J71" s="268">
        <v>7</v>
      </c>
      <c r="K71" s="296"/>
      <c r="L71" s="296"/>
      <c r="M71" s="268" t="s">
        <v>664</v>
      </c>
      <c r="N71" s="268"/>
      <c r="O71" s="296"/>
      <c r="P71" s="296"/>
      <c r="Q71" s="296"/>
      <c r="R71" s="296"/>
      <c r="S71" s="296"/>
      <c r="T71" s="296"/>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299"/>
      <c r="AV71" s="299"/>
      <c r="AW71" s="299"/>
      <c r="AX71" s="299"/>
      <c r="AY71" s="299"/>
      <c r="AZ71" s="299"/>
      <c r="BA71" s="299"/>
      <c r="BB71" s="299"/>
      <c r="BC71" s="299"/>
      <c r="BD71" s="299"/>
      <c r="BE71" s="299"/>
      <c r="BF71" s="299"/>
      <c r="BG71" s="299"/>
      <c r="BH71" s="299"/>
      <c r="BI71" s="299"/>
      <c r="BJ71" s="299"/>
      <c r="BK71" s="299"/>
      <c r="BL71" s="299"/>
      <c r="BM71" s="299"/>
      <c r="BN71" s="299"/>
      <c r="BO71" s="299"/>
      <c r="BP71" s="299"/>
      <c r="BQ71" s="299"/>
      <c r="BR71" s="299"/>
      <c r="BS71" s="299"/>
      <c r="BT71" s="299"/>
      <c r="BU71" s="299"/>
    </row>
    <row r="72" spans="1:73" s="339" customFormat="1" ht="15.75">
      <c r="A72" s="292" t="s">
        <v>506</v>
      </c>
      <c r="B72" s="266" t="s">
        <v>60</v>
      </c>
      <c r="C72" s="268" t="s">
        <v>550</v>
      </c>
      <c r="D72" s="268"/>
      <c r="E72" s="268" t="s">
        <v>551</v>
      </c>
      <c r="F72" s="268" t="s">
        <v>552</v>
      </c>
      <c r="G72" s="268"/>
      <c r="H72" s="268" t="s">
        <v>403</v>
      </c>
      <c r="I72" s="268" t="s">
        <v>378</v>
      </c>
      <c r="J72" s="268">
        <v>1</v>
      </c>
      <c r="K72" s="296"/>
      <c r="L72" s="296"/>
      <c r="M72" s="268" t="s">
        <v>664</v>
      </c>
      <c r="N72" s="268"/>
      <c r="O72" s="296"/>
      <c r="P72" s="296"/>
      <c r="Q72" s="296"/>
      <c r="R72" s="296"/>
      <c r="S72" s="296"/>
      <c r="T72" s="296"/>
      <c r="U72" s="299"/>
      <c r="V72" s="299"/>
      <c r="W72" s="299"/>
      <c r="X72" s="299"/>
      <c r="Y72" s="299"/>
      <c r="Z72" s="299"/>
      <c r="AA72" s="299"/>
      <c r="AB72" s="299"/>
      <c r="AC72" s="299"/>
      <c r="AD72" s="299"/>
      <c r="AE72" s="299"/>
      <c r="AF72" s="299"/>
      <c r="AG72" s="299"/>
      <c r="AH72" s="299"/>
      <c r="AI72" s="299"/>
      <c r="AJ72" s="299"/>
      <c r="AK72" s="299"/>
      <c r="AL72" s="299"/>
      <c r="AM72" s="299"/>
      <c r="AN72" s="299"/>
      <c r="AO72" s="299"/>
      <c r="AP72" s="299"/>
      <c r="AQ72" s="299"/>
      <c r="AR72" s="299"/>
      <c r="AS72" s="299"/>
      <c r="AT72" s="299"/>
      <c r="AU72" s="299"/>
      <c r="AV72" s="299"/>
      <c r="AW72" s="299"/>
      <c r="AX72" s="299"/>
      <c r="AY72" s="299"/>
      <c r="AZ72" s="299"/>
      <c r="BA72" s="299"/>
      <c r="BB72" s="299"/>
      <c r="BC72" s="299"/>
      <c r="BD72" s="299"/>
      <c r="BE72" s="299"/>
      <c r="BF72" s="299"/>
      <c r="BG72" s="299"/>
      <c r="BH72" s="299"/>
      <c r="BI72" s="299"/>
      <c r="BJ72" s="299"/>
      <c r="BK72" s="299"/>
      <c r="BL72" s="299"/>
      <c r="BM72" s="299"/>
      <c r="BN72" s="299"/>
      <c r="BO72" s="299"/>
      <c r="BP72" s="299"/>
      <c r="BQ72" s="299"/>
      <c r="BR72" s="299"/>
      <c r="BS72" s="299"/>
      <c r="BT72" s="299"/>
      <c r="BU72" s="299"/>
    </row>
    <row r="73" spans="1:73" s="339" customFormat="1" ht="15.75">
      <c r="A73" s="292" t="s">
        <v>507</v>
      </c>
      <c r="B73" s="266" t="s">
        <v>60</v>
      </c>
      <c r="C73" s="268" t="s">
        <v>554</v>
      </c>
      <c r="D73" s="268"/>
      <c r="E73" s="268" t="s">
        <v>555</v>
      </c>
      <c r="F73" s="268" t="s">
        <v>556</v>
      </c>
      <c r="G73" s="268"/>
      <c r="H73" s="268" t="s">
        <v>403</v>
      </c>
      <c r="I73" s="268" t="s">
        <v>378</v>
      </c>
      <c r="J73" s="268"/>
      <c r="K73" s="296"/>
      <c r="L73" s="296"/>
      <c r="M73" s="268" t="s">
        <v>664</v>
      </c>
      <c r="N73" s="268"/>
      <c r="O73" s="296"/>
      <c r="P73" s="296"/>
      <c r="Q73" s="296"/>
      <c r="R73" s="296"/>
      <c r="S73" s="296"/>
      <c r="T73" s="296"/>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299"/>
      <c r="BA73" s="299"/>
      <c r="BB73" s="299"/>
      <c r="BC73" s="299"/>
      <c r="BD73" s="299"/>
      <c r="BE73" s="299"/>
      <c r="BF73" s="299"/>
      <c r="BG73" s="299"/>
      <c r="BH73" s="299"/>
      <c r="BI73" s="299"/>
      <c r="BJ73" s="299"/>
      <c r="BK73" s="299"/>
      <c r="BL73" s="299"/>
      <c r="BM73" s="299"/>
      <c r="BN73" s="299"/>
      <c r="BO73" s="299"/>
      <c r="BP73" s="299"/>
      <c r="BQ73" s="299"/>
      <c r="BR73" s="299"/>
      <c r="BS73" s="299"/>
      <c r="BT73" s="299"/>
      <c r="BU73" s="299"/>
    </row>
    <row r="74" spans="1:73" s="339" customFormat="1" ht="15.75">
      <c r="A74" s="292" t="s">
        <v>508</v>
      </c>
      <c r="B74" s="266" t="s">
        <v>60</v>
      </c>
      <c r="C74" s="268" t="s">
        <v>557</v>
      </c>
      <c r="D74" s="268"/>
      <c r="E74" s="268" t="s">
        <v>558</v>
      </c>
      <c r="F74" s="268"/>
      <c r="G74" s="268"/>
      <c r="H74" s="268" t="s">
        <v>403</v>
      </c>
      <c r="I74" s="268" t="s">
        <v>378</v>
      </c>
      <c r="J74" s="268">
        <v>1</v>
      </c>
      <c r="K74" s="296"/>
      <c r="L74" s="296"/>
      <c r="M74" s="268" t="s">
        <v>664</v>
      </c>
      <c r="N74" s="268"/>
      <c r="O74" s="296"/>
      <c r="P74" s="296"/>
      <c r="Q74" s="296"/>
      <c r="R74" s="296"/>
      <c r="S74" s="296"/>
      <c r="T74" s="296"/>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c r="BC74" s="299"/>
      <c r="BD74" s="299"/>
      <c r="BE74" s="299"/>
      <c r="BF74" s="299"/>
      <c r="BG74" s="299"/>
      <c r="BH74" s="299"/>
      <c r="BI74" s="299"/>
      <c r="BJ74" s="299"/>
      <c r="BK74" s="299"/>
      <c r="BL74" s="299"/>
      <c r="BM74" s="299"/>
      <c r="BN74" s="299"/>
      <c r="BO74" s="299"/>
      <c r="BP74" s="299"/>
      <c r="BQ74" s="299"/>
      <c r="BR74" s="299"/>
      <c r="BS74" s="299"/>
      <c r="BT74" s="299"/>
      <c r="BU74" s="299"/>
    </row>
    <row r="75" spans="1:73" s="339" customFormat="1" ht="15.75">
      <c r="A75" s="292" t="s">
        <v>509</v>
      </c>
      <c r="B75" s="266" t="s">
        <v>60</v>
      </c>
      <c r="C75" s="268" t="s">
        <v>559</v>
      </c>
      <c r="D75" s="268"/>
      <c r="E75" s="268" t="s">
        <v>560</v>
      </c>
      <c r="F75" s="268" t="s">
        <v>561</v>
      </c>
      <c r="G75" s="268"/>
      <c r="H75" s="268" t="s">
        <v>403</v>
      </c>
      <c r="I75" s="268" t="s">
        <v>378</v>
      </c>
      <c r="J75" s="268">
        <v>4</v>
      </c>
      <c r="K75" s="296"/>
      <c r="L75" s="296"/>
      <c r="M75" s="268" t="s">
        <v>664</v>
      </c>
      <c r="N75" s="268"/>
      <c r="O75" s="296"/>
      <c r="P75" s="296"/>
      <c r="Q75" s="296"/>
      <c r="R75" s="296"/>
      <c r="S75" s="296"/>
      <c r="T75" s="296"/>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299"/>
      <c r="BC75" s="299"/>
      <c r="BD75" s="299"/>
      <c r="BE75" s="299"/>
      <c r="BF75" s="299"/>
      <c r="BG75" s="299"/>
      <c r="BH75" s="299"/>
      <c r="BI75" s="299"/>
      <c r="BJ75" s="299"/>
      <c r="BK75" s="299"/>
      <c r="BL75" s="299"/>
      <c r="BM75" s="299"/>
      <c r="BN75" s="299"/>
      <c r="BO75" s="299"/>
      <c r="BP75" s="299"/>
      <c r="BQ75" s="299"/>
      <c r="BR75" s="299"/>
      <c r="BS75" s="299"/>
      <c r="BT75" s="299"/>
      <c r="BU75" s="299"/>
    </row>
    <row r="76" spans="1:73" s="339" customFormat="1" ht="15.75">
      <c r="A76" s="292" t="s">
        <v>510</v>
      </c>
      <c r="B76" s="266" t="s">
        <v>60</v>
      </c>
      <c r="C76" s="268" t="s">
        <v>562</v>
      </c>
      <c r="D76" s="268"/>
      <c r="E76" s="268" t="s">
        <v>563</v>
      </c>
      <c r="F76" s="268"/>
      <c r="G76" s="268"/>
      <c r="H76" s="268" t="s">
        <v>403</v>
      </c>
      <c r="I76" s="268" t="s">
        <v>378</v>
      </c>
      <c r="J76" s="268">
        <f>1+10-1-2-2-1</f>
        <v>5</v>
      </c>
      <c r="K76" s="296"/>
      <c r="L76" s="296"/>
      <c r="M76" s="268" t="s">
        <v>664</v>
      </c>
      <c r="N76" s="268"/>
      <c r="O76" s="296"/>
      <c r="P76" s="296"/>
      <c r="Q76" s="296"/>
      <c r="R76" s="296"/>
      <c r="S76" s="296"/>
      <c r="T76" s="296"/>
      <c r="U76" s="299"/>
      <c r="V76" s="299"/>
      <c r="W76" s="299"/>
      <c r="X76" s="299"/>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299"/>
      <c r="BA76" s="299"/>
      <c r="BB76" s="299"/>
      <c r="BC76" s="299"/>
      <c r="BD76" s="299"/>
      <c r="BE76" s="299"/>
      <c r="BF76" s="299"/>
      <c r="BG76" s="299"/>
      <c r="BH76" s="299"/>
      <c r="BI76" s="299"/>
      <c r="BJ76" s="299"/>
      <c r="BK76" s="299"/>
      <c r="BL76" s="299"/>
      <c r="BM76" s="299"/>
      <c r="BN76" s="299"/>
      <c r="BO76" s="299"/>
      <c r="BP76" s="299"/>
      <c r="BQ76" s="299"/>
      <c r="BR76" s="299"/>
      <c r="BS76" s="299"/>
      <c r="BT76" s="299"/>
      <c r="BU76" s="299"/>
    </row>
    <row r="77" spans="1:73" s="339" customFormat="1" ht="15.75">
      <c r="A77" s="292" t="s">
        <v>511</v>
      </c>
      <c r="B77" s="266" t="s">
        <v>60</v>
      </c>
      <c r="C77" s="268" t="s">
        <v>932</v>
      </c>
      <c r="D77" s="268"/>
      <c r="E77" s="268" t="s">
        <v>523</v>
      </c>
      <c r="F77" s="268">
        <v>8403201</v>
      </c>
      <c r="G77" s="268"/>
      <c r="H77" s="268" t="s">
        <v>384</v>
      </c>
      <c r="I77" s="268" t="s">
        <v>378</v>
      </c>
      <c r="J77" s="268">
        <v>1</v>
      </c>
      <c r="K77" s="296"/>
      <c r="L77" s="296"/>
      <c r="M77" s="268" t="s">
        <v>664</v>
      </c>
      <c r="N77" s="268"/>
      <c r="O77" s="296"/>
      <c r="P77" s="296"/>
      <c r="Q77" s="296"/>
      <c r="R77" s="296"/>
      <c r="S77" s="296"/>
      <c r="T77" s="296"/>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299"/>
      <c r="BA77" s="299"/>
      <c r="BB77" s="299"/>
      <c r="BC77" s="299"/>
      <c r="BD77" s="299"/>
      <c r="BE77" s="299"/>
      <c r="BF77" s="299"/>
      <c r="BG77" s="299"/>
      <c r="BH77" s="299"/>
      <c r="BI77" s="299"/>
      <c r="BJ77" s="299"/>
      <c r="BK77" s="299"/>
      <c r="BL77" s="299"/>
      <c r="BM77" s="299"/>
      <c r="BN77" s="299"/>
      <c r="BO77" s="299"/>
      <c r="BP77" s="299"/>
      <c r="BQ77" s="299"/>
      <c r="BR77" s="299"/>
      <c r="BS77" s="299"/>
      <c r="BT77" s="299"/>
      <c r="BU77" s="299"/>
    </row>
    <row r="78" spans="1:73" s="339" customFormat="1" ht="15.75">
      <c r="A78" s="292" t="s">
        <v>512</v>
      </c>
      <c r="B78" s="266" t="s">
        <v>60</v>
      </c>
      <c r="C78" s="268" t="s">
        <v>564</v>
      </c>
      <c r="D78" s="268"/>
      <c r="E78" s="268" t="str">
        <f>+E77</f>
        <v>DRAGER</v>
      </c>
      <c r="F78" s="268">
        <v>8417050</v>
      </c>
      <c r="G78" s="268"/>
      <c r="H78" s="268" t="s">
        <v>384</v>
      </c>
      <c r="I78" s="268" t="s">
        <v>378</v>
      </c>
      <c r="J78" s="268">
        <v>1</v>
      </c>
      <c r="K78" s="296"/>
      <c r="L78" s="296"/>
      <c r="M78" s="268" t="s">
        <v>664</v>
      </c>
      <c r="N78" s="268"/>
      <c r="O78" s="296"/>
      <c r="P78" s="296"/>
      <c r="Q78" s="296"/>
      <c r="R78" s="296"/>
      <c r="S78" s="296"/>
      <c r="T78" s="296"/>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299"/>
      <c r="AX78" s="299"/>
      <c r="AY78" s="299"/>
      <c r="AZ78" s="299"/>
      <c r="BA78" s="299"/>
      <c r="BB78" s="299"/>
      <c r="BC78" s="299"/>
      <c r="BD78" s="299"/>
      <c r="BE78" s="299"/>
      <c r="BF78" s="299"/>
      <c r="BG78" s="299"/>
      <c r="BH78" s="299"/>
      <c r="BI78" s="299"/>
      <c r="BJ78" s="299"/>
      <c r="BK78" s="299"/>
      <c r="BL78" s="299"/>
      <c r="BM78" s="299"/>
      <c r="BN78" s="299"/>
      <c r="BO78" s="299"/>
      <c r="BP78" s="299"/>
      <c r="BQ78" s="299"/>
      <c r="BR78" s="299"/>
      <c r="BS78" s="299"/>
      <c r="BT78" s="299"/>
      <c r="BU78" s="299"/>
    </row>
    <row r="79" spans="1:73" s="339" customFormat="1" ht="15.75">
      <c r="A79" s="292" t="s">
        <v>513</v>
      </c>
      <c r="B79" s="266" t="s">
        <v>60</v>
      </c>
      <c r="C79" s="268" t="s">
        <v>565</v>
      </c>
      <c r="D79" s="268"/>
      <c r="E79" s="268"/>
      <c r="F79" s="268" t="s">
        <v>566</v>
      </c>
      <c r="G79" s="268"/>
      <c r="H79" s="268" t="s">
        <v>567</v>
      </c>
      <c r="I79" s="268" t="s">
        <v>378</v>
      </c>
      <c r="J79" s="268">
        <v>32</v>
      </c>
      <c r="K79" s="296"/>
      <c r="L79" s="296"/>
      <c r="M79" s="268" t="s">
        <v>664</v>
      </c>
      <c r="N79" s="268"/>
      <c r="O79" s="296"/>
      <c r="P79" s="296"/>
      <c r="Q79" s="296"/>
      <c r="R79" s="296"/>
      <c r="S79" s="296"/>
      <c r="T79" s="296"/>
      <c r="U79" s="299"/>
      <c r="V79" s="299"/>
      <c r="W79" s="299"/>
      <c r="X79" s="299"/>
      <c r="Y79" s="299"/>
      <c r="Z79" s="299"/>
      <c r="AA79" s="299"/>
      <c r="AB79" s="299"/>
      <c r="AC79" s="299"/>
      <c r="AD79" s="299"/>
      <c r="AE79" s="299"/>
      <c r="AF79" s="299"/>
      <c r="AG79" s="299"/>
      <c r="AH79" s="299"/>
      <c r="AI79" s="299"/>
      <c r="AJ79" s="299"/>
      <c r="AK79" s="299"/>
      <c r="AL79" s="299"/>
      <c r="AM79" s="299"/>
      <c r="AN79" s="299"/>
      <c r="AO79" s="299"/>
      <c r="AP79" s="299"/>
      <c r="AQ79" s="299"/>
      <c r="AR79" s="299"/>
      <c r="AS79" s="299"/>
      <c r="AT79" s="299"/>
      <c r="AU79" s="299"/>
      <c r="AV79" s="299"/>
      <c r="AW79" s="299"/>
      <c r="AX79" s="299"/>
      <c r="AY79" s="299"/>
      <c r="AZ79" s="299"/>
      <c r="BA79" s="299"/>
      <c r="BB79" s="299"/>
      <c r="BC79" s="299"/>
      <c r="BD79" s="299"/>
      <c r="BE79" s="299"/>
      <c r="BF79" s="299"/>
      <c r="BG79" s="299"/>
      <c r="BH79" s="299"/>
      <c r="BI79" s="299"/>
      <c r="BJ79" s="299"/>
      <c r="BK79" s="299"/>
      <c r="BL79" s="299"/>
      <c r="BM79" s="299"/>
      <c r="BN79" s="299"/>
      <c r="BO79" s="299"/>
      <c r="BP79" s="299"/>
      <c r="BQ79" s="299"/>
      <c r="BR79" s="299"/>
      <c r="BS79" s="299"/>
      <c r="BT79" s="299"/>
      <c r="BU79" s="299"/>
    </row>
    <row r="80" spans="1:73" s="339" customFormat="1" ht="15.75">
      <c r="A80" s="292" t="s">
        <v>514</v>
      </c>
      <c r="B80" s="266" t="s">
        <v>60</v>
      </c>
      <c r="C80" s="268" t="s">
        <v>568</v>
      </c>
      <c r="D80" s="268"/>
      <c r="E80" s="268"/>
      <c r="F80" s="268"/>
      <c r="G80" s="268"/>
      <c r="H80" s="268" t="s">
        <v>569</v>
      </c>
      <c r="I80" s="268" t="s">
        <v>378</v>
      </c>
      <c r="J80" s="268">
        <v>1</v>
      </c>
      <c r="K80" s="296"/>
      <c r="L80" s="296"/>
      <c r="M80" s="268" t="s">
        <v>664</v>
      </c>
      <c r="N80" s="268"/>
      <c r="O80" s="296"/>
      <c r="P80" s="296"/>
      <c r="Q80" s="296"/>
      <c r="R80" s="296"/>
      <c r="S80" s="296"/>
      <c r="T80" s="296"/>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299"/>
      <c r="AX80" s="299"/>
      <c r="AY80" s="299"/>
      <c r="AZ80" s="299"/>
      <c r="BA80" s="299"/>
      <c r="BB80" s="299"/>
      <c r="BC80" s="299"/>
      <c r="BD80" s="299"/>
      <c r="BE80" s="299"/>
      <c r="BF80" s="299"/>
      <c r="BG80" s="299"/>
      <c r="BH80" s="299"/>
      <c r="BI80" s="299"/>
      <c r="BJ80" s="299"/>
      <c r="BK80" s="299"/>
      <c r="BL80" s="299"/>
      <c r="BM80" s="299"/>
      <c r="BN80" s="299"/>
      <c r="BO80" s="299"/>
      <c r="BP80" s="299"/>
      <c r="BQ80" s="299"/>
      <c r="BR80" s="299"/>
      <c r="BS80" s="299"/>
      <c r="BT80" s="299"/>
      <c r="BU80" s="299"/>
    </row>
    <row r="81" spans="1:73" s="339" customFormat="1" ht="15.75">
      <c r="A81" s="292" t="s">
        <v>515</v>
      </c>
      <c r="B81" s="266" t="s">
        <v>60</v>
      </c>
      <c r="C81" s="268" t="s">
        <v>570</v>
      </c>
      <c r="D81" s="268"/>
      <c r="E81" s="268"/>
      <c r="F81" s="268"/>
      <c r="G81" s="268"/>
      <c r="H81" s="268" t="s">
        <v>569</v>
      </c>
      <c r="I81" s="268" t="s">
        <v>378</v>
      </c>
      <c r="J81" s="268">
        <v>1</v>
      </c>
      <c r="K81" s="296"/>
      <c r="L81" s="296"/>
      <c r="M81" s="268" t="s">
        <v>664</v>
      </c>
      <c r="N81" s="268"/>
      <c r="O81" s="296"/>
      <c r="P81" s="296"/>
      <c r="Q81" s="296"/>
      <c r="R81" s="296"/>
      <c r="S81" s="296"/>
      <c r="T81" s="296"/>
      <c r="U81" s="299"/>
      <c r="V81" s="299"/>
      <c r="W81" s="299"/>
      <c r="X81" s="299"/>
      <c r="Y81" s="299"/>
      <c r="Z81" s="299"/>
      <c r="AA81" s="299"/>
      <c r="AB81" s="299"/>
      <c r="AC81" s="299"/>
      <c r="AD81" s="299"/>
      <c r="AE81" s="299"/>
      <c r="AF81" s="299"/>
      <c r="AG81" s="299"/>
      <c r="AH81" s="299"/>
      <c r="AI81" s="299"/>
      <c r="AJ81" s="299"/>
      <c r="AK81" s="299"/>
      <c r="AL81" s="299"/>
      <c r="AM81" s="299"/>
      <c r="AN81" s="299"/>
      <c r="AO81" s="299"/>
      <c r="AP81" s="299"/>
      <c r="AQ81" s="299"/>
      <c r="AR81" s="299"/>
      <c r="AS81" s="299"/>
      <c r="AT81" s="299"/>
      <c r="AU81" s="299"/>
      <c r="AV81" s="299"/>
      <c r="AW81" s="299"/>
      <c r="AX81" s="299"/>
      <c r="AY81" s="299"/>
      <c r="AZ81" s="299"/>
      <c r="BA81" s="299"/>
      <c r="BB81" s="299"/>
      <c r="BC81" s="299"/>
      <c r="BD81" s="299"/>
      <c r="BE81" s="299"/>
      <c r="BF81" s="299"/>
      <c r="BG81" s="299"/>
      <c r="BH81" s="299"/>
      <c r="BI81" s="299"/>
      <c r="BJ81" s="299"/>
      <c r="BK81" s="299"/>
      <c r="BL81" s="299"/>
      <c r="BM81" s="299"/>
      <c r="BN81" s="299"/>
      <c r="BO81" s="299"/>
      <c r="BP81" s="299"/>
      <c r="BQ81" s="299"/>
      <c r="BR81" s="299"/>
      <c r="BS81" s="299"/>
      <c r="BT81" s="299"/>
      <c r="BU81" s="299"/>
    </row>
    <row r="82" spans="1:73" s="339" customFormat="1" ht="15.75">
      <c r="A82" s="292" t="s">
        <v>516</v>
      </c>
      <c r="B82" s="266" t="s">
        <v>60</v>
      </c>
      <c r="C82" s="268" t="s">
        <v>2211</v>
      </c>
      <c r="D82" s="268"/>
      <c r="E82" s="268"/>
      <c r="F82" s="268"/>
      <c r="G82" s="268"/>
      <c r="H82" s="268" t="s">
        <v>569</v>
      </c>
      <c r="I82" s="268" t="s">
        <v>378</v>
      </c>
      <c r="J82" s="268">
        <v>7</v>
      </c>
      <c r="K82" s="296"/>
      <c r="L82" s="296"/>
      <c r="M82" s="268" t="s">
        <v>664</v>
      </c>
      <c r="N82" s="268"/>
      <c r="O82" s="296"/>
      <c r="P82" s="296"/>
      <c r="Q82" s="296"/>
      <c r="R82" s="296"/>
      <c r="S82" s="296"/>
      <c r="T82" s="296"/>
      <c r="U82" s="299"/>
      <c r="V82" s="299"/>
      <c r="W82" s="299"/>
      <c r="X82" s="299"/>
      <c r="Y82" s="299"/>
      <c r="Z82" s="299"/>
      <c r="AA82" s="299"/>
      <c r="AB82" s="299"/>
      <c r="AC82" s="299"/>
      <c r="AD82" s="299"/>
      <c r="AE82" s="299"/>
      <c r="AF82" s="299"/>
      <c r="AG82" s="299"/>
      <c r="AH82" s="299"/>
      <c r="AI82" s="299"/>
      <c r="AJ82" s="299"/>
      <c r="AK82" s="299"/>
      <c r="AL82" s="299"/>
      <c r="AM82" s="299"/>
      <c r="AN82" s="299"/>
      <c r="AO82" s="299"/>
      <c r="AP82" s="299"/>
      <c r="AQ82" s="299"/>
      <c r="AR82" s="299"/>
      <c r="AS82" s="299"/>
      <c r="AT82" s="299"/>
      <c r="AU82" s="299"/>
      <c r="AV82" s="299"/>
      <c r="AW82" s="299"/>
      <c r="AX82" s="299"/>
      <c r="AY82" s="299"/>
      <c r="AZ82" s="299"/>
      <c r="BA82" s="299"/>
      <c r="BB82" s="299"/>
      <c r="BC82" s="299"/>
      <c r="BD82" s="299"/>
      <c r="BE82" s="299"/>
      <c r="BF82" s="299"/>
      <c r="BG82" s="299"/>
      <c r="BH82" s="299"/>
      <c r="BI82" s="299"/>
      <c r="BJ82" s="299"/>
      <c r="BK82" s="299"/>
      <c r="BL82" s="299"/>
      <c r="BM82" s="299"/>
      <c r="BN82" s="299"/>
      <c r="BO82" s="299"/>
      <c r="BP82" s="299"/>
      <c r="BQ82" s="299"/>
      <c r="BR82" s="299"/>
      <c r="BS82" s="299"/>
      <c r="BT82" s="299"/>
      <c r="BU82" s="299"/>
    </row>
    <row r="83" spans="1:73" s="339" customFormat="1" ht="15.75">
      <c r="A83" s="292" t="s">
        <v>517</v>
      </c>
      <c r="B83" s="266" t="s">
        <v>60</v>
      </c>
      <c r="C83" s="268" t="s">
        <v>2220</v>
      </c>
      <c r="D83" s="268"/>
      <c r="E83" s="268"/>
      <c r="F83" s="268"/>
      <c r="G83" s="268"/>
      <c r="H83" s="268" t="str">
        <f>+H82</f>
        <v>Metal</v>
      </c>
      <c r="I83" s="268" t="s">
        <v>378</v>
      </c>
      <c r="J83" s="268">
        <v>2</v>
      </c>
      <c r="K83" s="296"/>
      <c r="L83" s="296"/>
      <c r="M83" s="268" t="s">
        <v>664</v>
      </c>
      <c r="N83" s="268"/>
      <c r="O83" s="296"/>
      <c r="P83" s="296"/>
      <c r="Q83" s="296"/>
      <c r="R83" s="296"/>
      <c r="S83" s="296"/>
      <c r="T83" s="296"/>
      <c r="U83" s="299"/>
      <c r="V83" s="299"/>
      <c r="W83" s="299"/>
      <c r="X83" s="299"/>
      <c r="Y83" s="299"/>
      <c r="Z83" s="299"/>
      <c r="AA83" s="299"/>
      <c r="AB83" s="299"/>
      <c r="AC83" s="299"/>
      <c r="AD83" s="299"/>
      <c r="AE83" s="299"/>
      <c r="AF83" s="299"/>
      <c r="AG83" s="299"/>
      <c r="AH83" s="299"/>
      <c r="AI83" s="299"/>
      <c r="AJ83" s="299"/>
      <c r="AK83" s="299"/>
      <c r="AL83" s="299"/>
      <c r="AM83" s="299"/>
      <c r="AN83" s="299"/>
      <c r="AO83" s="299"/>
      <c r="AP83" s="299"/>
      <c r="AQ83" s="299"/>
      <c r="AR83" s="299"/>
      <c r="AS83" s="299"/>
      <c r="AT83" s="299"/>
      <c r="AU83" s="299"/>
      <c r="AV83" s="299"/>
      <c r="AW83" s="299"/>
      <c r="AX83" s="299"/>
      <c r="AY83" s="299"/>
      <c r="AZ83" s="299"/>
      <c r="BA83" s="299"/>
      <c r="BB83" s="299"/>
      <c r="BC83" s="299"/>
      <c r="BD83" s="299"/>
      <c r="BE83" s="299"/>
      <c r="BF83" s="299"/>
      <c r="BG83" s="299"/>
      <c r="BH83" s="299"/>
      <c r="BI83" s="299"/>
      <c r="BJ83" s="299"/>
      <c r="BK83" s="299"/>
      <c r="BL83" s="299"/>
      <c r="BM83" s="299"/>
      <c r="BN83" s="299"/>
      <c r="BO83" s="299"/>
      <c r="BP83" s="299"/>
      <c r="BQ83" s="299"/>
      <c r="BR83" s="299"/>
      <c r="BS83" s="299"/>
      <c r="BT83" s="299"/>
      <c r="BU83" s="299"/>
    </row>
    <row r="84" spans="1:73" s="339" customFormat="1" ht="15.75">
      <c r="A84" s="292" t="s">
        <v>518</v>
      </c>
      <c r="B84" s="266" t="s">
        <v>60</v>
      </c>
      <c r="C84" s="268" t="s">
        <v>2221</v>
      </c>
      <c r="D84" s="268"/>
      <c r="E84" s="268"/>
      <c r="F84" s="268"/>
      <c r="G84" s="268"/>
      <c r="H84" s="268" t="str">
        <f>+H83</f>
        <v>Metal</v>
      </c>
      <c r="I84" s="268" t="str">
        <f>+I83</f>
        <v>nuevo</v>
      </c>
      <c r="J84" s="268">
        <v>1</v>
      </c>
      <c r="K84" s="296"/>
      <c r="L84" s="296"/>
      <c r="M84" s="268" t="s">
        <v>664</v>
      </c>
      <c r="N84" s="268"/>
      <c r="O84" s="296"/>
      <c r="P84" s="296"/>
      <c r="Q84" s="296"/>
      <c r="R84" s="296"/>
      <c r="S84" s="296"/>
      <c r="T84" s="296"/>
      <c r="U84" s="299"/>
      <c r="V84" s="299"/>
      <c r="W84" s="299"/>
      <c r="X84" s="299"/>
      <c r="Y84" s="299"/>
      <c r="Z84" s="299"/>
      <c r="AA84" s="299"/>
      <c r="AB84" s="299"/>
      <c r="AC84" s="299"/>
      <c r="AD84" s="299"/>
      <c r="AE84" s="299"/>
      <c r="AF84" s="299"/>
      <c r="AG84" s="299"/>
      <c r="AH84" s="299"/>
      <c r="AI84" s="299"/>
      <c r="AJ84" s="299"/>
      <c r="AK84" s="299"/>
      <c r="AL84" s="299"/>
      <c r="AM84" s="299"/>
      <c r="AN84" s="299"/>
      <c r="AO84" s="299"/>
      <c r="AP84" s="299"/>
      <c r="AQ84" s="299"/>
      <c r="AR84" s="299"/>
      <c r="AS84" s="299"/>
      <c r="AT84" s="299"/>
      <c r="AU84" s="299"/>
      <c r="AV84" s="299"/>
      <c r="AW84" s="299"/>
      <c r="AX84" s="299"/>
      <c r="AY84" s="299"/>
      <c r="AZ84" s="299"/>
      <c r="BA84" s="299"/>
      <c r="BB84" s="299"/>
      <c r="BC84" s="299"/>
      <c r="BD84" s="299"/>
      <c r="BE84" s="299"/>
      <c r="BF84" s="299"/>
      <c r="BG84" s="299"/>
      <c r="BH84" s="299"/>
      <c r="BI84" s="299"/>
      <c r="BJ84" s="299"/>
      <c r="BK84" s="299"/>
      <c r="BL84" s="299"/>
      <c r="BM84" s="299"/>
      <c r="BN84" s="299"/>
      <c r="BO84" s="299"/>
      <c r="BP84" s="299"/>
      <c r="BQ84" s="299"/>
      <c r="BR84" s="299"/>
      <c r="BS84" s="299"/>
      <c r="BT84" s="299"/>
      <c r="BU84" s="299"/>
    </row>
    <row r="85" spans="1:73" s="339" customFormat="1" ht="15.75">
      <c r="A85" s="292" t="s">
        <v>519</v>
      </c>
      <c r="B85" s="266" t="s">
        <v>60</v>
      </c>
      <c r="C85" s="268" t="s">
        <v>574</v>
      </c>
      <c r="D85" s="268"/>
      <c r="E85" s="268" t="s">
        <v>575</v>
      </c>
      <c r="F85" s="268">
        <v>4199592</v>
      </c>
      <c r="G85" s="268"/>
      <c r="H85" s="268" t="s">
        <v>528</v>
      </c>
      <c r="I85" s="268" t="s">
        <v>378</v>
      </c>
      <c r="J85" s="268">
        <v>1</v>
      </c>
      <c r="K85" s="296"/>
      <c r="L85" s="296"/>
      <c r="M85" s="268" t="s">
        <v>664</v>
      </c>
      <c r="N85" s="268"/>
      <c r="O85" s="296"/>
      <c r="P85" s="296"/>
      <c r="Q85" s="296"/>
      <c r="R85" s="296"/>
      <c r="S85" s="296"/>
      <c r="T85" s="296"/>
      <c r="U85" s="299"/>
      <c r="V85" s="299"/>
      <c r="W85" s="299"/>
      <c r="X85" s="299"/>
      <c r="Y85" s="299"/>
      <c r="Z85" s="299"/>
      <c r="AA85" s="299"/>
      <c r="AB85" s="299"/>
      <c r="AC85" s="299"/>
      <c r="AD85" s="299"/>
      <c r="AE85" s="299"/>
      <c r="AF85" s="299"/>
      <c r="AG85" s="299"/>
      <c r="AH85" s="299"/>
      <c r="AI85" s="299"/>
      <c r="AJ85" s="299"/>
      <c r="AK85" s="299"/>
      <c r="AL85" s="299"/>
      <c r="AM85" s="299"/>
      <c r="AN85" s="299"/>
      <c r="AO85" s="299"/>
      <c r="AP85" s="299"/>
      <c r="AQ85" s="299"/>
      <c r="AR85" s="299"/>
      <c r="AS85" s="299"/>
      <c r="AT85" s="299"/>
      <c r="AU85" s="299"/>
      <c r="AV85" s="299"/>
      <c r="AW85" s="299"/>
      <c r="AX85" s="299"/>
      <c r="AY85" s="299"/>
      <c r="AZ85" s="299"/>
      <c r="BA85" s="299"/>
      <c r="BB85" s="299"/>
      <c r="BC85" s="299"/>
      <c r="BD85" s="299"/>
      <c r="BE85" s="299"/>
      <c r="BF85" s="299"/>
      <c r="BG85" s="299"/>
      <c r="BH85" s="299"/>
      <c r="BI85" s="299"/>
      <c r="BJ85" s="299"/>
      <c r="BK85" s="299"/>
      <c r="BL85" s="299"/>
      <c r="BM85" s="299"/>
      <c r="BN85" s="299"/>
      <c r="BO85" s="299"/>
      <c r="BP85" s="299"/>
      <c r="BQ85" s="299"/>
      <c r="BR85" s="299"/>
      <c r="BS85" s="299"/>
      <c r="BT85" s="299"/>
      <c r="BU85" s="299"/>
    </row>
    <row r="86" spans="1:73" s="339" customFormat="1" ht="15.75">
      <c r="A86" s="292" t="s">
        <v>520</v>
      </c>
      <c r="B86" s="266" t="s">
        <v>60</v>
      </c>
      <c r="C86" s="268" t="s">
        <v>576</v>
      </c>
      <c r="D86" s="268"/>
      <c r="E86" s="268"/>
      <c r="F86" s="268"/>
      <c r="G86" s="268"/>
      <c r="H86" s="268" t="s">
        <v>389</v>
      </c>
      <c r="I86" s="268" t="s">
        <v>378</v>
      </c>
      <c r="J86" s="268">
        <v>4</v>
      </c>
      <c r="K86" s="296"/>
      <c r="L86" s="296"/>
      <c r="M86" s="268" t="s">
        <v>664</v>
      </c>
      <c r="N86" s="268"/>
      <c r="O86" s="296"/>
      <c r="P86" s="296"/>
      <c r="Q86" s="296"/>
      <c r="R86" s="296"/>
      <c r="S86" s="296"/>
      <c r="T86" s="296"/>
      <c r="U86" s="299"/>
      <c r="V86" s="299"/>
      <c r="W86" s="299"/>
      <c r="X86" s="299"/>
      <c r="Y86" s="299"/>
      <c r="Z86" s="299"/>
      <c r="AA86" s="299"/>
      <c r="AB86" s="299"/>
      <c r="AC86" s="299"/>
      <c r="AD86" s="299"/>
      <c r="AE86" s="299"/>
      <c r="AF86" s="299"/>
      <c r="AG86" s="299"/>
      <c r="AH86" s="299"/>
      <c r="AI86" s="299"/>
      <c r="AJ86" s="299"/>
      <c r="AK86" s="299"/>
      <c r="AL86" s="299"/>
      <c r="AM86" s="299"/>
      <c r="AN86" s="299"/>
      <c r="AO86" s="299"/>
      <c r="AP86" s="299"/>
      <c r="AQ86" s="299"/>
      <c r="AR86" s="299"/>
      <c r="AS86" s="299"/>
      <c r="AT86" s="299"/>
      <c r="AU86" s="299"/>
      <c r="AV86" s="299"/>
      <c r="AW86" s="299"/>
      <c r="AX86" s="299"/>
      <c r="AY86" s="299"/>
      <c r="AZ86" s="299"/>
      <c r="BA86" s="299"/>
      <c r="BB86" s="299"/>
      <c r="BC86" s="299"/>
      <c r="BD86" s="299"/>
      <c r="BE86" s="299"/>
      <c r="BF86" s="299"/>
      <c r="BG86" s="299"/>
      <c r="BH86" s="299"/>
      <c r="BI86" s="299"/>
      <c r="BJ86" s="299"/>
      <c r="BK86" s="299"/>
      <c r="BL86" s="299"/>
      <c r="BM86" s="299"/>
      <c r="BN86" s="299"/>
      <c r="BO86" s="299"/>
      <c r="BP86" s="299"/>
      <c r="BQ86" s="299"/>
      <c r="BR86" s="299"/>
      <c r="BS86" s="299"/>
      <c r="BT86" s="299"/>
      <c r="BU86" s="299"/>
    </row>
    <row r="87" spans="1:73" s="339" customFormat="1" ht="15.75">
      <c r="A87" s="292" t="s">
        <v>624</v>
      </c>
      <c r="B87" s="266" t="s">
        <v>60</v>
      </c>
      <c r="C87" s="268" t="s">
        <v>576</v>
      </c>
      <c r="D87" s="268">
        <v>5254214</v>
      </c>
      <c r="E87" s="268"/>
      <c r="F87" s="268"/>
      <c r="G87" s="268"/>
      <c r="H87" s="268" t="str">
        <f>+H86</f>
        <v>Blanco</v>
      </c>
      <c r="I87" s="268" t="str">
        <f>+I78</f>
        <v>nuevo</v>
      </c>
      <c r="J87" s="268">
        <v>46</v>
      </c>
      <c r="K87" s="296"/>
      <c r="L87" s="296"/>
      <c r="M87" s="268" t="str">
        <f>+M72</f>
        <v>ACTIVO FIJO</v>
      </c>
      <c r="N87" s="268"/>
      <c r="O87" s="296"/>
      <c r="P87" s="296"/>
      <c r="Q87" s="296"/>
      <c r="R87" s="296"/>
      <c r="S87" s="296"/>
      <c r="T87" s="296"/>
      <c r="U87" s="299"/>
      <c r="V87" s="299"/>
      <c r="W87" s="299"/>
      <c r="X87" s="299"/>
      <c r="Y87" s="299"/>
      <c r="Z87" s="299"/>
      <c r="AA87" s="299"/>
      <c r="AB87" s="299"/>
      <c r="AC87" s="299"/>
      <c r="AD87" s="299"/>
      <c r="AE87" s="299"/>
      <c r="AF87" s="299"/>
      <c r="AG87" s="299"/>
      <c r="AH87" s="299"/>
      <c r="AI87" s="299"/>
      <c r="AJ87" s="299"/>
      <c r="AK87" s="299"/>
      <c r="AL87" s="299"/>
      <c r="AM87" s="299"/>
      <c r="AN87" s="299"/>
      <c r="AO87" s="299"/>
      <c r="AP87" s="299"/>
      <c r="AQ87" s="299"/>
      <c r="AR87" s="299"/>
      <c r="AS87" s="299"/>
      <c r="AT87" s="299"/>
      <c r="AU87" s="299"/>
      <c r="AV87" s="299"/>
      <c r="AW87" s="299"/>
      <c r="AX87" s="299"/>
      <c r="AY87" s="299"/>
      <c r="AZ87" s="299"/>
      <c r="BA87" s="299"/>
      <c r="BB87" s="299"/>
      <c r="BC87" s="299"/>
      <c r="BD87" s="299"/>
      <c r="BE87" s="299"/>
      <c r="BF87" s="299"/>
      <c r="BG87" s="299"/>
      <c r="BH87" s="299"/>
      <c r="BI87" s="299"/>
      <c r="BJ87" s="299"/>
      <c r="BK87" s="299"/>
      <c r="BL87" s="299"/>
      <c r="BM87" s="299"/>
      <c r="BN87" s="299"/>
      <c r="BO87" s="299"/>
      <c r="BP87" s="299"/>
      <c r="BQ87" s="299"/>
      <c r="BR87" s="299"/>
      <c r="BS87" s="299"/>
      <c r="BT87" s="299"/>
      <c r="BU87" s="299"/>
    </row>
    <row r="88" spans="1:73" s="339" customFormat="1" ht="15.75">
      <c r="A88" s="292" t="s">
        <v>625</v>
      </c>
      <c r="B88" s="266" t="s">
        <v>60</v>
      </c>
      <c r="C88" s="268" t="s">
        <v>577</v>
      </c>
      <c r="D88" s="268"/>
      <c r="E88" s="268"/>
      <c r="F88" s="268"/>
      <c r="G88" s="268"/>
      <c r="H88" s="268" t="s">
        <v>384</v>
      </c>
      <c r="I88" s="268" t="s">
        <v>378</v>
      </c>
      <c r="J88" s="268" t="s">
        <v>578</v>
      </c>
      <c r="K88" s="296"/>
      <c r="L88" s="296"/>
      <c r="M88" s="268" t="s">
        <v>664</v>
      </c>
      <c r="N88" s="268"/>
      <c r="O88" s="296"/>
      <c r="P88" s="296"/>
      <c r="Q88" s="296"/>
      <c r="R88" s="296"/>
      <c r="S88" s="296"/>
      <c r="T88" s="296"/>
      <c r="U88" s="299"/>
      <c r="V88" s="299"/>
      <c r="W88" s="299"/>
      <c r="X88" s="299"/>
      <c r="Y88" s="299"/>
      <c r="Z88" s="299"/>
      <c r="AA88" s="299"/>
      <c r="AB88" s="299"/>
      <c r="AC88" s="299"/>
      <c r="AD88" s="299"/>
      <c r="AE88" s="299"/>
      <c r="AF88" s="299"/>
      <c r="AG88" s="299"/>
      <c r="AH88" s="299"/>
      <c r="AI88" s="299"/>
      <c r="AJ88" s="299"/>
      <c r="AK88" s="299"/>
      <c r="AL88" s="299"/>
      <c r="AM88" s="299"/>
      <c r="AN88" s="299"/>
      <c r="AO88" s="299"/>
      <c r="AP88" s="299"/>
      <c r="AQ88" s="299"/>
      <c r="AR88" s="299"/>
      <c r="AS88" s="299"/>
      <c r="AT88" s="299"/>
      <c r="AU88" s="299"/>
      <c r="AV88" s="299"/>
      <c r="AW88" s="299"/>
      <c r="AX88" s="299"/>
      <c r="AY88" s="299"/>
      <c r="AZ88" s="299"/>
      <c r="BA88" s="299"/>
      <c r="BB88" s="299"/>
      <c r="BC88" s="299"/>
      <c r="BD88" s="299"/>
      <c r="BE88" s="299"/>
      <c r="BF88" s="299"/>
      <c r="BG88" s="299"/>
      <c r="BH88" s="299"/>
      <c r="BI88" s="299"/>
      <c r="BJ88" s="299"/>
      <c r="BK88" s="299"/>
      <c r="BL88" s="299"/>
      <c r="BM88" s="299"/>
      <c r="BN88" s="299"/>
      <c r="BO88" s="299"/>
      <c r="BP88" s="299"/>
      <c r="BQ88" s="299"/>
      <c r="BR88" s="299"/>
      <c r="BS88" s="299"/>
      <c r="BT88" s="299"/>
      <c r="BU88" s="299"/>
    </row>
    <row r="89" spans="1:73" s="339" customFormat="1" ht="15.75">
      <c r="A89" s="292" t="s">
        <v>626</v>
      </c>
      <c r="B89" s="266" t="s">
        <v>60</v>
      </c>
      <c r="C89" s="268" t="s">
        <v>579</v>
      </c>
      <c r="D89" s="268"/>
      <c r="E89" s="268" t="str">
        <f>+E78</f>
        <v>DRAGER</v>
      </c>
      <c r="F89" s="268">
        <v>8403735</v>
      </c>
      <c r="G89" s="268"/>
      <c r="H89" s="268" t="s">
        <v>403</v>
      </c>
      <c r="I89" s="268" t="s">
        <v>378</v>
      </c>
      <c r="J89" s="268">
        <v>6</v>
      </c>
      <c r="K89" s="296"/>
      <c r="L89" s="296"/>
      <c r="M89" s="268" t="s">
        <v>664</v>
      </c>
      <c r="N89" s="268"/>
      <c r="O89" s="296"/>
      <c r="P89" s="296"/>
      <c r="Q89" s="296"/>
      <c r="R89" s="296"/>
      <c r="S89" s="296"/>
      <c r="T89" s="296"/>
      <c r="U89" s="299"/>
      <c r="V89" s="299"/>
      <c r="W89" s="299"/>
      <c r="X89" s="299"/>
      <c r="Y89" s="299"/>
      <c r="Z89" s="299"/>
      <c r="AA89" s="299"/>
      <c r="AB89" s="299"/>
      <c r="AC89" s="299"/>
      <c r="AD89" s="299"/>
      <c r="AE89" s="299"/>
      <c r="AF89" s="299"/>
      <c r="AG89" s="299"/>
      <c r="AH89" s="299"/>
      <c r="AI89" s="299"/>
      <c r="AJ89" s="299"/>
      <c r="AK89" s="299"/>
      <c r="AL89" s="299"/>
      <c r="AM89" s="299"/>
      <c r="AN89" s="299"/>
      <c r="AO89" s="299"/>
      <c r="AP89" s="299"/>
      <c r="AQ89" s="299"/>
      <c r="AR89" s="299"/>
      <c r="AS89" s="299"/>
      <c r="AT89" s="299"/>
      <c r="AU89" s="299"/>
      <c r="AV89" s="299"/>
      <c r="AW89" s="299"/>
      <c r="AX89" s="299"/>
      <c r="AY89" s="299"/>
      <c r="AZ89" s="299"/>
      <c r="BA89" s="299"/>
      <c r="BB89" s="299"/>
      <c r="BC89" s="299"/>
      <c r="BD89" s="299"/>
      <c r="BE89" s="299"/>
      <c r="BF89" s="299"/>
      <c r="BG89" s="299"/>
      <c r="BH89" s="299"/>
      <c r="BI89" s="299"/>
      <c r="BJ89" s="299"/>
      <c r="BK89" s="299"/>
      <c r="BL89" s="299"/>
      <c r="BM89" s="299"/>
      <c r="BN89" s="299"/>
      <c r="BO89" s="299"/>
      <c r="BP89" s="299"/>
      <c r="BQ89" s="299"/>
      <c r="BR89" s="299"/>
      <c r="BS89" s="299"/>
      <c r="BT89" s="299"/>
      <c r="BU89" s="299"/>
    </row>
    <row r="90" spans="1:73" s="339" customFormat="1" ht="15.75">
      <c r="A90" s="292" t="s">
        <v>627</v>
      </c>
      <c r="B90" s="266" t="s">
        <v>60</v>
      </c>
      <c r="C90" s="268" t="s">
        <v>580</v>
      </c>
      <c r="D90" s="268"/>
      <c r="E90" s="268" t="s">
        <v>581</v>
      </c>
      <c r="F90" s="268" t="s">
        <v>582</v>
      </c>
      <c r="G90" s="268"/>
      <c r="H90" s="268" t="s">
        <v>403</v>
      </c>
      <c r="I90" s="268" t="s">
        <v>378</v>
      </c>
      <c r="J90" s="268">
        <v>1</v>
      </c>
      <c r="K90" s="296"/>
      <c r="L90" s="296"/>
      <c r="M90" s="268" t="s">
        <v>664</v>
      </c>
      <c r="N90" s="268"/>
      <c r="O90" s="296"/>
      <c r="P90" s="296"/>
      <c r="Q90" s="296"/>
      <c r="R90" s="296"/>
      <c r="S90" s="296"/>
      <c r="T90" s="296"/>
      <c r="U90" s="299"/>
      <c r="V90" s="299"/>
      <c r="W90" s="299"/>
      <c r="X90" s="299"/>
      <c r="Y90" s="299"/>
      <c r="Z90" s="299"/>
      <c r="AA90" s="299"/>
      <c r="AB90" s="299"/>
      <c r="AC90" s="299"/>
      <c r="AD90" s="299"/>
      <c r="AE90" s="299"/>
      <c r="AF90" s="299"/>
      <c r="AG90" s="299"/>
      <c r="AH90" s="299"/>
      <c r="AI90" s="299"/>
      <c r="AJ90" s="299"/>
      <c r="AK90" s="299"/>
      <c r="AL90" s="299"/>
      <c r="AM90" s="299"/>
      <c r="AN90" s="299"/>
      <c r="AO90" s="299"/>
      <c r="AP90" s="299"/>
      <c r="AQ90" s="299"/>
      <c r="AR90" s="299"/>
      <c r="AS90" s="299"/>
      <c r="AT90" s="299"/>
      <c r="AU90" s="299"/>
      <c r="AV90" s="299"/>
      <c r="AW90" s="299"/>
      <c r="AX90" s="299"/>
      <c r="AY90" s="299"/>
      <c r="AZ90" s="299"/>
      <c r="BA90" s="299"/>
      <c r="BB90" s="299"/>
      <c r="BC90" s="299"/>
      <c r="BD90" s="299"/>
      <c r="BE90" s="299"/>
      <c r="BF90" s="299"/>
      <c r="BG90" s="299"/>
      <c r="BH90" s="299"/>
      <c r="BI90" s="299"/>
      <c r="BJ90" s="299"/>
      <c r="BK90" s="299"/>
      <c r="BL90" s="299"/>
      <c r="BM90" s="299"/>
      <c r="BN90" s="299"/>
      <c r="BO90" s="299"/>
      <c r="BP90" s="299"/>
      <c r="BQ90" s="299"/>
      <c r="BR90" s="299"/>
      <c r="BS90" s="299"/>
      <c r="BT90" s="299"/>
      <c r="BU90" s="299"/>
    </row>
    <row r="91" spans="1:73" s="339" customFormat="1" ht="15.75">
      <c r="A91" s="292" t="s">
        <v>628</v>
      </c>
      <c r="B91" s="266" t="s">
        <v>60</v>
      </c>
      <c r="C91" s="268" t="s">
        <v>583</v>
      </c>
      <c r="D91" s="268"/>
      <c r="E91" s="268" t="s">
        <v>584</v>
      </c>
      <c r="F91" s="268"/>
      <c r="G91" s="268"/>
      <c r="H91" s="268" t="s">
        <v>389</v>
      </c>
      <c r="I91" s="268" t="s">
        <v>378</v>
      </c>
      <c r="J91" s="268">
        <v>2</v>
      </c>
      <c r="K91" s="296"/>
      <c r="L91" s="296"/>
      <c r="M91" s="268" t="s">
        <v>664</v>
      </c>
      <c r="N91" s="268"/>
      <c r="O91" s="296"/>
      <c r="P91" s="296"/>
      <c r="Q91" s="296"/>
      <c r="R91" s="296"/>
      <c r="S91" s="296"/>
      <c r="T91" s="296"/>
      <c r="U91" s="299"/>
      <c r="V91" s="299"/>
      <c r="W91" s="299"/>
      <c r="X91" s="299"/>
      <c r="Y91" s="299"/>
      <c r="Z91" s="299"/>
      <c r="AA91" s="299"/>
      <c r="AB91" s="299"/>
      <c r="AC91" s="299"/>
      <c r="AD91" s="299"/>
      <c r="AE91" s="299"/>
      <c r="AF91" s="299"/>
      <c r="AG91" s="299"/>
      <c r="AH91" s="299"/>
      <c r="AI91" s="299"/>
      <c r="AJ91" s="299"/>
      <c r="AK91" s="299"/>
      <c r="AL91" s="299"/>
      <c r="AM91" s="299"/>
      <c r="AN91" s="299"/>
      <c r="AO91" s="299"/>
      <c r="AP91" s="299"/>
      <c r="AQ91" s="299"/>
      <c r="AR91" s="299"/>
      <c r="AS91" s="299"/>
      <c r="AT91" s="299"/>
      <c r="AU91" s="299"/>
      <c r="AV91" s="299"/>
      <c r="AW91" s="299"/>
      <c r="AX91" s="299"/>
      <c r="AY91" s="299"/>
      <c r="AZ91" s="299"/>
      <c r="BA91" s="299"/>
      <c r="BB91" s="299"/>
      <c r="BC91" s="299"/>
      <c r="BD91" s="299"/>
      <c r="BE91" s="299"/>
      <c r="BF91" s="299"/>
      <c r="BG91" s="299"/>
      <c r="BH91" s="299"/>
      <c r="BI91" s="299"/>
      <c r="BJ91" s="299"/>
      <c r="BK91" s="299"/>
      <c r="BL91" s="299"/>
      <c r="BM91" s="299"/>
      <c r="BN91" s="299"/>
      <c r="BO91" s="299"/>
      <c r="BP91" s="299"/>
      <c r="BQ91" s="299"/>
      <c r="BR91" s="299"/>
      <c r="BS91" s="299"/>
      <c r="BT91" s="299"/>
      <c r="BU91" s="299"/>
    </row>
    <row r="92" spans="1:73" s="339" customFormat="1" ht="15.75">
      <c r="A92" s="292" t="s">
        <v>629</v>
      </c>
      <c r="B92" s="266" t="s">
        <v>60</v>
      </c>
      <c r="C92" s="268" t="s">
        <v>585</v>
      </c>
      <c r="D92" s="268"/>
      <c r="E92" s="268" t="s">
        <v>586</v>
      </c>
      <c r="F92" s="268" t="s">
        <v>950</v>
      </c>
      <c r="G92" s="268"/>
      <c r="H92" s="268" t="s">
        <v>389</v>
      </c>
      <c r="I92" s="268" t="s">
        <v>378</v>
      </c>
      <c r="J92" s="268">
        <v>2</v>
      </c>
      <c r="K92" s="296"/>
      <c r="L92" s="296"/>
      <c r="M92" s="268" t="s">
        <v>664</v>
      </c>
      <c r="N92" s="268"/>
      <c r="O92" s="296"/>
      <c r="P92" s="296"/>
      <c r="Q92" s="296"/>
      <c r="R92" s="296"/>
      <c r="S92" s="296"/>
      <c r="T92" s="296"/>
      <c r="U92" s="299"/>
      <c r="V92" s="299"/>
      <c r="W92" s="299"/>
      <c r="X92" s="299"/>
      <c r="Y92" s="299"/>
      <c r="Z92" s="299"/>
      <c r="AA92" s="299"/>
      <c r="AB92" s="299"/>
      <c r="AC92" s="299"/>
      <c r="AD92" s="299"/>
      <c r="AE92" s="299"/>
      <c r="AF92" s="299"/>
      <c r="AG92" s="299"/>
      <c r="AH92" s="299"/>
      <c r="AI92" s="299"/>
      <c r="AJ92" s="299"/>
      <c r="AK92" s="299"/>
      <c r="AL92" s="299"/>
      <c r="AM92" s="299"/>
      <c r="AN92" s="299"/>
      <c r="AO92" s="299"/>
      <c r="AP92" s="299"/>
      <c r="AQ92" s="299"/>
      <c r="AR92" s="299"/>
      <c r="AS92" s="299"/>
      <c r="AT92" s="299"/>
      <c r="AU92" s="299"/>
      <c r="AV92" s="299"/>
      <c r="AW92" s="299"/>
      <c r="AX92" s="299"/>
      <c r="AY92" s="299"/>
      <c r="AZ92" s="299"/>
      <c r="BA92" s="299"/>
      <c r="BB92" s="299"/>
      <c r="BC92" s="299"/>
      <c r="BD92" s="299"/>
      <c r="BE92" s="299"/>
      <c r="BF92" s="299"/>
      <c r="BG92" s="299"/>
      <c r="BH92" s="299"/>
      <c r="BI92" s="299"/>
      <c r="BJ92" s="299"/>
      <c r="BK92" s="299"/>
      <c r="BL92" s="299"/>
      <c r="BM92" s="299"/>
      <c r="BN92" s="299"/>
      <c r="BO92" s="299"/>
      <c r="BP92" s="299"/>
      <c r="BQ92" s="299"/>
      <c r="BR92" s="299"/>
      <c r="BS92" s="299"/>
      <c r="BT92" s="299"/>
      <c r="BU92" s="299"/>
    </row>
    <row r="93" spans="1:73" s="339" customFormat="1" ht="15.75">
      <c r="A93" s="292" t="s">
        <v>630</v>
      </c>
      <c r="B93" s="266" t="s">
        <v>60</v>
      </c>
      <c r="C93" s="268" t="s">
        <v>587</v>
      </c>
      <c r="D93" s="268"/>
      <c r="E93" s="268" t="s">
        <v>588</v>
      </c>
      <c r="F93" s="268" t="s">
        <v>589</v>
      </c>
      <c r="G93" s="268"/>
      <c r="H93" s="268" t="s">
        <v>553</v>
      </c>
      <c r="I93" s="268" t="s">
        <v>378</v>
      </c>
      <c r="J93" s="268">
        <v>1</v>
      </c>
      <c r="K93" s="296"/>
      <c r="L93" s="296"/>
      <c r="M93" s="268" t="s">
        <v>664</v>
      </c>
      <c r="N93" s="268"/>
      <c r="O93" s="296"/>
      <c r="P93" s="296"/>
      <c r="Q93" s="296"/>
      <c r="R93" s="296"/>
      <c r="S93" s="296"/>
      <c r="T93" s="296"/>
      <c r="U93" s="299"/>
      <c r="V93" s="299"/>
      <c r="W93" s="299"/>
      <c r="X93" s="299"/>
      <c r="Y93" s="299"/>
      <c r="Z93" s="299"/>
      <c r="AA93" s="299"/>
      <c r="AB93" s="299"/>
      <c r="AC93" s="299"/>
      <c r="AD93" s="299"/>
      <c r="AE93" s="299"/>
      <c r="AF93" s="299"/>
      <c r="AG93" s="299"/>
      <c r="AH93" s="299"/>
      <c r="AI93" s="299"/>
      <c r="AJ93" s="299"/>
      <c r="AK93" s="299"/>
      <c r="AL93" s="299"/>
      <c r="AM93" s="299"/>
      <c r="AN93" s="299"/>
      <c r="AO93" s="299"/>
      <c r="AP93" s="299"/>
      <c r="AQ93" s="299"/>
      <c r="AR93" s="299"/>
      <c r="AS93" s="299"/>
      <c r="AT93" s="299"/>
      <c r="AU93" s="299"/>
      <c r="AV93" s="299"/>
      <c r="AW93" s="299"/>
      <c r="AX93" s="299"/>
      <c r="AY93" s="299"/>
      <c r="AZ93" s="299"/>
      <c r="BA93" s="299"/>
      <c r="BB93" s="299"/>
      <c r="BC93" s="299"/>
      <c r="BD93" s="299"/>
      <c r="BE93" s="299"/>
      <c r="BF93" s="299"/>
      <c r="BG93" s="299"/>
      <c r="BH93" s="299"/>
      <c r="BI93" s="299"/>
      <c r="BJ93" s="299"/>
      <c r="BK93" s="299"/>
      <c r="BL93" s="299"/>
      <c r="BM93" s="299"/>
      <c r="BN93" s="299"/>
      <c r="BO93" s="299"/>
      <c r="BP93" s="299"/>
      <c r="BQ93" s="299"/>
      <c r="BR93" s="299"/>
      <c r="BS93" s="299"/>
      <c r="BT93" s="299"/>
      <c r="BU93" s="299"/>
    </row>
    <row r="94" spans="1:73" s="339" customFormat="1" ht="15.75">
      <c r="A94" s="292" t="s">
        <v>631</v>
      </c>
      <c r="B94" s="266" t="s">
        <v>60</v>
      </c>
      <c r="C94" s="268" t="s">
        <v>590</v>
      </c>
      <c r="D94" s="268"/>
      <c r="E94" s="268" t="s">
        <v>591</v>
      </c>
      <c r="F94" s="268" t="s">
        <v>592</v>
      </c>
      <c r="G94" s="268"/>
      <c r="H94" s="268" t="s">
        <v>528</v>
      </c>
      <c r="I94" s="268" t="s">
        <v>378</v>
      </c>
      <c r="J94" s="268">
        <v>4</v>
      </c>
      <c r="K94" s="296"/>
      <c r="L94" s="296"/>
      <c r="M94" s="268" t="s">
        <v>664</v>
      </c>
      <c r="N94" s="268"/>
      <c r="O94" s="296"/>
      <c r="P94" s="296"/>
      <c r="Q94" s="296"/>
      <c r="R94" s="296"/>
      <c r="S94" s="296"/>
      <c r="T94" s="296"/>
      <c r="U94" s="299"/>
      <c r="V94" s="299"/>
      <c r="W94" s="299"/>
      <c r="X94" s="299"/>
      <c r="Y94" s="299"/>
      <c r="Z94" s="299"/>
      <c r="AA94" s="299"/>
      <c r="AB94" s="299"/>
      <c r="AC94" s="299"/>
      <c r="AD94" s="299"/>
      <c r="AE94" s="299"/>
      <c r="AF94" s="299"/>
      <c r="AG94" s="299"/>
      <c r="AH94" s="299"/>
      <c r="AI94" s="299"/>
      <c r="AJ94" s="299"/>
      <c r="AK94" s="299"/>
      <c r="AL94" s="299"/>
      <c r="AM94" s="299"/>
      <c r="AN94" s="299"/>
      <c r="AO94" s="299"/>
      <c r="AP94" s="299"/>
      <c r="AQ94" s="299"/>
      <c r="AR94" s="299"/>
      <c r="AS94" s="299"/>
      <c r="AT94" s="299"/>
      <c r="AU94" s="299"/>
      <c r="AV94" s="299"/>
      <c r="AW94" s="299"/>
      <c r="AX94" s="299"/>
      <c r="AY94" s="299"/>
      <c r="AZ94" s="299"/>
      <c r="BA94" s="299"/>
      <c r="BB94" s="299"/>
      <c r="BC94" s="299"/>
      <c r="BD94" s="299"/>
      <c r="BE94" s="299"/>
      <c r="BF94" s="299"/>
      <c r="BG94" s="299"/>
      <c r="BH94" s="299"/>
      <c r="BI94" s="299"/>
      <c r="BJ94" s="299"/>
      <c r="BK94" s="299"/>
      <c r="BL94" s="299"/>
      <c r="BM94" s="299"/>
      <c r="BN94" s="299"/>
      <c r="BO94" s="299"/>
      <c r="BP94" s="299"/>
      <c r="BQ94" s="299"/>
      <c r="BR94" s="299"/>
      <c r="BS94" s="299"/>
      <c r="BT94" s="299"/>
      <c r="BU94" s="299"/>
    </row>
    <row r="95" spans="1:73" s="339" customFormat="1" ht="15.75">
      <c r="A95" s="292" t="s">
        <v>632</v>
      </c>
      <c r="B95" s="266" t="s">
        <v>60</v>
      </c>
      <c r="C95" s="268" t="s">
        <v>593</v>
      </c>
      <c r="D95" s="268"/>
      <c r="E95" s="268" t="s">
        <v>594</v>
      </c>
      <c r="F95" s="268" t="s">
        <v>595</v>
      </c>
      <c r="G95" s="268"/>
      <c r="H95" s="268" t="s">
        <v>389</v>
      </c>
      <c r="I95" s="268" t="s">
        <v>378</v>
      </c>
      <c r="J95" s="268">
        <v>1</v>
      </c>
      <c r="K95" s="296"/>
      <c r="L95" s="296"/>
      <c r="M95" s="268" t="s">
        <v>664</v>
      </c>
      <c r="N95" s="268"/>
      <c r="O95" s="296"/>
      <c r="P95" s="296"/>
      <c r="Q95" s="296"/>
      <c r="R95" s="296"/>
      <c r="S95" s="296"/>
      <c r="T95" s="296"/>
      <c r="U95" s="299"/>
      <c r="V95" s="299"/>
      <c r="W95" s="299"/>
      <c r="X95" s="299"/>
      <c r="Y95" s="299"/>
      <c r="Z95" s="299"/>
      <c r="AA95" s="299"/>
      <c r="AB95" s="299"/>
      <c r="AC95" s="299"/>
      <c r="AD95" s="299"/>
      <c r="AE95" s="299"/>
      <c r="AF95" s="299"/>
      <c r="AG95" s="299"/>
      <c r="AH95" s="299"/>
      <c r="AI95" s="299"/>
      <c r="AJ95" s="299"/>
      <c r="AK95" s="299"/>
      <c r="AL95" s="299"/>
      <c r="AM95" s="299"/>
      <c r="AN95" s="299"/>
      <c r="AO95" s="299"/>
      <c r="AP95" s="299"/>
      <c r="AQ95" s="299"/>
      <c r="AR95" s="299"/>
      <c r="AS95" s="299"/>
      <c r="AT95" s="299"/>
      <c r="AU95" s="299"/>
      <c r="AV95" s="299"/>
      <c r="AW95" s="299"/>
      <c r="AX95" s="299"/>
      <c r="AY95" s="299"/>
      <c r="AZ95" s="299"/>
      <c r="BA95" s="299"/>
      <c r="BB95" s="299"/>
      <c r="BC95" s="299"/>
      <c r="BD95" s="299"/>
      <c r="BE95" s="299"/>
      <c r="BF95" s="299"/>
      <c r="BG95" s="299"/>
      <c r="BH95" s="299"/>
      <c r="BI95" s="299"/>
      <c r="BJ95" s="299"/>
      <c r="BK95" s="299"/>
      <c r="BL95" s="299"/>
      <c r="BM95" s="299"/>
      <c r="BN95" s="299"/>
      <c r="BO95" s="299"/>
      <c r="BP95" s="299"/>
      <c r="BQ95" s="299"/>
      <c r="BR95" s="299"/>
      <c r="BS95" s="299"/>
      <c r="BT95" s="299"/>
      <c r="BU95" s="299"/>
    </row>
    <row r="96" spans="1:73" s="339" customFormat="1" ht="15.75">
      <c r="A96" s="292" t="s">
        <v>633</v>
      </c>
      <c r="B96" s="266" t="s">
        <v>60</v>
      </c>
      <c r="C96" s="268" t="s">
        <v>596</v>
      </c>
      <c r="D96" s="268"/>
      <c r="E96" s="268" t="s">
        <v>586</v>
      </c>
      <c r="F96" s="268" t="s">
        <v>597</v>
      </c>
      <c r="G96" s="268"/>
      <c r="H96" s="268" t="s">
        <v>389</v>
      </c>
      <c r="I96" s="268" t="s">
        <v>378</v>
      </c>
      <c r="J96" s="268">
        <v>1</v>
      </c>
      <c r="K96" s="296"/>
      <c r="L96" s="296"/>
      <c r="M96" s="268" t="s">
        <v>664</v>
      </c>
      <c r="N96" s="268"/>
      <c r="O96" s="296"/>
      <c r="P96" s="296"/>
      <c r="Q96" s="296"/>
      <c r="R96" s="296"/>
      <c r="S96" s="296"/>
      <c r="T96" s="296"/>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c r="AR96" s="299"/>
      <c r="AS96" s="299"/>
      <c r="AT96" s="299"/>
      <c r="AU96" s="299"/>
      <c r="AV96" s="299"/>
      <c r="AW96" s="299"/>
      <c r="AX96" s="299"/>
      <c r="AY96" s="299"/>
      <c r="AZ96" s="299"/>
      <c r="BA96" s="299"/>
      <c r="BB96" s="299"/>
      <c r="BC96" s="299"/>
      <c r="BD96" s="299"/>
      <c r="BE96" s="299"/>
      <c r="BF96" s="299"/>
      <c r="BG96" s="299"/>
      <c r="BH96" s="299"/>
      <c r="BI96" s="299"/>
      <c r="BJ96" s="299"/>
      <c r="BK96" s="299"/>
      <c r="BL96" s="299"/>
      <c r="BM96" s="299"/>
      <c r="BN96" s="299"/>
      <c r="BO96" s="299"/>
      <c r="BP96" s="299"/>
      <c r="BQ96" s="299"/>
      <c r="BR96" s="299"/>
      <c r="BS96" s="299"/>
      <c r="BT96" s="299"/>
      <c r="BU96" s="299"/>
    </row>
    <row r="97" spans="1:73" s="339" customFormat="1" ht="15.75">
      <c r="A97" s="292" t="s">
        <v>634</v>
      </c>
      <c r="B97" s="266" t="s">
        <v>60</v>
      </c>
      <c r="C97" s="268" t="s">
        <v>598</v>
      </c>
      <c r="D97" s="268"/>
      <c r="E97" s="268" t="s">
        <v>586</v>
      </c>
      <c r="F97" s="268" t="s">
        <v>599</v>
      </c>
      <c r="G97" s="268"/>
      <c r="H97" s="268" t="s">
        <v>567</v>
      </c>
      <c r="I97" s="268" t="s">
        <v>378</v>
      </c>
      <c r="J97" s="268">
        <v>2</v>
      </c>
      <c r="K97" s="296"/>
      <c r="L97" s="296"/>
      <c r="M97" s="268" t="s">
        <v>664</v>
      </c>
      <c r="N97" s="268"/>
      <c r="O97" s="296"/>
      <c r="P97" s="296"/>
      <c r="Q97" s="296"/>
      <c r="R97" s="296"/>
      <c r="S97" s="296"/>
      <c r="T97" s="296"/>
      <c r="U97" s="299"/>
      <c r="V97" s="299"/>
      <c r="W97" s="299"/>
      <c r="X97" s="299"/>
      <c r="Y97" s="299"/>
      <c r="Z97" s="299"/>
      <c r="AA97" s="299"/>
      <c r="AB97" s="299"/>
      <c r="AC97" s="299"/>
      <c r="AD97" s="299"/>
      <c r="AE97" s="299"/>
      <c r="AF97" s="299"/>
      <c r="AG97" s="299"/>
      <c r="AH97" s="299"/>
      <c r="AI97" s="299"/>
      <c r="AJ97" s="299"/>
      <c r="AK97" s="299"/>
      <c r="AL97" s="299"/>
      <c r="AM97" s="299"/>
      <c r="AN97" s="299"/>
      <c r="AO97" s="299"/>
      <c r="AP97" s="299"/>
      <c r="AQ97" s="299"/>
      <c r="AR97" s="299"/>
      <c r="AS97" s="299"/>
      <c r="AT97" s="299"/>
      <c r="AU97" s="299"/>
      <c r="AV97" s="299"/>
      <c r="AW97" s="299"/>
      <c r="AX97" s="299"/>
      <c r="AY97" s="299"/>
      <c r="AZ97" s="299"/>
      <c r="BA97" s="299"/>
      <c r="BB97" s="299"/>
      <c r="BC97" s="299"/>
      <c r="BD97" s="299"/>
      <c r="BE97" s="299"/>
      <c r="BF97" s="299"/>
      <c r="BG97" s="299"/>
      <c r="BH97" s="299"/>
      <c r="BI97" s="299"/>
      <c r="BJ97" s="299"/>
      <c r="BK97" s="299"/>
      <c r="BL97" s="299"/>
      <c r="BM97" s="299"/>
      <c r="BN97" s="299"/>
      <c r="BO97" s="299"/>
      <c r="BP97" s="299"/>
      <c r="BQ97" s="299"/>
      <c r="BR97" s="299"/>
      <c r="BS97" s="299"/>
      <c r="BT97" s="299"/>
      <c r="BU97" s="299"/>
    </row>
    <row r="98" spans="1:73" s="339" customFormat="1" ht="15.75">
      <c r="A98" s="292" t="s">
        <v>635</v>
      </c>
      <c r="B98" s="266" t="s">
        <v>60</v>
      </c>
      <c r="C98" s="268" t="s">
        <v>602</v>
      </c>
      <c r="D98" s="268"/>
      <c r="E98" s="268" t="s">
        <v>603</v>
      </c>
      <c r="F98" s="268"/>
      <c r="G98" s="268"/>
      <c r="H98" s="268" t="s">
        <v>604</v>
      </c>
      <c r="I98" s="268" t="s">
        <v>378</v>
      </c>
      <c r="J98" s="268">
        <v>1</v>
      </c>
      <c r="K98" s="296"/>
      <c r="L98" s="296"/>
      <c r="M98" s="268" t="s">
        <v>664</v>
      </c>
      <c r="N98" s="268" t="s">
        <v>1108</v>
      </c>
      <c r="O98" s="296" t="s">
        <v>2064</v>
      </c>
      <c r="P98" s="296"/>
      <c r="Q98" s="296"/>
      <c r="R98" s="296"/>
      <c r="S98" s="296"/>
      <c r="T98" s="296"/>
      <c r="U98" s="299"/>
      <c r="V98" s="299"/>
      <c r="W98" s="299"/>
      <c r="X98" s="299"/>
      <c r="Y98" s="299"/>
      <c r="Z98" s="299"/>
      <c r="AA98" s="299"/>
      <c r="AB98" s="299"/>
      <c r="AC98" s="299"/>
      <c r="AD98" s="299"/>
      <c r="AE98" s="299"/>
      <c r="AF98" s="299"/>
      <c r="AG98" s="299"/>
      <c r="AH98" s="299"/>
      <c r="AI98" s="299"/>
      <c r="AJ98" s="299"/>
      <c r="AK98" s="299"/>
      <c r="AL98" s="299"/>
      <c r="AM98" s="299"/>
      <c r="AN98" s="299"/>
      <c r="AO98" s="299"/>
      <c r="AP98" s="299"/>
      <c r="AQ98" s="299"/>
      <c r="AR98" s="299"/>
      <c r="AS98" s="299"/>
      <c r="AT98" s="299"/>
      <c r="AU98" s="299"/>
      <c r="AV98" s="299"/>
      <c r="AW98" s="299"/>
      <c r="AX98" s="299"/>
      <c r="AY98" s="299"/>
      <c r="AZ98" s="299"/>
      <c r="BA98" s="299"/>
      <c r="BB98" s="299"/>
      <c r="BC98" s="299"/>
      <c r="BD98" s="299"/>
      <c r="BE98" s="299"/>
      <c r="BF98" s="299"/>
      <c r="BG98" s="299"/>
      <c r="BH98" s="299"/>
      <c r="BI98" s="299"/>
      <c r="BJ98" s="299"/>
      <c r="BK98" s="299"/>
      <c r="BL98" s="299"/>
      <c r="BM98" s="299"/>
      <c r="BN98" s="299"/>
      <c r="BO98" s="299"/>
      <c r="BP98" s="299"/>
      <c r="BQ98" s="299"/>
      <c r="BR98" s="299"/>
      <c r="BS98" s="299"/>
      <c r="BT98" s="299"/>
      <c r="BU98" s="299"/>
    </row>
    <row r="99" spans="1:73" s="296" customFormat="1" ht="15.75">
      <c r="A99" s="292" t="s">
        <v>636</v>
      </c>
      <c r="B99" s="266" t="s">
        <v>60</v>
      </c>
      <c r="C99" s="268" t="s">
        <v>665</v>
      </c>
      <c r="D99" s="268"/>
      <c r="E99" s="268"/>
      <c r="F99" s="268"/>
      <c r="G99" s="268"/>
      <c r="H99" s="268" t="s">
        <v>403</v>
      </c>
      <c r="I99" s="268" t="s">
        <v>378</v>
      </c>
      <c r="J99" s="268">
        <v>1</v>
      </c>
      <c r="M99" s="268" t="str">
        <f>+M98</f>
        <v>ACTIVO FIJO</v>
      </c>
      <c r="N99" s="268"/>
      <c r="U99" s="299"/>
      <c r="V99" s="299"/>
      <c r="W99" s="299"/>
      <c r="X99" s="299"/>
      <c r="Y99" s="299"/>
      <c r="Z99" s="299"/>
      <c r="AA99" s="299"/>
      <c r="AB99" s="299"/>
      <c r="AC99" s="299"/>
      <c r="AD99" s="299"/>
      <c r="AE99" s="299"/>
      <c r="AF99" s="299"/>
      <c r="AG99" s="299"/>
      <c r="AH99" s="299"/>
      <c r="AI99" s="299"/>
      <c r="AJ99" s="299"/>
      <c r="AK99" s="299"/>
      <c r="AL99" s="299"/>
      <c r="AM99" s="299"/>
      <c r="AN99" s="299"/>
      <c r="AO99" s="299"/>
      <c r="AP99" s="299"/>
      <c r="AQ99" s="299"/>
      <c r="AR99" s="299"/>
      <c r="AS99" s="299"/>
      <c r="AT99" s="299"/>
      <c r="AU99" s="299"/>
      <c r="AV99" s="299"/>
      <c r="AW99" s="299"/>
      <c r="AX99" s="299"/>
      <c r="AY99" s="299"/>
      <c r="AZ99" s="299"/>
      <c r="BA99" s="299"/>
      <c r="BB99" s="299"/>
      <c r="BC99" s="299"/>
      <c r="BD99" s="299"/>
      <c r="BE99" s="299"/>
      <c r="BF99" s="299"/>
      <c r="BG99" s="299"/>
      <c r="BH99" s="299"/>
      <c r="BI99" s="299"/>
      <c r="BJ99" s="299"/>
      <c r="BK99" s="299"/>
      <c r="BL99" s="299"/>
      <c r="BM99" s="299"/>
      <c r="BN99" s="299"/>
      <c r="BO99" s="299"/>
      <c r="BP99" s="299"/>
      <c r="BQ99" s="299"/>
      <c r="BR99" s="299"/>
      <c r="BS99" s="299"/>
      <c r="BT99" s="299"/>
      <c r="BU99" s="299"/>
    </row>
    <row r="100" spans="1:73" s="296" customFormat="1" ht="15.75">
      <c r="A100" s="292" t="s">
        <v>637</v>
      </c>
      <c r="B100" s="266" t="s">
        <v>60</v>
      </c>
      <c r="C100" s="268" t="s">
        <v>666</v>
      </c>
      <c r="D100" s="268"/>
      <c r="E100" s="268"/>
      <c r="F100" s="268"/>
      <c r="G100" s="268"/>
      <c r="H100" s="268" t="s">
        <v>613</v>
      </c>
      <c r="I100" s="268" t="e">
        <f>+#REF!</f>
        <v>#REF!</v>
      </c>
      <c r="J100" s="268">
        <f>10-1</f>
        <v>9</v>
      </c>
      <c r="M100" s="268" t="str">
        <f>+M99</f>
        <v>ACTIVO FIJO</v>
      </c>
      <c r="N100" s="268"/>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299"/>
      <c r="AP100" s="299"/>
      <c r="AQ100" s="299"/>
      <c r="AR100" s="299"/>
      <c r="AS100" s="299"/>
      <c r="AT100" s="299"/>
      <c r="AU100" s="299"/>
      <c r="AV100" s="299"/>
      <c r="AW100" s="299"/>
      <c r="AX100" s="299"/>
      <c r="AY100" s="299"/>
      <c r="AZ100" s="299"/>
      <c r="BA100" s="299"/>
      <c r="BB100" s="299"/>
      <c r="BC100" s="299"/>
      <c r="BD100" s="299"/>
      <c r="BE100" s="299"/>
      <c r="BF100" s="299"/>
      <c r="BG100" s="299"/>
      <c r="BH100" s="299"/>
      <c r="BI100" s="299"/>
      <c r="BJ100" s="299"/>
      <c r="BK100" s="299"/>
      <c r="BL100" s="299"/>
      <c r="BM100" s="299"/>
      <c r="BN100" s="299"/>
      <c r="BO100" s="299"/>
      <c r="BP100" s="299"/>
      <c r="BQ100" s="299"/>
      <c r="BR100" s="299"/>
      <c r="BS100" s="299"/>
      <c r="BT100" s="299"/>
      <c r="BU100" s="299"/>
    </row>
    <row r="101" spans="1:73" s="296" customFormat="1" ht="15.75">
      <c r="A101" s="292" t="s">
        <v>638</v>
      </c>
      <c r="B101" s="266" t="s">
        <v>60</v>
      </c>
      <c r="C101" s="268" t="s">
        <v>667</v>
      </c>
      <c r="D101" s="268"/>
      <c r="E101" s="268"/>
      <c r="F101" s="268"/>
      <c r="G101" s="268"/>
      <c r="H101" s="268" t="s">
        <v>604</v>
      </c>
      <c r="I101" s="268" t="e">
        <f>+I100</f>
        <v>#REF!</v>
      </c>
      <c r="J101" s="268">
        <v>5</v>
      </c>
      <c r="M101" s="268" t="str">
        <f>+M99</f>
        <v>ACTIVO FIJO</v>
      </c>
      <c r="N101" s="268"/>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299"/>
      <c r="AP101" s="299"/>
      <c r="AQ101" s="299"/>
      <c r="AR101" s="299"/>
      <c r="AS101" s="299"/>
      <c r="AT101" s="299"/>
      <c r="AU101" s="299"/>
      <c r="AV101" s="299"/>
      <c r="AW101" s="299"/>
      <c r="AX101" s="299"/>
      <c r="AY101" s="299"/>
      <c r="AZ101" s="299"/>
      <c r="BA101" s="299"/>
      <c r="BB101" s="299"/>
      <c r="BC101" s="299"/>
      <c r="BD101" s="299"/>
      <c r="BE101" s="299"/>
      <c r="BF101" s="299"/>
      <c r="BG101" s="299"/>
      <c r="BH101" s="299"/>
      <c r="BI101" s="299"/>
      <c r="BJ101" s="299"/>
      <c r="BK101" s="299"/>
      <c r="BL101" s="299"/>
      <c r="BM101" s="299"/>
      <c r="BN101" s="299"/>
      <c r="BO101" s="299"/>
      <c r="BP101" s="299"/>
      <c r="BQ101" s="299"/>
      <c r="BR101" s="299"/>
      <c r="BS101" s="299"/>
      <c r="BT101" s="299"/>
      <c r="BU101" s="299"/>
    </row>
    <row r="102" spans="1:73" s="296" customFormat="1" ht="15.75">
      <c r="A102" s="292" t="s">
        <v>639</v>
      </c>
      <c r="B102" s="266" t="s">
        <v>60</v>
      </c>
      <c r="C102" s="268" t="s">
        <v>849</v>
      </c>
      <c r="D102" s="268"/>
      <c r="E102" s="268" t="s">
        <v>850</v>
      </c>
      <c r="F102" s="268">
        <v>8110088274</v>
      </c>
      <c r="G102" s="268"/>
      <c r="H102" s="268" t="s">
        <v>384</v>
      </c>
      <c r="I102" s="268" t="s">
        <v>378</v>
      </c>
      <c r="J102" s="268">
        <v>1</v>
      </c>
      <c r="M102" s="268" t="str">
        <f t="shared" ref="M102:M111" si="3">+M100</f>
        <v>ACTIVO FIJO</v>
      </c>
      <c r="N102" s="268"/>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99"/>
      <c r="AP102" s="299"/>
      <c r="AQ102" s="299"/>
      <c r="AR102" s="299"/>
      <c r="AS102" s="299"/>
      <c r="AT102" s="299"/>
      <c r="AU102" s="299"/>
      <c r="AV102" s="299"/>
      <c r="AW102" s="299"/>
      <c r="AX102" s="299"/>
      <c r="AY102" s="299"/>
      <c r="AZ102" s="299"/>
      <c r="BA102" s="299"/>
      <c r="BB102" s="299"/>
      <c r="BC102" s="299"/>
      <c r="BD102" s="299"/>
      <c r="BE102" s="299"/>
      <c r="BF102" s="299"/>
      <c r="BG102" s="299"/>
      <c r="BH102" s="299"/>
      <c r="BI102" s="299"/>
      <c r="BJ102" s="299"/>
      <c r="BK102" s="299"/>
      <c r="BL102" s="299"/>
      <c r="BM102" s="299"/>
      <c r="BN102" s="299"/>
      <c r="BO102" s="299"/>
      <c r="BP102" s="299"/>
      <c r="BQ102" s="299"/>
      <c r="BR102" s="299"/>
      <c r="BS102" s="299"/>
      <c r="BT102" s="299"/>
      <c r="BU102" s="299"/>
    </row>
    <row r="103" spans="1:73" s="339" customFormat="1" ht="15.75">
      <c r="A103" s="292" t="s">
        <v>640</v>
      </c>
      <c r="B103" s="266" t="s">
        <v>60</v>
      </c>
      <c r="C103" s="268" t="s">
        <v>851</v>
      </c>
      <c r="D103" s="268" t="s">
        <v>853</v>
      </c>
      <c r="E103" s="268" t="s">
        <v>852</v>
      </c>
      <c r="F103" s="268"/>
      <c r="G103" s="268"/>
      <c r="H103" s="268" t="s">
        <v>384</v>
      </c>
      <c r="I103" s="268" t="s">
        <v>378</v>
      </c>
      <c r="J103" s="268">
        <v>5</v>
      </c>
      <c r="K103" s="296"/>
      <c r="L103" s="296"/>
      <c r="M103" s="268" t="str">
        <f t="shared" si="3"/>
        <v>ACTIVO FIJO</v>
      </c>
      <c r="N103" s="268"/>
      <c r="O103" s="296"/>
      <c r="P103" s="296"/>
      <c r="Q103" s="296"/>
      <c r="R103" s="296"/>
      <c r="S103" s="296"/>
      <c r="T103" s="296"/>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299"/>
      <c r="AU103" s="299"/>
      <c r="AV103" s="299"/>
      <c r="AW103" s="299"/>
      <c r="AX103" s="299"/>
      <c r="AY103" s="299"/>
      <c r="AZ103" s="299"/>
      <c r="BA103" s="299"/>
      <c r="BB103" s="299"/>
      <c r="BC103" s="299"/>
      <c r="BD103" s="299"/>
      <c r="BE103" s="299"/>
      <c r="BF103" s="299"/>
      <c r="BG103" s="299"/>
      <c r="BH103" s="299"/>
      <c r="BI103" s="299"/>
      <c r="BJ103" s="299"/>
      <c r="BK103" s="299"/>
      <c r="BL103" s="299"/>
      <c r="BM103" s="299"/>
      <c r="BN103" s="299"/>
      <c r="BO103" s="299"/>
      <c r="BP103" s="299"/>
      <c r="BQ103" s="299"/>
      <c r="BR103" s="299"/>
      <c r="BS103" s="299"/>
      <c r="BT103" s="299"/>
      <c r="BU103" s="299"/>
    </row>
    <row r="104" spans="1:73" s="339" customFormat="1" ht="15.75">
      <c r="A104" s="292" t="s">
        <v>641</v>
      </c>
      <c r="B104" s="266" t="str">
        <f>+B103</f>
        <v>4.1.1.4.01</v>
      </c>
      <c r="C104" s="268" t="s">
        <v>851</v>
      </c>
      <c r="D104" s="268" t="s">
        <v>854</v>
      </c>
      <c r="E104" s="268" t="s">
        <v>852</v>
      </c>
      <c r="F104" s="268"/>
      <c r="G104" s="268"/>
      <c r="H104" s="268" t="s">
        <v>384</v>
      </c>
      <c r="I104" s="268" t="s">
        <v>378</v>
      </c>
      <c r="J104" s="268">
        <v>1</v>
      </c>
      <c r="K104" s="296"/>
      <c r="L104" s="296"/>
      <c r="M104" s="268" t="str">
        <f t="shared" si="3"/>
        <v>ACTIVO FIJO</v>
      </c>
      <c r="N104" s="268"/>
      <c r="O104" s="296"/>
      <c r="P104" s="296"/>
      <c r="Q104" s="296"/>
      <c r="R104" s="296"/>
      <c r="S104" s="296"/>
      <c r="T104" s="296"/>
      <c r="U104" s="299"/>
      <c r="V104" s="299"/>
      <c r="W104" s="299"/>
      <c r="X104" s="299"/>
      <c r="Y104" s="299"/>
      <c r="Z104" s="299"/>
      <c r="AA104" s="299"/>
      <c r="AB104" s="299"/>
      <c r="AC104" s="299"/>
      <c r="AD104" s="299"/>
      <c r="AE104" s="299"/>
      <c r="AF104" s="299"/>
      <c r="AG104" s="299"/>
      <c r="AH104" s="299"/>
      <c r="AI104" s="299"/>
      <c r="AJ104" s="299"/>
      <c r="AK104" s="299"/>
      <c r="AL104" s="299"/>
      <c r="AM104" s="299"/>
      <c r="AN104" s="299"/>
      <c r="AO104" s="299"/>
      <c r="AP104" s="299"/>
      <c r="AQ104" s="299"/>
      <c r="AR104" s="299"/>
      <c r="AS104" s="299"/>
      <c r="AT104" s="299"/>
      <c r="AU104" s="299"/>
      <c r="AV104" s="299"/>
      <c r="AW104" s="299"/>
      <c r="AX104" s="299"/>
      <c r="AY104" s="299"/>
      <c r="AZ104" s="299"/>
      <c r="BA104" s="299"/>
      <c r="BB104" s="299"/>
      <c r="BC104" s="299"/>
      <c r="BD104" s="299"/>
      <c r="BE104" s="299"/>
      <c r="BF104" s="299"/>
      <c r="BG104" s="299"/>
      <c r="BH104" s="299"/>
      <c r="BI104" s="299"/>
      <c r="BJ104" s="299"/>
      <c r="BK104" s="299"/>
      <c r="BL104" s="299"/>
      <c r="BM104" s="299"/>
      <c r="BN104" s="299"/>
      <c r="BO104" s="299"/>
      <c r="BP104" s="299"/>
      <c r="BQ104" s="299"/>
      <c r="BR104" s="299"/>
      <c r="BS104" s="299"/>
      <c r="BT104" s="299"/>
      <c r="BU104" s="299"/>
    </row>
    <row r="105" spans="1:73" s="339" customFormat="1" ht="15.75">
      <c r="A105" s="292" t="s">
        <v>642</v>
      </c>
      <c r="B105" s="266" t="s">
        <v>60</v>
      </c>
      <c r="C105" s="385" t="s">
        <v>851</v>
      </c>
      <c r="D105" s="268" t="s">
        <v>856</v>
      </c>
      <c r="E105" s="268" t="s">
        <v>852</v>
      </c>
      <c r="F105" s="268"/>
      <c r="G105" s="268"/>
      <c r="H105" s="268" t="s">
        <v>384</v>
      </c>
      <c r="I105" s="268" t="s">
        <v>378</v>
      </c>
      <c r="J105" s="268">
        <v>2</v>
      </c>
      <c r="K105" s="296"/>
      <c r="L105" s="296"/>
      <c r="M105" s="268" t="str">
        <f t="shared" si="3"/>
        <v>ACTIVO FIJO</v>
      </c>
      <c r="N105" s="268"/>
      <c r="O105" s="296"/>
      <c r="P105" s="296"/>
      <c r="Q105" s="296"/>
      <c r="R105" s="296"/>
      <c r="S105" s="296"/>
      <c r="T105" s="296"/>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299"/>
      <c r="AP105" s="299"/>
      <c r="AQ105" s="299"/>
      <c r="AR105" s="299"/>
      <c r="AS105" s="299"/>
      <c r="AT105" s="299"/>
      <c r="AU105" s="299"/>
      <c r="AV105" s="299"/>
      <c r="AW105" s="299"/>
      <c r="AX105" s="299"/>
      <c r="AY105" s="299"/>
      <c r="AZ105" s="299"/>
      <c r="BA105" s="299"/>
      <c r="BB105" s="299"/>
      <c r="BC105" s="299"/>
      <c r="BD105" s="299"/>
      <c r="BE105" s="299"/>
      <c r="BF105" s="299"/>
      <c r="BG105" s="299"/>
      <c r="BH105" s="299"/>
      <c r="BI105" s="299"/>
      <c r="BJ105" s="299"/>
      <c r="BK105" s="299"/>
      <c r="BL105" s="299"/>
      <c r="BM105" s="299"/>
      <c r="BN105" s="299"/>
      <c r="BO105" s="299"/>
      <c r="BP105" s="299"/>
      <c r="BQ105" s="299"/>
      <c r="BR105" s="299"/>
      <c r="BS105" s="299"/>
      <c r="BT105" s="299"/>
      <c r="BU105" s="299"/>
    </row>
    <row r="106" spans="1:73" s="339" customFormat="1" ht="15.75">
      <c r="A106" s="292" t="s">
        <v>643</v>
      </c>
      <c r="B106" s="266" t="s">
        <v>60</v>
      </c>
      <c r="C106" s="385"/>
      <c r="D106" s="268" t="s">
        <v>855</v>
      </c>
      <c r="E106" s="268" t="s">
        <v>852</v>
      </c>
      <c r="F106" s="268"/>
      <c r="G106" s="268"/>
      <c r="H106" s="268" t="s">
        <v>384</v>
      </c>
      <c r="I106" s="268" t="s">
        <v>378</v>
      </c>
      <c r="J106" s="268">
        <v>60</v>
      </c>
      <c r="K106" s="296"/>
      <c r="L106" s="296"/>
      <c r="M106" s="268" t="str">
        <f t="shared" si="3"/>
        <v>ACTIVO FIJO</v>
      </c>
      <c r="N106" s="268"/>
      <c r="O106" s="296"/>
      <c r="P106" s="296"/>
      <c r="Q106" s="296"/>
      <c r="R106" s="296"/>
      <c r="S106" s="296"/>
      <c r="T106" s="296"/>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299"/>
      <c r="AP106" s="299"/>
      <c r="AQ106" s="299"/>
      <c r="AR106" s="299"/>
      <c r="AS106" s="299"/>
      <c r="AT106" s="299"/>
      <c r="AU106" s="299"/>
      <c r="AV106" s="299"/>
      <c r="AW106" s="299"/>
      <c r="AX106" s="299"/>
      <c r="AY106" s="299"/>
      <c r="AZ106" s="299"/>
      <c r="BA106" s="299"/>
      <c r="BB106" s="299"/>
      <c r="BC106" s="299"/>
      <c r="BD106" s="299"/>
      <c r="BE106" s="299"/>
      <c r="BF106" s="299"/>
      <c r="BG106" s="299"/>
      <c r="BH106" s="299"/>
      <c r="BI106" s="299"/>
      <c r="BJ106" s="299"/>
      <c r="BK106" s="299"/>
      <c r="BL106" s="299"/>
      <c r="BM106" s="299"/>
      <c r="BN106" s="299"/>
      <c r="BO106" s="299"/>
      <c r="BP106" s="299"/>
      <c r="BQ106" s="299"/>
      <c r="BR106" s="299"/>
      <c r="BS106" s="299"/>
      <c r="BT106" s="299"/>
      <c r="BU106" s="299"/>
    </row>
    <row r="107" spans="1:73" s="339" customFormat="1" ht="15.75">
      <c r="A107" s="292" t="s">
        <v>644</v>
      </c>
      <c r="B107" s="266" t="s">
        <v>60</v>
      </c>
      <c r="C107" s="268" t="str">
        <f>+C104</f>
        <v>NEBULIZADOR</v>
      </c>
      <c r="D107" s="268" t="s">
        <v>857</v>
      </c>
      <c r="E107" s="268" t="str">
        <f>+E105</f>
        <v xml:space="preserve">MAGNAIR </v>
      </c>
      <c r="F107" s="268"/>
      <c r="G107" s="268"/>
      <c r="H107" s="268" t="s">
        <v>389</v>
      </c>
      <c r="I107" s="268" t="s">
        <v>378</v>
      </c>
      <c r="J107" s="268">
        <v>2</v>
      </c>
      <c r="K107" s="296"/>
      <c r="L107" s="296"/>
      <c r="M107" s="268" t="str">
        <f t="shared" si="3"/>
        <v>ACTIVO FIJO</v>
      </c>
      <c r="N107" s="268"/>
      <c r="O107" s="296"/>
      <c r="P107" s="296"/>
      <c r="Q107" s="296"/>
      <c r="R107" s="296"/>
      <c r="S107" s="296"/>
      <c r="T107" s="296"/>
      <c r="U107" s="299"/>
      <c r="V107" s="299"/>
      <c r="W107" s="299"/>
      <c r="X107" s="299"/>
      <c r="Y107" s="299"/>
      <c r="Z107" s="299"/>
      <c r="AA107" s="299"/>
      <c r="AB107" s="299"/>
      <c r="AC107" s="299"/>
      <c r="AD107" s="299"/>
      <c r="AE107" s="299"/>
      <c r="AF107" s="299"/>
      <c r="AG107" s="299"/>
      <c r="AH107" s="299"/>
      <c r="AI107" s="299"/>
      <c r="AJ107" s="299"/>
      <c r="AK107" s="299"/>
      <c r="AL107" s="299"/>
      <c r="AM107" s="299"/>
      <c r="AN107" s="299"/>
      <c r="AO107" s="299"/>
      <c r="AP107" s="299"/>
      <c r="AQ107" s="299"/>
      <c r="AR107" s="299"/>
      <c r="AS107" s="299"/>
      <c r="AT107" s="299"/>
      <c r="AU107" s="299"/>
      <c r="AV107" s="299"/>
      <c r="AW107" s="299"/>
      <c r="AX107" s="299"/>
      <c r="AY107" s="299"/>
      <c r="AZ107" s="299"/>
      <c r="BA107" s="299"/>
      <c r="BB107" s="299"/>
      <c r="BC107" s="299"/>
      <c r="BD107" s="299"/>
      <c r="BE107" s="299"/>
      <c r="BF107" s="299"/>
      <c r="BG107" s="299"/>
      <c r="BH107" s="299"/>
      <c r="BI107" s="299"/>
      <c r="BJ107" s="299"/>
      <c r="BK107" s="299"/>
      <c r="BL107" s="299"/>
      <c r="BM107" s="299"/>
      <c r="BN107" s="299"/>
      <c r="BO107" s="299"/>
      <c r="BP107" s="299"/>
      <c r="BQ107" s="299"/>
      <c r="BR107" s="299"/>
      <c r="BS107" s="299"/>
      <c r="BT107" s="299"/>
      <c r="BU107" s="299"/>
    </row>
    <row r="108" spans="1:73" s="339" customFormat="1" ht="15.75">
      <c r="A108" s="292" t="s">
        <v>645</v>
      </c>
      <c r="B108" s="266" t="s">
        <v>60</v>
      </c>
      <c r="C108" s="268" t="s">
        <v>858</v>
      </c>
      <c r="D108" s="268" t="s">
        <v>861</v>
      </c>
      <c r="E108" s="268" t="s">
        <v>860</v>
      </c>
      <c r="F108" s="268" t="s">
        <v>859</v>
      </c>
      <c r="G108" s="268"/>
      <c r="H108" s="268" t="s">
        <v>384</v>
      </c>
      <c r="I108" s="268" t="s">
        <v>378</v>
      </c>
      <c r="J108" s="268">
        <v>1</v>
      </c>
      <c r="K108" s="296"/>
      <c r="L108" s="296"/>
      <c r="M108" s="268" t="str">
        <f t="shared" si="3"/>
        <v>ACTIVO FIJO</v>
      </c>
      <c r="N108" s="268"/>
      <c r="O108" s="296"/>
      <c r="P108" s="296"/>
      <c r="Q108" s="296"/>
      <c r="R108" s="296"/>
      <c r="S108" s="296"/>
      <c r="T108" s="296"/>
      <c r="U108" s="299"/>
      <c r="V108" s="299"/>
      <c r="W108" s="299"/>
      <c r="X108" s="299"/>
      <c r="Y108" s="299"/>
      <c r="Z108" s="299"/>
      <c r="AA108" s="299"/>
      <c r="AB108" s="299"/>
      <c r="AC108" s="299"/>
      <c r="AD108" s="299"/>
      <c r="AE108" s="299"/>
      <c r="AF108" s="299"/>
      <c r="AG108" s="299"/>
      <c r="AH108" s="299"/>
      <c r="AI108" s="299"/>
      <c r="AJ108" s="299"/>
      <c r="AK108" s="299"/>
      <c r="AL108" s="299"/>
      <c r="AM108" s="299"/>
      <c r="AN108" s="299"/>
      <c r="AO108" s="299"/>
      <c r="AP108" s="299"/>
      <c r="AQ108" s="299"/>
      <c r="AR108" s="299"/>
      <c r="AS108" s="299"/>
      <c r="AT108" s="299"/>
      <c r="AU108" s="299"/>
      <c r="AV108" s="299"/>
      <c r="AW108" s="299"/>
      <c r="AX108" s="299"/>
      <c r="AY108" s="299"/>
      <c r="AZ108" s="299"/>
      <c r="BA108" s="299"/>
      <c r="BB108" s="299"/>
      <c r="BC108" s="299"/>
      <c r="BD108" s="299"/>
      <c r="BE108" s="299"/>
      <c r="BF108" s="299"/>
      <c r="BG108" s="299"/>
      <c r="BH108" s="299"/>
      <c r="BI108" s="299"/>
      <c r="BJ108" s="299"/>
      <c r="BK108" s="299"/>
      <c r="BL108" s="299"/>
      <c r="BM108" s="299"/>
      <c r="BN108" s="299"/>
      <c r="BO108" s="299"/>
      <c r="BP108" s="299"/>
      <c r="BQ108" s="299"/>
      <c r="BR108" s="299"/>
      <c r="BS108" s="299"/>
      <c r="BT108" s="299"/>
      <c r="BU108" s="299"/>
    </row>
    <row r="109" spans="1:73" s="339" customFormat="1" ht="15.75">
      <c r="A109" s="292" t="s">
        <v>646</v>
      </c>
      <c r="B109" s="266" t="s">
        <v>60</v>
      </c>
      <c r="C109" s="268" t="s">
        <v>1989</v>
      </c>
      <c r="D109" s="268"/>
      <c r="E109" s="268" t="s">
        <v>862</v>
      </c>
      <c r="F109" s="268" t="s">
        <v>863</v>
      </c>
      <c r="G109" s="268"/>
      <c r="H109" s="268" t="s">
        <v>864</v>
      </c>
      <c r="I109" s="268" t="s">
        <v>378</v>
      </c>
      <c r="J109" s="268">
        <v>13</v>
      </c>
      <c r="K109" s="296"/>
      <c r="L109" s="296"/>
      <c r="M109" s="268" t="str">
        <f t="shared" si="3"/>
        <v>ACTIVO FIJO</v>
      </c>
      <c r="N109" s="268"/>
      <c r="O109" s="296"/>
      <c r="P109" s="296"/>
      <c r="Q109" s="296"/>
      <c r="R109" s="296"/>
      <c r="S109" s="296"/>
      <c r="T109" s="296"/>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9"/>
      <c r="AR109" s="299"/>
      <c r="AS109" s="299"/>
      <c r="AT109" s="299"/>
      <c r="AU109" s="299"/>
      <c r="AV109" s="299"/>
      <c r="AW109" s="299"/>
      <c r="AX109" s="299"/>
      <c r="AY109" s="299"/>
      <c r="AZ109" s="299"/>
      <c r="BA109" s="299"/>
      <c r="BB109" s="299"/>
      <c r="BC109" s="299"/>
      <c r="BD109" s="299"/>
      <c r="BE109" s="299"/>
      <c r="BF109" s="299"/>
      <c r="BG109" s="299"/>
      <c r="BH109" s="299"/>
      <c r="BI109" s="299"/>
      <c r="BJ109" s="299"/>
      <c r="BK109" s="299"/>
      <c r="BL109" s="299"/>
      <c r="BM109" s="299"/>
      <c r="BN109" s="299"/>
      <c r="BO109" s="299"/>
      <c r="BP109" s="299"/>
      <c r="BQ109" s="299"/>
      <c r="BR109" s="299"/>
      <c r="BS109" s="299"/>
      <c r="BT109" s="299"/>
      <c r="BU109" s="299"/>
    </row>
    <row r="110" spans="1:73" s="339" customFormat="1" ht="15.75">
      <c r="A110" s="292" t="s">
        <v>647</v>
      </c>
      <c r="B110" s="266" t="s">
        <v>60</v>
      </c>
      <c r="C110" s="268" t="s">
        <v>865</v>
      </c>
      <c r="D110" s="268" t="s">
        <v>866</v>
      </c>
      <c r="E110" s="268" t="s">
        <v>867</v>
      </c>
      <c r="F110" s="268">
        <v>1058288</v>
      </c>
      <c r="G110" s="268"/>
      <c r="H110" s="268" t="s">
        <v>403</v>
      </c>
      <c r="I110" s="268" t="s">
        <v>378</v>
      </c>
      <c r="J110" s="268">
        <v>1</v>
      </c>
      <c r="K110" s="296"/>
      <c r="L110" s="296"/>
      <c r="M110" s="268" t="str">
        <f t="shared" si="3"/>
        <v>ACTIVO FIJO</v>
      </c>
      <c r="N110" s="268"/>
      <c r="O110" s="296"/>
      <c r="P110" s="296"/>
      <c r="Q110" s="296"/>
      <c r="R110" s="296"/>
      <c r="S110" s="296"/>
      <c r="T110" s="296"/>
      <c r="U110" s="299"/>
      <c r="V110" s="299"/>
      <c r="W110" s="299"/>
      <c r="X110" s="299"/>
      <c r="Y110" s="299"/>
      <c r="Z110" s="299"/>
      <c r="AA110" s="299"/>
      <c r="AB110" s="299"/>
      <c r="AC110" s="299"/>
      <c r="AD110" s="299"/>
      <c r="AE110" s="299"/>
      <c r="AF110" s="299"/>
      <c r="AG110" s="299"/>
      <c r="AH110" s="299"/>
      <c r="AI110" s="299"/>
      <c r="AJ110" s="299"/>
      <c r="AK110" s="299"/>
      <c r="AL110" s="299"/>
      <c r="AM110" s="299"/>
      <c r="AN110" s="299"/>
      <c r="AO110" s="299"/>
      <c r="AP110" s="299"/>
      <c r="AQ110" s="299"/>
      <c r="AR110" s="299"/>
      <c r="AS110" s="299"/>
      <c r="AT110" s="299"/>
      <c r="AU110" s="299"/>
      <c r="AV110" s="299"/>
      <c r="AW110" s="299"/>
      <c r="AX110" s="299"/>
      <c r="AY110" s="299"/>
      <c r="AZ110" s="299"/>
      <c r="BA110" s="299"/>
      <c r="BB110" s="299"/>
      <c r="BC110" s="299"/>
      <c r="BD110" s="299"/>
      <c r="BE110" s="299"/>
      <c r="BF110" s="299"/>
      <c r="BG110" s="299"/>
      <c r="BH110" s="299"/>
      <c r="BI110" s="299"/>
      <c r="BJ110" s="299"/>
      <c r="BK110" s="299"/>
      <c r="BL110" s="299"/>
      <c r="BM110" s="299"/>
      <c r="BN110" s="299"/>
      <c r="BO110" s="299"/>
      <c r="BP110" s="299"/>
      <c r="BQ110" s="299"/>
      <c r="BR110" s="299"/>
      <c r="BS110" s="299"/>
      <c r="BT110" s="299"/>
      <c r="BU110" s="299"/>
    </row>
    <row r="111" spans="1:73" s="339" customFormat="1" ht="15.75">
      <c r="A111" s="292" t="s">
        <v>648</v>
      </c>
      <c r="B111" s="266" t="s">
        <v>60</v>
      </c>
      <c r="C111" s="268" t="s">
        <v>868</v>
      </c>
      <c r="D111" s="268"/>
      <c r="E111" s="268"/>
      <c r="F111" s="268"/>
      <c r="G111" s="268"/>
      <c r="H111" s="268" t="s">
        <v>403</v>
      </c>
      <c r="I111" s="268" t="s">
        <v>378</v>
      </c>
      <c r="J111" s="268">
        <f>12*5</f>
        <v>60</v>
      </c>
      <c r="K111" s="296"/>
      <c r="L111" s="296"/>
      <c r="M111" s="268" t="str">
        <f t="shared" si="3"/>
        <v>ACTIVO FIJO</v>
      </c>
      <c r="N111" s="268" t="s">
        <v>869</v>
      </c>
      <c r="O111" s="296"/>
      <c r="P111" s="296"/>
      <c r="Q111" s="296"/>
      <c r="R111" s="296"/>
      <c r="S111" s="296"/>
      <c r="T111" s="296"/>
      <c r="U111" s="299"/>
      <c r="V111" s="299"/>
      <c r="W111" s="299"/>
      <c r="X111" s="299"/>
      <c r="Y111" s="299"/>
      <c r="Z111" s="299"/>
      <c r="AA111" s="299"/>
      <c r="AB111" s="299"/>
      <c r="AC111" s="299"/>
      <c r="AD111" s="299"/>
      <c r="AE111" s="299"/>
      <c r="AF111" s="299"/>
      <c r="AG111" s="299"/>
      <c r="AH111" s="299"/>
      <c r="AI111" s="299"/>
      <c r="AJ111" s="299"/>
      <c r="AK111" s="299"/>
      <c r="AL111" s="299"/>
      <c r="AM111" s="299"/>
      <c r="AN111" s="299"/>
      <c r="AO111" s="299"/>
      <c r="AP111" s="299"/>
      <c r="AQ111" s="299"/>
      <c r="AR111" s="299"/>
      <c r="AS111" s="299"/>
      <c r="AT111" s="299"/>
      <c r="AU111" s="299"/>
      <c r="AV111" s="299"/>
      <c r="AW111" s="299"/>
      <c r="AX111" s="299"/>
      <c r="AY111" s="299"/>
      <c r="AZ111" s="299"/>
      <c r="BA111" s="299"/>
      <c r="BB111" s="299"/>
      <c r="BC111" s="299"/>
      <c r="BD111" s="299"/>
      <c r="BE111" s="299"/>
      <c r="BF111" s="299"/>
      <c r="BG111" s="299"/>
      <c r="BH111" s="299"/>
      <c r="BI111" s="299"/>
      <c r="BJ111" s="299"/>
      <c r="BK111" s="299"/>
      <c r="BL111" s="299"/>
      <c r="BM111" s="299"/>
      <c r="BN111" s="299"/>
      <c r="BO111" s="299"/>
      <c r="BP111" s="299"/>
      <c r="BQ111" s="299"/>
      <c r="BR111" s="299"/>
      <c r="BS111" s="299"/>
      <c r="BT111" s="299"/>
      <c r="BU111" s="299"/>
    </row>
    <row r="112" spans="1:73" s="339" customFormat="1" ht="15.75">
      <c r="A112" s="292" t="s">
        <v>649</v>
      </c>
      <c r="B112" s="266" t="s">
        <v>60</v>
      </c>
      <c r="C112" s="268" t="s">
        <v>930</v>
      </c>
      <c r="D112" s="268"/>
      <c r="E112" s="268"/>
      <c r="F112" s="268" t="s">
        <v>931</v>
      </c>
      <c r="G112" s="268"/>
      <c r="H112" s="268" t="str">
        <f>+H108</f>
        <v>Transparente</v>
      </c>
      <c r="I112" s="268" t="s">
        <v>378</v>
      </c>
      <c r="J112" s="268">
        <v>16</v>
      </c>
      <c r="K112" s="296"/>
      <c r="L112" s="296"/>
      <c r="M112" s="268" t="str">
        <f>+M832</f>
        <v>ACTIVO FIJO</v>
      </c>
      <c r="N112" s="268"/>
      <c r="O112" s="296"/>
      <c r="P112" s="296"/>
      <c r="Q112" s="296"/>
      <c r="R112" s="296"/>
      <c r="S112" s="296"/>
      <c r="T112" s="296"/>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299"/>
      <c r="AP112" s="299"/>
      <c r="AQ112" s="299"/>
      <c r="AR112" s="299"/>
      <c r="AS112" s="299"/>
      <c r="AT112" s="299"/>
      <c r="AU112" s="299"/>
      <c r="AV112" s="299"/>
      <c r="AW112" s="299"/>
      <c r="AX112" s="299"/>
      <c r="AY112" s="299"/>
      <c r="AZ112" s="299"/>
      <c r="BA112" s="299"/>
      <c r="BB112" s="299"/>
      <c r="BC112" s="299"/>
      <c r="BD112" s="299"/>
      <c r="BE112" s="299"/>
      <c r="BF112" s="299"/>
      <c r="BG112" s="299"/>
      <c r="BH112" s="299"/>
      <c r="BI112" s="299"/>
      <c r="BJ112" s="299"/>
      <c r="BK112" s="299"/>
      <c r="BL112" s="299"/>
      <c r="BM112" s="299"/>
      <c r="BN112" s="299"/>
      <c r="BO112" s="299"/>
      <c r="BP112" s="299"/>
      <c r="BQ112" s="299"/>
      <c r="BR112" s="299"/>
      <c r="BS112" s="299"/>
      <c r="BT112" s="299"/>
      <c r="BU112" s="299"/>
    </row>
    <row r="113" spans="1:73" s="339" customFormat="1" ht="15.75">
      <c r="A113" s="292" t="s">
        <v>650</v>
      </c>
      <c r="B113" s="266" t="s">
        <v>60</v>
      </c>
      <c r="C113" s="268" t="s">
        <v>933</v>
      </c>
      <c r="D113" s="268" t="s">
        <v>934</v>
      </c>
      <c r="E113" s="268"/>
      <c r="F113" s="268"/>
      <c r="G113" s="268"/>
      <c r="H113" s="268" t="s">
        <v>384</v>
      </c>
      <c r="I113" s="268" t="s">
        <v>378</v>
      </c>
      <c r="J113" s="268">
        <v>2</v>
      </c>
      <c r="K113" s="296"/>
      <c r="L113" s="296"/>
      <c r="M113" s="268" t="str">
        <f>+M832</f>
        <v>ACTIVO FIJO</v>
      </c>
      <c r="N113" s="268"/>
      <c r="O113" s="296"/>
      <c r="P113" s="296"/>
      <c r="Q113" s="296"/>
      <c r="R113" s="296"/>
      <c r="S113" s="296"/>
      <c r="T113" s="296"/>
      <c r="U113" s="299"/>
      <c r="V113" s="299"/>
      <c r="W113" s="299"/>
      <c r="X113" s="299"/>
      <c r="Y113" s="299"/>
      <c r="Z113" s="299"/>
      <c r="AA113" s="299"/>
      <c r="AB113" s="299"/>
      <c r="AC113" s="299"/>
      <c r="AD113" s="299"/>
      <c r="AE113" s="299"/>
      <c r="AF113" s="299"/>
      <c r="AG113" s="299"/>
      <c r="AH113" s="299"/>
      <c r="AI113" s="299"/>
      <c r="AJ113" s="299"/>
      <c r="AK113" s="299"/>
      <c r="AL113" s="299"/>
      <c r="AM113" s="299"/>
      <c r="AN113" s="299"/>
      <c r="AO113" s="299"/>
      <c r="AP113" s="299"/>
      <c r="AQ113" s="299"/>
      <c r="AR113" s="299"/>
      <c r="AS113" s="299"/>
      <c r="AT113" s="299"/>
      <c r="AU113" s="299"/>
      <c r="AV113" s="299"/>
      <c r="AW113" s="299"/>
      <c r="AX113" s="299"/>
      <c r="AY113" s="299"/>
      <c r="AZ113" s="299"/>
      <c r="BA113" s="299"/>
      <c r="BB113" s="299"/>
      <c r="BC113" s="299"/>
      <c r="BD113" s="299"/>
      <c r="BE113" s="299"/>
      <c r="BF113" s="299"/>
      <c r="BG113" s="299"/>
      <c r="BH113" s="299"/>
      <c r="BI113" s="299"/>
      <c r="BJ113" s="299"/>
      <c r="BK113" s="299"/>
      <c r="BL113" s="299"/>
      <c r="BM113" s="299"/>
      <c r="BN113" s="299"/>
      <c r="BO113" s="299"/>
      <c r="BP113" s="299"/>
      <c r="BQ113" s="299"/>
      <c r="BR113" s="299"/>
      <c r="BS113" s="299"/>
      <c r="BT113" s="299"/>
      <c r="BU113" s="299"/>
    </row>
    <row r="114" spans="1:73" s="339" customFormat="1" ht="15.75" hidden="1">
      <c r="A114" s="292" t="s">
        <v>651</v>
      </c>
      <c r="B114" s="266" t="str">
        <f>+B286</f>
        <v>4.1.1.4.01</v>
      </c>
      <c r="C114" s="268" t="s">
        <v>1119</v>
      </c>
      <c r="D114" s="268" t="s">
        <v>1124</v>
      </c>
      <c r="E114" s="268" t="s">
        <v>1120</v>
      </c>
      <c r="F114" s="268" t="s">
        <v>1121</v>
      </c>
      <c r="G114" s="268"/>
      <c r="H114" s="268" t="s">
        <v>384</v>
      </c>
      <c r="I114" s="268" t="str">
        <f>+I286</f>
        <v>nuevo</v>
      </c>
      <c r="J114" s="268">
        <v>1</v>
      </c>
      <c r="K114" s="268"/>
      <c r="L114" s="268"/>
      <c r="M114" s="268" t="str">
        <f>+M110</f>
        <v>ACTIVO FIJO</v>
      </c>
      <c r="N114" s="268"/>
      <c r="O114" s="296"/>
      <c r="P114" s="296"/>
      <c r="Q114" s="296"/>
      <c r="R114" s="296"/>
      <c r="S114" s="296"/>
      <c r="T114" s="296"/>
      <c r="U114" s="299"/>
      <c r="V114" s="299"/>
      <c r="W114" s="299"/>
      <c r="X114" s="299"/>
      <c r="Y114" s="299"/>
      <c r="Z114" s="299"/>
      <c r="AA114" s="299"/>
      <c r="AB114" s="299"/>
      <c r="AC114" s="299"/>
      <c r="AD114" s="299"/>
      <c r="AE114" s="299"/>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c r="BF114" s="299"/>
      <c r="BG114" s="299"/>
      <c r="BH114" s="299"/>
      <c r="BI114" s="299"/>
      <c r="BJ114" s="299"/>
      <c r="BK114" s="299"/>
      <c r="BL114" s="299"/>
      <c r="BM114" s="299"/>
      <c r="BN114" s="299"/>
      <c r="BO114" s="299"/>
      <c r="BP114" s="299"/>
      <c r="BQ114" s="299"/>
      <c r="BR114" s="299"/>
      <c r="BS114" s="299"/>
      <c r="BT114" s="299"/>
      <c r="BU114" s="299"/>
    </row>
    <row r="115" spans="1:73" s="339" customFormat="1" ht="15.75" hidden="1">
      <c r="A115" s="292" t="s">
        <v>652</v>
      </c>
      <c r="B115" s="266" t="str">
        <f>+B114</f>
        <v>4.1.1.4.01</v>
      </c>
      <c r="C115" s="268" t="s">
        <v>1119</v>
      </c>
      <c r="D115" s="268" t="s">
        <v>1125</v>
      </c>
      <c r="E115" s="268" t="s">
        <v>1120</v>
      </c>
      <c r="F115" s="268"/>
      <c r="G115" s="268"/>
      <c r="H115" s="268" t="s">
        <v>384</v>
      </c>
      <c r="I115" s="268" t="str">
        <f>+I114</f>
        <v>nuevo</v>
      </c>
      <c r="J115" s="268">
        <v>1</v>
      </c>
      <c r="K115" s="268"/>
      <c r="L115" s="268"/>
      <c r="M115" s="268" t="str">
        <f>+M111</f>
        <v>ACTIVO FIJO</v>
      </c>
      <c r="N115" s="268"/>
      <c r="O115" s="296"/>
      <c r="P115" s="296"/>
      <c r="Q115" s="296"/>
      <c r="R115" s="296"/>
      <c r="S115" s="296"/>
      <c r="T115" s="296"/>
      <c r="U115" s="299"/>
      <c r="V115" s="299"/>
      <c r="W115" s="299"/>
      <c r="X115" s="299"/>
      <c r="Y115" s="299"/>
      <c r="Z115" s="299"/>
      <c r="AA115" s="299"/>
      <c r="AB115" s="299"/>
      <c r="AC115" s="299"/>
      <c r="AD115" s="299"/>
      <c r="AE115" s="299"/>
      <c r="AF115" s="299"/>
      <c r="AG115" s="299"/>
      <c r="AH115" s="299"/>
      <c r="AI115" s="299"/>
      <c r="AJ115" s="299"/>
      <c r="AK115" s="299"/>
      <c r="AL115" s="299"/>
      <c r="AM115" s="299"/>
      <c r="AN115" s="299"/>
      <c r="AO115" s="299"/>
      <c r="AP115" s="299"/>
      <c r="AQ115" s="299"/>
      <c r="AR115" s="299"/>
      <c r="AS115" s="299"/>
      <c r="AT115" s="299"/>
      <c r="AU115" s="299"/>
      <c r="AV115" s="299"/>
      <c r="AW115" s="299"/>
      <c r="AX115" s="299"/>
      <c r="AY115" s="299"/>
      <c r="AZ115" s="299"/>
      <c r="BA115" s="299"/>
      <c r="BB115" s="299"/>
      <c r="BC115" s="299"/>
      <c r="BD115" s="299"/>
      <c r="BE115" s="299"/>
      <c r="BF115" s="299"/>
      <c r="BG115" s="299"/>
      <c r="BH115" s="299"/>
      <c r="BI115" s="299"/>
      <c r="BJ115" s="299"/>
      <c r="BK115" s="299"/>
      <c r="BL115" s="299"/>
      <c r="BM115" s="299"/>
      <c r="BN115" s="299"/>
      <c r="BO115" s="299"/>
      <c r="BP115" s="299"/>
      <c r="BQ115" s="299"/>
      <c r="BR115" s="299"/>
      <c r="BS115" s="299"/>
      <c r="BT115" s="299"/>
      <c r="BU115" s="299"/>
    </row>
    <row r="116" spans="1:73" s="339" customFormat="1" ht="15.75">
      <c r="A116" s="292" t="s">
        <v>653</v>
      </c>
      <c r="B116" s="266" t="str">
        <f>+B113</f>
        <v>4.1.1.4.01</v>
      </c>
      <c r="C116" s="268" t="s">
        <v>1122</v>
      </c>
      <c r="D116" s="268" t="s">
        <v>1123</v>
      </c>
      <c r="E116" s="268"/>
      <c r="F116" s="268"/>
      <c r="G116" s="268"/>
      <c r="H116" s="268" t="s">
        <v>389</v>
      </c>
      <c r="I116" s="268" t="s">
        <v>378</v>
      </c>
      <c r="J116" s="268">
        <v>4</v>
      </c>
      <c r="K116" s="268"/>
      <c r="L116" s="268"/>
      <c r="M116" s="268" t="str">
        <f>+M812</f>
        <v>ACTIVO FIJO</v>
      </c>
      <c r="N116" s="268"/>
      <c r="O116" s="296"/>
      <c r="P116" s="296"/>
      <c r="Q116" s="296"/>
      <c r="R116" s="296"/>
      <c r="S116" s="296"/>
      <c r="T116" s="296"/>
      <c r="U116" s="299"/>
      <c r="V116" s="299"/>
      <c r="W116" s="299"/>
      <c r="X116" s="299"/>
      <c r="Y116" s="299"/>
      <c r="Z116" s="299"/>
      <c r="AA116" s="299"/>
      <c r="AB116" s="299"/>
      <c r="AC116" s="299"/>
      <c r="AD116" s="299"/>
      <c r="AE116" s="299"/>
      <c r="AF116" s="299"/>
      <c r="AG116" s="299"/>
      <c r="AH116" s="299"/>
      <c r="AI116" s="299"/>
      <c r="AJ116" s="299"/>
      <c r="AK116" s="299"/>
      <c r="AL116" s="299"/>
      <c r="AM116" s="299"/>
      <c r="AN116" s="299"/>
      <c r="AO116" s="299"/>
      <c r="AP116" s="299"/>
      <c r="AQ116" s="299"/>
      <c r="AR116" s="299"/>
      <c r="AS116" s="299"/>
      <c r="AT116" s="299"/>
      <c r="AU116" s="299"/>
      <c r="AV116" s="299"/>
      <c r="AW116" s="299"/>
      <c r="AX116" s="299"/>
      <c r="AY116" s="299"/>
      <c r="AZ116" s="299"/>
      <c r="BA116" s="299"/>
      <c r="BB116" s="299"/>
      <c r="BC116" s="299"/>
      <c r="BD116" s="299"/>
      <c r="BE116" s="299"/>
      <c r="BF116" s="299"/>
      <c r="BG116" s="299"/>
      <c r="BH116" s="299"/>
      <c r="BI116" s="299"/>
      <c r="BJ116" s="299"/>
      <c r="BK116" s="299"/>
      <c r="BL116" s="299"/>
      <c r="BM116" s="299"/>
      <c r="BN116" s="299"/>
      <c r="BO116" s="299"/>
      <c r="BP116" s="299"/>
      <c r="BQ116" s="299"/>
      <c r="BR116" s="299"/>
      <c r="BS116" s="299"/>
      <c r="BT116" s="299"/>
      <c r="BU116" s="299"/>
    </row>
    <row r="117" spans="1:73" s="299" customFormat="1" ht="15.75">
      <c r="A117" s="292" t="s">
        <v>654</v>
      </c>
      <c r="B117" s="266" t="str">
        <f>+B116</f>
        <v>4.1.1.4.01</v>
      </c>
      <c r="C117" s="266" t="s">
        <v>1299</v>
      </c>
      <c r="D117" s="268" t="s">
        <v>1300</v>
      </c>
      <c r="E117" s="268"/>
      <c r="F117" s="268"/>
      <c r="G117" s="268"/>
      <c r="H117" s="268" t="s">
        <v>567</v>
      </c>
      <c r="I117" s="268" t="s">
        <v>1161</v>
      </c>
      <c r="J117" s="268">
        <v>1</v>
      </c>
      <c r="K117" s="296"/>
      <c r="L117" s="296"/>
      <c r="M117" s="268" t="s">
        <v>2014</v>
      </c>
      <c r="N117" s="268"/>
      <c r="O117" s="296"/>
      <c r="P117" s="296"/>
      <c r="Q117" s="296"/>
      <c r="R117" s="296"/>
      <c r="S117" s="296"/>
      <c r="T117" s="296"/>
    </row>
    <row r="118" spans="1:73" s="299" customFormat="1" ht="15.75">
      <c r="A118" s="292" t="s">
        <v>655</v>
      </c>
      <c r="B118" s="270" t="str">
        <f>+B117</f>
        <v>4.1.1.4.01</v>
      </c>
      <c r="C118" s="270" t="s">
        <v>1374</v>
      </c>
      <c r="D118" s="277" t="s">
        <v>1898</v>
      </c>
      <c r="E118" s="277" t="s">
        <v>1899</v>
      </c>
      <c r="F118" s="277"/>
      <c r="G118" s="277"/>
      <c r="H118" s="277" t="s">
        <v>389</v>
      </c>
      <c r="I118" s="277" t="s">
        <v>1161</v>
      </c>
      <c r="J118" s="277">
        <f>+J662</f>
        <v>1</v>
      </c>
      <c r="K118" s="298"/>
      <c r="L118" s="298"/>
      <c r="M118" s="277" t="s">
        <v>2012</v>
      </c>
      <c r="N118" s="277"/>
      <c r="O118" s="298"/>
      <c r="P118" s="298"/>
      <c r="Q118" s="298"/>
      <c r="R118" s="298"/>
      <c r="S118" s="298"/>
      <c r="T118" s="298"/>
    </row>
    <row r="119" spans="1:73" s="296" customFormat="1" ht="15.75">
      <c r="A119" s="292" t="s">
        <v>656</v>
      </c>
      <c r="B119" s="266" t="str">
        <f>+B118</f>
        <v>4.1.1.4.01</v>
      </c>
      <c r="C119" s="266" t="s">
        <v>1980</v>
      </c>
      <c r="D119" s="268" t="s">
        <v>1898</v>
      </c>
      <c r="E119" s="268" t="s">
        <v>1981</v>
      </c>
      <c r="F119" s="268"/>
      <c r="G119" s="268"/>
      <c r="H119" s="268" t="s">
        <v>389</v>
      </c>
      <c r="I119" s="268" t="str">
        <f>+I112</f>
        <v>nuevo</v>
      </c>
      <c r="J119" s="268">
        <v>1</v>
      </c>
      <c r="M119" s="268" t="str">
        <f>+M803</f>
        <v>ACTIVO FIJO</v>
      </c>
      <c r="N119" s="268"/>
    </row>
    <row r="120" spans="1:73" s="296" customFormat="1" ht="15.75">
      <c r="A120" s="292" t="s">
        <v>657</v>
      </c>
      <c r="B120" s="266" t="s">
        <v>60</v>
      </c>
      <c r="C120" s="268" t="s">
        <v>1109</v>
      </c>
      <c r="D120" s="268"/>
      <c r="E120" s="268"/>
      <c r="F120" s="268"/>
      <c r="G120" s="268"/>
      <c r="H120" s="268" t="s">
        <v>389</v>
      </c>
      <c r="I120" s="268" t="str">
        <f>+I239</f>
        <v>nuevo</v>
      </c>
      <c r="J120" s="268">
        <v>1</v>
      </c>
      <c r="M120" s="268" t="str">
        <f>+M108</f>
        <v>ACTIVO FIJO</v>
      </c>
      <c r="N120" s="268"/>
    </row>
    <row r="121" spans="1:73" s="296" customFormat="1" ht="15.75">
      <c r="A121" s="292" t="s">
        <v>658</v>
      </c>
      <c r="B121" s="266" t="s">
        <v>60</v>
      </c>
      <c r="C121" s="268" t="s">
        <v>1110</v>
      </c>
      <c r="D121" s="268"/>
      <c r="E121" s="268"/>
      <c r="F121" s="268"/>
      <c r="G121" s="268"/>
      <c r="H121" s="268" t="str">
        <f>+H243</f>
        <v>GRIS</v>
      </c>
      <c r="I121" s="268" t="s">
        <v>378</v>
      </c>
      <c r="J121" s="268">
        <v>1</v>
      </c>
      <c r="M121" s="268" t="str">
        <f>+M109</f>
        <v>ACTIVO FIJO</v>
      </c>
      <c r="N121" s="268"/>
    </row>
    <row r="122" spans="1:73" s="296" customFormat="1" ht="15.75">
      <c r="A122" s="292" t="s">
        <v>659</v>
      </c>
      <c r="B122" s="266" t="s">
        <v>60</v>
      </c>
      <c r="C122" s="268" t="s">
        <v>1111</v>
      </c>
      <c r="D122" s="268"/>
      <c r="E122" s="268"/>
      <c r="F122" s="268"/>
      <c r="G122" s="268"/>
      <c r="H122" s="268" t="str">
        <f>+H244</f>
        <v>GRIS</v>
      </c>
      <c r="I122" s="268" t="s">
        <v>378</v>
      </c>
      <c r="J122" s="268">
        <v>1</v>
      </c>
      <c r="M122" s="268" t="str">
        <f>+M110</f>
        <v>ACTIVO FIJO</v>
      </c>
      <c r="N122" s="268"/>
    </row>
    <row r="123" spans="1:73" s="296" customFormat="1" ht="15.75">
      <c r="A123" s="292" t="s">
        <v>660</v>
      </c>
      <c r="B123" s="266" t="s">
        <v>60</v>
      </c>
      <c r="C123" s="268" t="s">
        <v>1112</v>
      </c>
      <c r="D123" s="268"/>
      <c r="E123" s="268"/>
      <c r="F123" s="268"/>
      <c r="G123" s="268"/>
      <c r="H123" s="268" t="str">
        <f>+H245</f>
        <v>GRIS</v>
      </c>
      <c r="I123" s="268" t="s">
        <v>378</v>
      </c>
      <c r="J123" s="268">
        <v>1</v>
      </c>
      <c r="M123" s="268" t="str">
        <f>+M111</f>
        <v>ACTIVO FIJO</v>
      </c>
      <c r="N123" s="268"/>
    </row>
    <row r="124" spans="1:73" s="299" customFormat="1" ht="15.75">
      <c r="A124" s="292" t="s">
        <v>674</v>
      </c>
      <c r="B124" s="275" t="s">
        <v>60</v>
      </c>
      <c r="C124" s="276" t="s">
        <v>1113</v>
      </c>
      <c r="D124" s="276"/>
      <c r="E124" s="276"/>
      <c r="F124" s="276"/>
      <c r="G124" s="276"/>
      <c r="H124" s="268" t="str">
        <f>+H123</f>
        <v>GRIS</v>
      </c>
      <c r="I124" s="276" t="s">
        <v>378</v>
      </c>
      <c r="J124" s="276">
        <v>1</v>
      </c>
      <c r="K124" s="306"/>
      <c r="L124" s="306"/>
      <c r="M124" s="276" t="str">
        <f>+M812</f>
        <v>ACTIVO FIJO</v>
      </c>
      <c r="N124" s="276"/>
      <c r="O124" s="306"/>
      <c r="P124" s="306"/>
      <c r="Q124" s="306"/>
      <c r="R124" s="306"/>
      <c r="S124" s="306"/>
      <c r="T124" s="306"/>
    </row>
    <row r="125" spans="1:73" s="299" customFormat="1" ht="15.75">
      <c r="A125" s="292" t="s">
        <v>675</v>
      </c>
      <c r="B125" s="270" t="s">
        <v>60</v>
      </c>
      <c r="C125" s="277" t="s">
        <v>1114</v>
      </c>
      <c r="D125" s="277"/>
      <c r="E125" s="277"/>
      <c r="F125" s="277"/>
      <c r="G125" s="277"/>
      <c r="H125" s="277" t="str">
        <f>+H247</f>
        <v>Blanco</v>
      </c>
      <c r="I125" s="277" t="s">
        <v>378</v>
      </c>
      <c r="J125" s="277">
        <v>1</v>
      </c>
      <c r="K125" s="298"/>
      <c r="L125" s="298"/>
      <c r="M125" s="277" t="str">
        <f>+M840</f>
        <v>ACTIVO FIJO</v>
      </c>
      <c r="N125" s="277"/>
      <c r="O125" s="298"/>
      <c r="P125" s="298"/>
      <c r="Q125" s="298"/>
      <c r="R125" s="298"/>
      <c r="S125" s="298"/>
      <c r="T125" s="298"/>
    </row>
    <row r="126" spans="1:73" s="299" customFormat="1" ht="16.5" thickBot="1">
      <c r="A126" s="292" t="s">
        <v>676</v>
      </c>
      <c r="B126" s="310"/>
      <c r="C126" s="297"/>
      <c r="D126" s="297"/>
      <c r="E126" s="297"/>
      <c r="F126" s="297"/>
      <c r="G126" s="297"/>
      <c r="H126" s="297"/>
      <c r="I126" s="297"/>
      <c r="J126" s="297"/>
      <c r="K126" s="341"/>
      <c r="L126" s="341"/>
      <c r="M126" s="297"/>
      <c r="N126" s="297"/>
      <c r="O126" s="341"/>
      <c r="P126" s="341"/>
      <c r="Q126" s="341"/>
      <c r="R126" s="341"/>
      <c r="S126" s="341"/>
      <c r="T126" s="341"/>
    </row>
    <row r="127" spans="1:73" s="178" customFormat="1" ht="16.5" thickBot="1">
      <c r="A127" s="177"/>
      <c r="B127" s="172"/>
      <c r="C127" s="371" t="s">
        <v>2075</v>
      </c>
      <c r="D127" s="371"/>
      <c r="E127" s="371"/>
      <c r="F127" s="371"/>
      <c r="G127" s="371"/>
      <c r="H127" s="173" t="s">
        <v>2046</v>
      </c>
      <c r="I127" s="173" t="s">
        <v>378</v>
      </c>
      <c r="J127" s="173">
        <v>4</v>
      </c>
      <c r="M127" s="173" t="str">
        <f>+M844</f>
        <v>ACTIVO FIJO</v>
      </c>
      <c r="N127" s="173"/>
    </row>
    <row r="128" spans="1:73" s="306" customFormat="1" ht="15.75">
      <c r="A128" s="292" t="s">
        <v>677</v>
      </c>
      <c r="B128" s="275" t="str">
        <f>+B125</f>
        <v>4.1.1.4.01</v>
      </c>
      <c r="C128" s="276" t="s">
        <v>2070</v>
      </c>
      <c r="D128" s="276" t="s">
        <v>2071</v>
      </c>
      <c r="E128" s="276"/>
      <c r="F128" s="276" t="s">
        <v>2072</v>
      </c>
      <c r="G128" s="276"/>
      <c r="H128" s="276" t="s">
        <v>2046</v>
      </c>
      <c r="I128" s="297" t="s">
        <v>378</v>
      </c>
      <c r="J128" s="276">
        <v>4</v>
      </c>
      <c r="M128" s="297" t="str">
        <f>+M841</f>
        <v>ACTIVO FIJO</v>
      </c>
      <c r="N128" s="276"/>
    </row>
    <row r="129" spans="1:14" s="296" customFormat="1" ht="15.75">
      <c r="A129" s="292" t="s">
        <v>678</v>
      </c>
      <c r="B129" s="266" t="s">
        <v>60</v>
      </c>
      <c r="C129" s="268" t="s">
        <v>2070</v>
      </c>
      <c r="D129" s="268" t="s">
        <v>2071</v>
      </c>
      <c r="E129" s="268"/>
      <c r="F129" s="268" t="s">
        <v>2073</v>
      </c>
      <c r="G129" s="268"/>
      <c r="H129" s="268" t="s">
        <v>2046</v>
      </c>
      <c r="I129" s="277" t="s">
        <v>378</v>
      </c>
      <c r="J129" s="268">
        <v>3</v>
      </c>
      <c r="M129" s="277" t="str">
        <f>+M842</f>
        <v>ACTIVO FIJO</v>
      </c>
      <c r="N129" s="268"/>
    </row>
    <row r="130" spans="1:14" s="296" customFormat="1" ht="15.75">
      <c r="A130" s="292" t="s">
        <v>679</v>
      </c>
      <c r="B130" s="266" t="s">
        <v>60</v>
      </c>
      <c r="C130" s="268" t="s">
        <v>2070</v>
      </c>
      <c r="D130" s="268" t="s">
        <v>2071</v>
      </c>
      <c r="E130" s="268"/>
      <c r="F130" s="268" t="s">
        <v>2074</v>
      </c>
      <c r="G130" s="268"/>
      <c r="H130" s="268" t="s">
        <v>2046</v>
      </c>
      <c r="I130" s="268" t="s">
        <v>378</v>
      </c>
      <c r="J130" s="268">
        <v>1</v>
      </c>
      <c r="M130" s="268" t="str">
        <f>+M843</f>
        <v>ACTIVO FIJO</v>
      </c>
      <c r="N130" s="268"/>
    </row>
    <row r="131" spans="1:14" s="296" customFormat="1" ht="15.75">
      <c r="A131" s="292" t="s">
        <v>680</v>
      </c>
      <c r="B131" s="266" t="s">
        <v>60</v>
      </c>
      <c r="C131" s="268" t="s">
        <v>2098</v>
      </c>
      <c r="D131" s="268"/>
      <c r="E131" s="268"/>
      <c r="F131" s="268"/>
      <c r="G131" s="268"/>
      <c r="H131" s="268" t="str">
        <f>+H129</f>
        <v>PLATA</v>
      </c>
      <c r="I131" s="268" t="str">
        <f>+I125</f>
        <v>nuevo</v>
      </c>
      <c r="J131" s="268">
        <f>3+4</f>
        <v>7</v>
      </c>
      <c r="M131" s="268" t="str">
        <f>+M125</f>
        <v>ACTIVO FIJO</v>
      </c>
      <c r="N131" s="268"/>
    </row>
    <row r="132" spans="1:14" s="296" customFormat="1" ht="15.75">
      <c r="A132" s="292" t="s">
        <v>2067</v>
      </c>
      <c r="B132" s="275" t="s">
        <v>60</v>
      </c>
      <c r="C132" s="268" t="s">
        <v>2099</v>
      </c>
      <c r="D132" s="268"/>
      <c r="E132" s="268"/>
      <c r="F132" s="268"/>
      <c r="G132" s="268"/>
      <c r="H132" s="268" t="str">
        <f>+H131</f>
        <v>PLATA</v>
      </c>
      <c r="I132" s="268" t="str">
        <f>+I128</f>
        <v>nuevo</v>
      </c>
      <c r="J132" s="268">
        <v>4</v>
      </c>
      <c r="M132" s="268" t="str">
        <f>+M128</f>
        <v>ACTIVO FIJO</v>
      </c>
      <c r="N132" s="268"/>
    </row>
    <row r="133" spans="1:14" s="296" customFormat="1" ht="15.75">
      <c r="A133" s="292" t="s">
        <v>681</v>
      </c>
      <c r="B133" s="266" t="str">
        <f>+B132</f>
        <v>4.1.1.4.01</v>
      </c>
      <c r="C133" s="268" t="s">
        <v>2103</v>
      </c>
      <c r="D133" s="268"/>
      <c r="E133" s="268"/>
      <c r="F133" s="268"/>
      <c r="G133" s="268"/>
      <c r="H133" s="268" t="str">
        <f>+H130</f>
        <v>PLATA</v>
      </c>
      <c r="I133" s="268" t="str">
        <f>+I130</f>
        <v>nuevo</v>
      </c>
      <c r="J133" s="268">
        <v>4</v>
      </c>
      <c r="M133" s="268" t="str">
        <f>+M124</f>
        <v>ACTIVO FIJO</v>
      </c>
      <c r="N133" s="268"/>
    </row>
    <row r="134" spans="1:14" s="296" customFormat="1" ht="15.75">
      <c r="A134" s="292" t="s">
        <v>682</v>
      </c>
      <c r="B134" s="266" t="s">
        <v>60</v>
      </c>
      <c r="C134" s="268" t="s">
        <v>2104</v>
      </c>
      <c r="D134" s="268"/>
      <c r="E134" s="268"/>
      <c r="F134" s="268"/>
      <c r="G134" s="268"/>
      <c r="H134" s="268" t="str">
        <f>+H130</f>
        <v>PLATA</v>
      </c>
      <c r="I134" s="268" t="str">
        <f>+I125</f>
        <v>nuevo</v>
      </c>
      <c r="J134" s="268">
        <f>4+1+1+1</f>
        <v>7</v>
      </c>
      <c r="M134" s="268" t="str">
        <f>+M123</f>
        <v>ACTIVO FIJO</v>
      </c>
      <c r="N134" s="268"/>
    </row>
    <row r="135" spans="1:14" s="296" customFormat="1" ht="15.75">
      <c r="A135" s="292" t="s">
        <v>683</v>
      </c>
      <c r="B135" s="266" t="s">
        <v>60</v>
      </c>
      <c r="C135" s="268" t="s">
        <v>2105</v>
      </c>
      <c r="D135" s="268"/>
      <c r="E135" s="268"/>
      <c r="F135" s="268"/>
      <c r="G135" s="268"/>
      <c r="H135" s="268" t="str">
        <f>+H130</f>
        <v>PLATA</v>
      </c>
      <c r="I135" s="268" t="str">
        <f>+I132</f>
        <v>nuevo</v>
      </c>
      <c r="J135" s="268">
        <v>3</v>
      </c>
      <c r="M135" s="268" t="str">
        <f>+M123</f>
        <v>ACTIVO FIJO</v>
      </c>
      <c r="N135" s="268"/>
    </row>
    <row r="136" spans="1:14" s="296" customFormat="1" ht="15.75">
      <c r="A136" s="292" t="s">
        <v>684</v>
      </c>
      <c r="B136" s="266" t="str">
        <f>+B135</f>
        <v>4.1.1.4.01</v>
      </c>
      <c r="C136" s="268" t="s">
        <v>2106</v>
      </c>
      <c r="D136" s="268"/>
      <c r="E136" s="268"/>
      <c r="F136" s="268"/>
      <c r="G136" s="268"/>
      <c r="H136" s="268" t="str">
        <f>+H131</f>
        <v>PLATA</v>
      </c>
      <c r="I136" s="268" t="str">
        <f>+I128</f>
        <v>nuevo</v>
      </c>
      <c r="J136" s="268">
        <v>4</v>
      </c>
      <c r="M136" s="268" t="str">
        <f>+M121</f>
        <v>ACTIVO FIJO</v>
      </c>
      <c r="N136" s="268"/>
    </row>
    <row r="137" spans="1:14" s="296" customFormat="1" ht="15.75">
      <c r="A137" s="292" t="s">
        <v>685</v>
      </c>
      <c r="B137" s="266" t="s">
        <v>60</v>
      </c>
      <c r="C137" s="268" t="s">
        <v>2107</v>
      </c>
      <c r="D137" s="268"/>
      <c r="E137" s="268"/>
      <c r="F137" s="268"/>
      <c r="G137" s="268"/>
      <c r="H137" s="268" t="str">
        <f>+H130</f>
        <v>PLATA</v>
      </c>
      <c r="I137" s="268" t="str">
        <f>+I130</f>
        <v>nuevo</v>
      </c>
      <c r="J137" s="268">
        <v>7</v>
      </c>
      <c r="M137" s="268" t="str">
        <f>+M122</f>
        <v>ACTIVO FIJO</v>
      </c>
      <c r="N137" s="268"/>
    </row>
    <row r="138" spans="1:14" s="296" customFormat="1" ht="15.75">
      <c r="A138" s="292" t="s">
        <v>2050</v>
      </c>
      <c r="B138" s="266" t="s">
        <v>60</v>
      </c>
      <c r="C138" s="268" t="s">
        <v>2108</v>
      </c>
      <c r="D138" s="268"/>
      <c r="E138" s="268"/>
      <c r="F138" s="268"/>
      <c r="G138" s="268"/>
      <c r="H138" s="268" t="str">
        <f>+H132</f>
        <v>PLATA</v>
      </c>
      <c r="I138" s="268" t="str">
        <f>+I131</f>
        <v>nuevo</v>
      </c>
      <c r="J138" s="268">
        <v>4</v>
      </c>
      <c r="M138" s="268" t="str">
        <f>+M128</f>
        <v>ACTIVO FIJO</v>
      </c>
      <c r="N138" s="268"/>
    </row>
    <row r="139" spans="1:14" s="296" customFormat="1" ht="15.75">
      <c r="A139" s="292" t="s">
        <v>2051</v>
      </c>
      <c r="B139" s="266" t="s">
        <v>60</v>
      </c>
      <c r="C139" s="268" t="s">
        <v>2109</v>
      </c>
      <c r="D139" s="268"/>
      <c r="E139" s="268"/>
      <c r="F139" s="268"/>
      <c r="G139" s="268"/>
      <c r="H139" s="268" t="str">
        <f>+H133</f>
        <v>PLATA</v>
      </c>
      <c r="I139" s="268" t="str">
        <f>+I132</f>
        <v>nuevo</v>
      </c>
      <c r="J139" s="268">
        <f>8+3</f>
        <v>11</v>
      </c>
      <c r="M139" s="268" t="str">
        <f>+M129</f>
        <v>ACTIVO FIJO</v>
      </c>
      <c r="N139" s="268"/>
    </row>
    <row r="140" spans="1:14" s="296" customFormat="1" ht="15.75">
      <c r="A140" s="292" t="s">
        <v>2052</v>
      </c>
      <c r="B140" s="266" t="s">
        <v>60</v>
      </c>
      <c r="C140" s="268" t="s">
        <v>2110</v>
      </c>
      <c r="D140" s="268"/>
      <c r="E140" s="268"/>
      <c r="F140" s="268"/>
      <c r="G140" s="268"/>
      <c r="H140" s="268" t="str">
        <f>+H130</f>
        <v>PLATA</v>
      </c>
      <c r="I140" s="268" t="str">
        <f>+I133</f>
        <v>nuevo</v>
      </c>
      <c r="J140" s="268">
        <f>4+3</f>
        <v>7</v>
      </c>
      <c r="M140" s="268" t="str">
        <f>+M123</f>
        <v>ACTIVO FIJO</v>
      </c>
      <c r="N140" s="268"/>
    </row>
    <row r="141" spans="1:14" s="296" customFormat="1" ht="15.75">
      <c r="A141" s="292" t="s">
        <v>2053</v>
      </c>
      <c r="B141" s="266" t="s">
        <v>60</v>
      </c>
      <c r="C141" s="268" t="s">
        <v>2111</v>
      </c>
      <c r="D141" s="268"/>
      <c r="E141" s="268"/>
      <c r="F141" s="268"/>
      <c r="G141" s="268"/>
      <c r="H141" s="268" t="str">
        <f>+H131</f>
        <v>PLATA</v>
      </c>
      <c r="I141" s="268" t="str">
        <f>+I134</f>
        <v>nuevo</v>
      </c>
      <c r="J141" s="268">
        <v>4</v>
      </c>
      <c r="M141" s="268" t="str">
        <f>+M124</f>
        <v>ACTIVO FIJO</v>
      </c>
      <c r="N141" s="268"/>
    </row>
    <row r="142" spans="1:14" s="296" customFormat="1" ht="15.75">
      <c r="A142" s="292" t="s">
        <v>2054</v>
      </c>
      <c r="B142" s="266" t="s">
        <v>60</v>
      </c>
      <c r="C142" s="268" t="s">
        <v>2112</v>
      </c>
      <c r="D142" s="268"/>
      <c r="E142" s="268"/>
      <c r="F142" s="268"/>
      <c r="G142" s="268"/>
      <c r="H142" s="268" t="str">
        <f>+H140</f>
        <v>PLATA</v>
      </c>
      <c r="I142" s="268" t="str">
        <f>+I138</f>
        <v>nuevo</v>
      </c>
      <c r="J142" s="268">
        <v>4</v>
      </c>
      <c r="M142" s="268" t="str">
        <f>+M133</f>
        <v>ACTIVO FIJO</v>
      </c>
      <c r="N142" s="268"/>
    </row>
    <row r="143" spans="1:14" s="296" customFormat="1" ht="15.75">
      <c r="A143" s="292" t="s">
        <v>2055</v>
      </c>
      <c r="B143" s="266" t="s">
        <v>60</v>
      </c>
      <c r="C143" s="268" t="s">
        <v>2113</v>
      </c>
      <c r="D143" s="268"/>
      <c r="E143" s="268"/>
      <c r="F143" s="268"/>
      <c r="G143" s="268"/>
      <c r="H143" s="268" t="str">
        <f>+H133</f>
        <v>PLATA</v>
      </c>
      <c r="I143" s="268" t="str">
        <f>+I137</f>
        <v>nuevo</v>
      </c>
      <c r="J143" s="268">
        <v>1</v>
      </c>
      <c r="M143" s="268" t="str">
        <f>+M135</f>
        <v>ACTIVO FIJO</v>
      </c>
      <c r="N143" s="268"/>
    </row>
    <row r="144" spans="1:14" s="296" customFormat="1" ht="15.75">
      <c r="A144" s="292" t="s">
        <v>2056</v>
      </c>
      <c r="B144" s="266" t="s">
        <v>60</v>
      </c>
      <c r="C144" s="268" t="s">
        <v>2186</v>
      </c>
      <c r="D144" s="268"/>
      <c r="E144" s="268"/>
      <c r="F144" s="268"/>
      <c r="G144" s="268"/>
      <c r="H144" s="268" t="str">
        <f>+H137</f>
        <v>PLATA</v>
      </c>
      <c r="I144" s="268" t="str">
        <f>+I140</f>
        <v>nuevo</v>
      </c>
      <c r="J144" s="268">
        <v>3</v>
      </c>
      <c r="M144" s="268" t="str">
        <f>+M136</f>
        <v>ACTIVO FIJO</v>
      </c>
      <c r="N144" s="268"/>
    </row>
    <row r="145" spans="1:73" s="296" customFormat="1" ht="15.75">
      <c r="A145" s="292" t="s">
        <v>2057</v>
      </c>
      <c r="B145" s="266" t="s">
        <v>60</v>
      </c>
      <c r="C145" s="268" t="s">
        <v>2100</v>
      </c>
      <c r="D145" s="268"/>
      <c r="E145" s="268"/>
      <c r="F145" s="268"/>
      <c r="G145" s="268"/>
      <c r="H145" s="268" t="str">
        <f>+H129</f>
        <v>PLATA</v>
      </c>
      <c r="I145" s="268" t="str">
        <f>+I128</f>
        <v>nuevo</v>
      </c>
      <c r="J145" s="268">
        <v>2</v>
      </c>
      <c r="M145" s="268" t="str">
        <f>+M123</f>
        <v>ACTIVO FIJO</v>
      </c>
      <c r="N145" s="268"/>
    </row>
    <row r="146" spans="1:73" s="296" customFormat="1" ht="15.75">
      <c r="A146" s="292" t="s">
        <v>2058</v>
      </c>
      <c r="B146" s="266" t="s">
        <v>60</v>
      </c>
      <c r="C146" s="268" t="s">
        <v>2101</v>
      </c>
      <c r="D146" s="268"/>
      <c r="E146" s="268"/>
      <c r="F146" s="268"/>
      <c r="G146" s="268"/>
      <c r="H146" s="268" t="str">
        <f>+H129</f>
        <v>PLATA</v>
      </c>
      <c r="I146" s="268" t="str">
        <f>+I123</f>
        <v>nuevo</v>
      </c>
      <c r="J146" s="268">
        <v>4</v>
      </c>
      <c r="M146" s="268" t="str">
        <f>+M124</f>
        <v>ACTIVO FIJO</v>
      </c>
      <c r="N146" s="268"/>
    </row>
    <row r="147" spans="1:73" s="296" customFormat="1" ht="15.75">
      <c r="A147" s="292" t="s">
        <v>2059</v>
      </c>
      <c r="B147" s="266" t="s">
        <v>60</v>
      </c>
      <c r="C147" s="268" t="s">
        <v>2114</v>
      </c>
      <c r="D147" s="268"/>
      <c r="E147" s="268"/>
      <c r="F147" s="268"/>
      <c r="G147" s="268"/>
      <c r="H147" s="268" t="str">
        <f>+H135</f>
        <v>PLATA</v>
      </c>
      <c r="I147" s="268" t="str">
        <f>+I137</f>
        <v>nuevo</v>
      </c>
      <c r="J147" s="268">
        <f>6+9+1</f>
        <v>16</v>
      </c>
      <c r="M147" s="268" t="str">
        <f>+M132</f>
        <v>ACTIVO FIJO</v>
      </c>
      <c r="N147" s="268"/>
    </row>
    <row r="148" spans="1:73" s="296" customFormat="1" ht="15.75">
      <c r="A148" s="292" t="s">
        <v>686</v>
      </c>
      <c r="B148" s="266" t="s">
        <v>60</v>
      </c>
      <c r="C148" s="268" t="s">
        <v>2115</v>
      </c>
      <c r="D148" s="268"/>
      <c r="E148" s="268"/>
      <c r="F148" s="268"/>
      <c r="G148" s="268"/>
      <c r="H148" s="268" t="str">
        <f>+H138</f>
        <v>PLATA</v>
      </c>
      <c r="I148" s="268" t="str">
        <f>+I140</f>
        <v>nuevo</v>
      </c>
      <c r="J148" s="268">
        <v>4</v>
      </c>
      <c r="M148" s="268" t="str">
        <f>+M137</f>
        <v>ACTIVO FIJO</v>
      </c>
      <c r="N148" s="268"/>
    </row>
    <row r="149" spans="1:73" s="296" customFormat="1" ht="15.75">
      <c r="A149" s="292" t="s">
        <v>687</v>
      </c>
      <c r="B149" s="266" t="s">
        <v>60</v>
      </c>
      <c r="C149" s="268" t="s">
        <v>2116</v>
      </c>
      <c r="D149" s="268"/>
      <c r="E149" s="268"/>
      <c r="F149" s="268"/>
      <c r="G149" s="268"/>
      <c r="H149" s="268" t="str">
        <f>+H146</f>
        <v>PLATA</v>
      </c>
      <c r="I149" s="268" t="str">
        <f>+I145</f>
        <v>nuevo</v>
      </c>
      <c r="J149" s="268">
        <v>16</v>
      </c>
      <c r="M149" s="268" t="str">
        <f>+M141</f>
        <v>ACTIVO FIJO</v>
      </c>
      <c r="N149" s="268"/>
    </row>
    <row r="150" spans="1:73" s="296" customFormat="1" ht="15.75">
      <c r="A150" s="292" t="s">
        <v>688</v>
      </c>
      <c r="B150" s="266" t="s">
        <v>60</v>
      </c>
      <c r="C150" s="268" t="s">
        <v>2117</v>
      </c>
      <c r="D150" s="268"/>
      <c r="E150" s="268"/>
      <c r="F150" s="268"/>
      <c r="G150" s="268"/>
      <c r="H150" s="268" t="str">
        <f>+H147</f>
        <v>PLATA</v>
      </c>
      <c r="I150" s="268" t="str">
        <f>+I143</f>
        <v>nuevo</v>
      </c>
      <c r="J150" s="268">
        <v>15</v>
      </c>
      <c r="M150" s="268" t="str">
        <f>+M142</f>
        <v>ACTIVO FIJO</v>
      </c>
      <c r="N150" s="268"/>
    </row>
    <row r="151" spans="1:73" s="296" customFormat="1" ht="15.75">
      <c r="A151" s="292" t="s">
        <v>689</v>
      </c>
      <c r="B151" s="266" t="s">
        <v>60</v>
      </c>
      <c r="C151" s="268" t="s">
        <v>2118</v>
      </c>
      <c r="D151" s="268"/>
      <c r="E151" s="268"/>
      <c r="F151" s="268"/>
      <c r="G151" s="268"/>
      <c r="H151" s="268" t="str">
        <f>+H149</f>
        <v>PLATA</v>
      </c>
      <c r="I151" s="268" t="str">
        <f>+I143</f>
        <v>nuevo</v>
      </c>
      <c r="J151" s="268">
        <v>3</v>
      </c>
      <c r="M151" s="268" t="str">
        <f>+M143</f>
        <v>ACTIVO FIJO</v>
      </c>
      <c r="N151" s="268"/>
    </row>
    <row r="152" spans="1:73" s="296" customFormat="1" ht="15.75">
      <c r="A152" s="292" t="s">
        <v>690</v>
      </c>
      <c r="B152" s="266" t="str">
        <f>+B151</f>
        <v>4.1.1.4.01</v>
      </c>
      <c r="C152" s="268" t="s">
        <v>2119</v>
      </c>
      <c r="D152" s="268"/>
      <c r="E152" s="268"/>
      <c r="F152" s="268"/>
      <c r="G152" s="268"/>
      <c r="H152" s="268" t="str">
        <f>+H148</f>
        <v>PLATA</v>
      </c>
      <c r="I152" s="268" t="str">
        <f>+I147</f>
        <v>nuevo</v>
      </c>
      <c r="J152" s="268">
        <v>2</v>
      </c>
      <c r="M152" s="268" t="str">
        <f>+M137</f>
        <v>ACTIVO FIJO</v>
      </c>
      <c r="N152" s="268"/>
    </row>
    <row r="153" spans="1:73" s="296" customFormat="1" ht="15.75">
      <c r="A153" s="292" t="s">
        <v>691</v>
      </c>
      <c r="B153" s="266" t="s">
        <v>60</v>
      </c>
      <c r="C153" s="268" t="s">
        <v>2102</v>
      </c>
      <c r="D153" s="268"/>
      <c r="E153" s="268"/>
      <c r="F153" s="268"/>
      <c r="G153" s="268"/>
      <c r="H153" s="268" t="str">
        <f>+H146</f>
        <v>PLATA</v>
      </c>
      <c r="I153" s="268" t="str">
        <f>+I148</f>
        <v>nuevo</v>
      </c>
      <c r="J153" s="268">
        <v>14</v>
      </c>
      <c r="M153" s="268" t="str">
        <f>+M128</f>
        <v>ACTIVO FIJO</v>
      </c>
      <c r="N153" s="268"/>
    </row>
    <row r="154" spans="1:73" s="296" customFormat="1" ht="15.75">
      <c r="A154" s="292" t="s">
        <v>692</v>
      </c>
      <c r="B154" s="266" t="s">
        <v>60</v>
      </c>
      <c r="C154" s="268" t="s">
        <v>2120</v>
      </c>
      <c r="D154" s="268"/>
      <c r="E154" s="333"/>
      <c r="F154" s="268"/>
      <c r="G154" s="268"/>
      <c r="H154" s="268" t="str">
        <f>+H147</f>
        <v>PLATA</v>
      </c>
      <c r="I154" s="268" t="str">
        <f>+I134</f>
        <v>nuevo</v>
      </c>
      <c r="J154" s="268">
        <f>4+18</f>
        <v>22</v>
      </c>
      <c r="K154" s="334"/>
      <c r="M154" s="268" t="str">
        <f t="shared" ref="M154:M161" si="4">+M137</f>
        <v>ACTIVO FIJO</v>
      </c>
      <c r="N154" s="268"/>
    </row>
    <row r="155" spans="1:73" s="296" customFormat="1" ht="15.75">
      <c r="A155" s="292" t="s">
        <v>693</v>
      </c>
      <c r="B155" s="266" t="s">
        <v>60</v>
      </c>
      <c r="C155" s="268" t="s">
        <v>2121</v>
      </c>
      <c r="D155" s="268"/>
      <c r="E155" s="333"/>
      <c r="F155" s="268"/>
      <c r="G155" s="268"/>
      <c r="H155" s="268" t="str">
        <f>+H148</f>
        <v>PLATA</v>
      </c>
      <c r="I155" s="268" t="str">
        <f>+I145</f>
        <v>nuevo</v>
      </c>
      <c r="J155" s="268">
        <v>1</v>
      </c>
      <c r="K155" s="334"/>
      <c r="M155" s="268" t="str">
        <f t="shared" si="4"/>
        <v>ACTIVO FIJO</v>
      </c>
      <c r="N155" s="268"/>
    </row>
    <row r="156" spans="1:73" s="296" customFormat="1" ht="15.75">
      <c r="A156" s="292" t="s">
        <v>694</v>
      </c>
      <c r="B156" s="266" t="s">
        <v>60</v>
      </c>
      <c r="C156" s="268" t="s">
        <v>2122</v>
      </c>
      <c r="D156" s="268"/>
      <c r="E156" s="333"/>
      <c r="F156" s="268"/>
      <c r="G156" s="268"/>
      <c r="H156" s="268" t="str">
        <f>+H149</f>
        <v>PLATA</v>
      </c>
      <c r="I156" s="268" t="str">
        <f>+I143</f>
        <v>nuevo</v>
      </c>
      <c r="J156" s="268">
        <v>21</v>
      </c>
      <c r="K156" s="334"/>
      <c r="M156" s="268" t="str">
        <f t="shared" si="4"/>
        <v>ACTIVO FIJO</v>
      </c>
      <c r="N156" s="268"/>
    </row>
    <row r="157" spans="1:73" s="336" customFormat="1" ht="15.75">
      <c r="A157" s="292" t="s">
        <v>695</v>
      </c>
      <c r="B157" s="266" t="s">
        <v>60</v>
      </c>
      <c r="C157" s="268" t="s">
        <v>2123</v>
      </c>
      <c r="D157" s="335"/>
      <c r="E157" s="335"/>
      <c r="F157" s="315"/>
      <c r="G157" s="315"/>
      <c r="H157" s="315" t="str">
        <f>+H156</f>
        <v>PLATA</v>
      </c>
      <c r="I157" s="315" t="str">
        <f>+I152</f>
        <v>nuevo</v>
      </c>
      <c r="J157" s="315">
        <v>14</v>
      </c>
      <c r="M157" s="268" t="str">
        <f t="shared" si="4"/>
        <v>ACTIVO FIJO</v>
      </c>
      <c r="N157" s="337"/>
      <c r="O157" s="338"/>
      <c r="P157" s="338"/>
      <c r="Q157" s="338"/>
      <c r="R157" s="338"/>
      <c r="S157" s="338"/>
      <c r="T157" s="338"/>
      <c r="U157" s="338"/>
      <c r="V157" s="338"/>
      <c r="W157" s="338"/>
      <c r="X157" s="338"/>
      <c r="Y157" s="338"/>
      <c r="Z157" s="338"/>
      <c r="AA157" s="338"/>
      <c r="AB157" s="338"/>
      <c r="AC157" s="338"/>
      <c r="AD157" s="338"/>
      <c r="AE157" s="338"/>
      <c r="AF157" s="338"/>
      <c r="AG157" s="338"/>
      <c r="AH157" s="338"/>
      <c r="AI157" s="338"/>
      <c r="AJ157" s="338"/>
      <c r="AK157" s="338"/>
      <c r="AL157" s="338"/>
      <c r="AM157" s="338"/>
      <c r="AN157" s="338"/>
      <c r="AO157" s="338"/>
      <c r="AP157" s="338"/>
      <c r="AQ157" s="338"/>
      <c r="AR157" s="338"/>
      <c r="AS157" s="338"/>
      <c r="AT157" s="338"/>
      <c r="AU157" s="338"/>
      <c r="AV157" s="338"/>
      <c r="AW157" s="338"/>
      <c r="AX157" s="338"/>
      <c r="AY157" s="338"/>
      <c r="AZ157" s="338"/>
      <c r="BA157" s="338"/>
      <c r="BB157" s="338"/>
      <c r="BC157" s="338"/>
      <c r="BD157" s="338"/>
      <c r="BE157" s="338"/>
      <c r="BF157" s="338"/>
      <c r="BG157" s="338"/>
      <c r="BH157" s="338"/>
      <c r="BI157" s="338"/>
      <c r="BJ157" s="338"/>
      <c r="BK157" s="338"/>
      <c r="BL157" s="338"/>
      <c r="BM157" s="338"/>
      <c r="BN157" s="338"/>
      <c r="BO157" s="338"/>
      <c r="BP157" s="338"/>
      <c r="BQ157" s="338"/>
      <c r="BR157" s="338"/>
      <c r="BS157" s="338"/>
      <c r="BT157" s="338"/>
      <c r="BU157" s="338"/>
    </row>
    <row r="158" spans="1:73" s="296" customFormat="1" ht="15.75">
      <c r="A158" s="292" t="s">
        <v>696</v>
      </c>
      <c r="B158" s="266" t="s">
        <v>60</v>
      </c>
      <c r="C158" s="268" t="s">
        <v>2124</v>
      </c>
      <c r="D158" s="268"/>
      <c r="E158" s="333"/>
      <c r="F158" s="268"/>
      <c r="G158" s="268"/>
      <c r="H158" s="268" t="str">
        <f>+H150</f>
        <v>PLATA</v>
      </c>
      <c r="I158" s="268" t="str">
        <f>+I152</f>
        <v>nuevo</v>
      </c>
      <c r="J158" s="268">
        <v>8</v>
      </c>
      <c r="K158" s="334"/>
      <c r="M158" s="268" t="str">
        <f t="shared" si="4"/>
        <v>ACTIVO FIJO</v>
      </c>
      <c r="N158" s="268"/>
    </row>
    <row r="159" spans="1:73" s="296" customFormat="1" ht="15.75">
      <c r="A159" s="292" t="s">
        <v>697</v>
      </c>
      <c r="B159" s="275" t="s">
        <v>60</v>
      </c>
      <c r="C159" s="268" t="s">
        <v>2125</v>
      </c>
      <c r="D159" s="268"/>
      <c r="E159" s="333"/>
      <c r="F159" s="268"/>
      <c r="G159" s="268"/>
      <c r="H159" s="268" t="str">
        <f>+H154</f>
        <v>PLATA</v>
      </c>
      <c r="I159" s="268" t="str">
        <f>+I151</f>
        <v>nuevo</v>
      </c>
      <c r="J159" s="268">
        <v>5</v>
      </c>
      <c r="K159" s="334"/>
      <c r="M159" s="268" t="str">
        <f t="shared" si="4"/>
        <v>ACTIVO FIJO</v>
      </c>
      <c r="N159" s="268"/>
    </row>
    <row r="160" spans="1:73" s="296" customFormat="1" ht="15.75">
      <c r="A160" s="292" t="s">
        <v>698</v>
      </c>
      <c r="B160" s="270" t="s">
        <v>60</v>
      </c>
      <c r="C160" s="268" t="s">
        <v>2126</v>
      </c>
      <c r="D160" s="268"/>
      <c r="E160" s="333"/>
      <c r="F160" s="268"/>
      <c r="G160" s="268"/>
      <c r="H160" s="268" t="str">
        <f>+H148</f>
        <v>PLATA</v>
      </c>
      <c r="I160" s="268" t="str">
        <f>+I148</f>
        <v>nuevo</v>
      </c>
      <c r="J160" s="268">
        <v>9</v>
      </c>
      <c r="K160" s="334"/>
      <c r="M160" s="268" t="str">
        <f t="shared" si="4"/>
        <v>ACTIVO FIJO</v>
      </c>
      <c r="N160" s="268"/>
    </row>
    <row r="161" spans="1:14" s="296" customFormat="1" ht="15.75">
      <c r="A161" s="292" t="s">
        <v>699</v>
      </c>
      <c r="B161" s="266" t="str">
        <f>+B160</f>
        <v>4.1.1.4.01</v>
      </c>
      <c r="C161" s="268" t="s">
        <v>2127</v>
      </c>
      <c r="D161" s="268" t="s">
        <v>2128</v>
      </c>
      <c r="E161" s="333" t="s">
        <v>2129</v>
      </c>
      <c r="F161" s="268"/>
      <c r="G161" s="268"/>
      <c r="H161" s="268" t="str">
        <f>+H148</f>
        <v>PLATA</v>
      </c>
      <c r="I161" s="268" t="str">
        <f>+I140</f>
        <v>nuevo</v>
      </c>
      <c r="J161" s="268">
        <v>1</v>
      </c>
      <c r="K161" s="334"/>
      <c r="M161" s="268" t="str">
        <f t="shared" si="4"/>
        <v>ACTIVO FIJO</v>
      </c>
      <c r="N161" s="268"/>
    </row>
    <row r="162" spans="1:14" s="296" customFormat="1" ht="15.75">
      <c r="A162" s="292" t="s">
        <v>700</v>
      </c>
      <c r="B162" s="266" t="s">
        <v>60</v>
      </c>
      <c r="C162" s="268" t="s">
        <v>2130</v>
      </c>
      <c r="D162" s="268"/>
      <c r="E162" s="333" t="s">
        <v>2131</v>
      </c>
      <c r="F162" s="268"/>
      <c r="G162" s="268"/>
      <c r="H162" s="268" t="str">
        <f>+H149</f>
        <v>PLATA</v>
      </c>
      <c r="I162" s="268" t="str">
        <f>+I143</f>
        <v>nuevo</v>
      </c>
      <c r="J162" s="268">
        <v>3</v>
      </c>
      <c r="K162" s="334"/>
      <c r="M162" s="268" t="str">
        <f>+M157</f>
        <v>ACTIVO FIJO</v>
      </c>
      <c r="N162" s="268"/>
    </row>
    <row r="163" spans="1:14" s="296" customFormat="1" ht="16.5" thickBot="1">
      <c r="A163" s="292" t="s">
        <v>701</v>
      </c>
      <c r="B163" s="266" t="s">
        <v>60</v>
      </c>
      <c r="C163" s="268" t="s">
        <v>2133</v>
      </c>
      <c r="D163" s="268" t="s">
        <v>2132</v>
      </c>
      <c r="E163" s="268"/>
      <c r="F163" s="268"/>
      <c r="G163" s="268"/>
      <c r="H163" s="268" t="str">
        <f>+H146</f>
        <v>PLATA</v>
      </c>
      <c r="I163" s="268" t="str">
        <f>+I142</f>
        <v>nuevo</v>
      </c>
      <c r="J163" s="268">
        <v>12</v>
      </c>
      <c r="M163" s="268" t="str">
        <f>+M160</f>
        <v>ACTIVO FIJO</v>
      </c>
      <c r="N163" s="268"/>
    </row>
    <row r="164" spans="1:14" s="178" customFormat="1" ht="18.75" customHeight="1" thickBot="1">
      <c r="A164" s="177"/>
      <c r="B164" s="172"/>
      <c r="C164" s="371" t="s">
        <v>2134</v>
      </c>
      <c r="D164" s="371"/>
      <c r="E164" s="371"/>
      <c r="F164" s="371"/>
      <c r="G164" s="371"/>
      <c r="H164" s="173"/>
      <c r="I164" s="173"/>
      <c r="J164" s="173"/>
      <c r="M164" s="173"/>
      <c r="N164" s="173"/>
    </row>
    <row r="165" spans="1:14" s="108" customFormat="1" ht="15.75">
      <c r="A165" s="129" t="s">
        <v>702</v>
      </c>
      <c r="B165" s="130" t="s">
        <v>60</v>
      </c>
      <c r="C165" s="131" t="s">
        <v>2138</v>
      </c>
      <c r="D165" s="131"/>
      <c r="E165" s="131" t="s">
        <v>2135</v>
      </c>
      <c r="F165" s="131"/>
      <c r="G165" s="131"/>
      <c r="H165" s="131" t="str">
        <f>+H152</f>
        <v>PLATA</v>
      </c>
      <c r="I165" s="131" t="str">
        <f>+I152</f>
        <v>nuevo</v>
      </c>
      <c r="J165" s="131">
        <v>2</v>
      </c>
      <c r="M165" s="131" t="str">
        <f>+M150</f>
        <v>ACTIVO FIJO</v>
      </c>
      <c r="N165" s="131"/>
    </row>
    <row r="166" spans="1:14" s="77" customFormat="1" ht="15.75">
      <c r="A166" s="129" t="s">
        <v>703</v>
      </c>
      <c r="B166" s="38" t="str">
        <f>+B165</f>
        <v>4.1.1.4.01</v>
      </c>
      <c r="C166" s="183" t="s">
        <v>2139</v>
      </c>
      <c r="D166" s="183"/>
      <c r="E166" s="183" t="s">
        <v>2136</v>
      </c>
      <c r="F166" s="183"/>
      <c r="G166" s="183"/>
      <c r="H166" s="183" t="str">
        <f>+H150</f>
        <v>PLATA</v>
      </c>
      <c r="I166" s="183" t="str">
        <f>+I148</f>
        <v>nuevo</v>
      </c>
      <c r="J166" s="183">
        <v>2</v>
      </c>
      <c r="M166" s="183" t="str">
        <f>+M152</f>
        <v>ACTIVO FIJO</v>
      </c>
      <c r="N166" s="183"/>
    </row>
    <row r="167" spans="1:14" s="77" customFormat="1" ht="15.75">
      <c r="A167" s="129" t="s">
        <v>704</v>
      </c>
      <c r="B167" s="38" t="s">
        <v>60</v>
      </c>
      <c r="C167" s="183" t="s">
        <v>2138</v>
      </c>
      <c r="D167" s="183"/>
      <c r="E167" s="183" t="s">
        <v>2137</v>
      </c>
      <c r="F167" s="183"/>
      <c r="G167" s="183"/>
      <c r="H167" s="183" t="str">
        <f>+H156</f>
        <v>PLATA</v>
      </c>
      <c r="I167" s="183" t="str">
        <f>+I159</f>
        <v>nuevo</v>
      </c>
      <c r="J167" s="183">
        <v>4</v>
      </c>
      <c r="M167" s="183" t="str">
        <f>+M156</f>
        <v>ACTIVO FIJO</v>
      </c>
      <c r="N167" s="183"/>
    </row>
    <row r="168" spans="1:14" s="77" customFormat="1" ht="15.75">
      <c r="A168" s="129" t="s">
        <v>705</v>
      </c>
      <c r="B168" s="38" t="s">
        <v>60</v>
      </c>
      <c r="C168" s="183" t="s">
        <v>2140</v>
      </c>
      <c r="D168" s="183"/>
      <c r="E168" s="183" t="s">
        <v>2141</v>
      </c>
      <c r="F168" s="183"/>
      <c r="G168" s="183"/>
      <c r="H168" s="183" t="str">
        <f>+H165</f>
        <v>PLATA</v>
      </c>
      <c r="I168" s="183" t="str">
        <f>+I153</f>
        <v>nuevo</v>
      </c>
      <c r="J168" s="183">
        <v>2</v>
      </c>
      <c r="M168" s="183" t="str">
        <f>+M151</f>
        <v>ACTIVO FIJO</v>
      </c>
      <c r="N168" s="183"/>
    </row>
    <row r="169" spans="1:14" s="77" customFormat="1" ht="15.75">
      <c r="A169" s="129" t="s">
        <v>706</v>
      </c>
      <c r="B169" s="38" t="s">
        <v>60</v>
      </c>
      <c r="C169" s="183" t="str">
        <f>+C165</f>
        <v xml:space="preserve">PINZA CON DIENTES PLANA </v>
      </c>
      <c r="D169" s="183"/>
      <c r="E169" s="183" t="s">
        <v>2142</v>
      </c>
      <c r="F169" s="183"/>
      <c r="G169" s="183"/>
      <c r="H169" s="183" t="str">
        <f>+H150</f>
        <v>PLATA</v>
      </c>
      <c r="I169" s="183" t="str">
        <f>+I154</f>
        <v>nuevo</v>
      </c>
      <c r="J169" s="183">
        <v>1</v>
      </c>
      <c r="M169" s="183" t="str">
        <f>+M148</f>
        <v>ACTIVO FIJO</v>
      </c>
      <c r="N169" s="183"/>
    </row>
    <row r="170" spans="1:14" s="77" customFormat="1" ht="15.75">
      <c r="A170" s="129" t="s">
        <v>707</v>
      </c>
      <c r="B170" s="38" t="s">
        <v>60</v>
      </c>
      <c r="C170" s="183" t="str">
        <f>+C166</f>
        <v>PINZA CON DIENTES CURVA</v>
      </c>
      <c r="D170" s="183"/>
      <c r="E170" s="183" t="s">
        <v>2143</v>
      </c>
      <c r="F170" s="183"/>
      <c r="G170" s="183"/>
      <c r="H170" s="183" t="str">
        <f>+H157</f>
        <v>PLATA</v>
      </c>
      <c r="I170" s="183" t="str">
        <f>+I154</f>
        <v>nuevo</v>
      </c>
      <c r="J170" s="183">
        <v>1</v>
      </c>
      <c r="M170" s="183" t="str">
        <f>+M151</f>
        <v>ACTIVO FIJO</v>
      </c>
      <c r="N170" s="183"/>
    </row>
    <row r="171" spans="1:14" s="77" customFormat="1" ht="15.75">
      <c r="A171" s="129" t="s">
        <v>708</v>
      </c>
      <c r="B171" s="38" t="s">
        <v>60</v>
      </c>
      <c r="C171" s="183" t="s">
        <v>2171</v>
      </c>
      <c r="D171" s="183"/>
      <c r="E171" s="183" t="s">
        <v>2187</v>
      </c>
      <c r="F171" s="183"/>
      <c r="G171" s="183"/>
      <c r="H171" s="183" t="str">
        <f>+H158</f>
        <v>PLATA</v>
      </c>
      <c r="I171" s="183" t="str">
        <f>+I155</f>
        <v>nuevo</v>
      </c>
      <c r="J171" s="183">
        <v>1</v>
      </c>
      <c r="M171" s="183" t="str">
        <f>+M152</f>
        <v>ACTIVO FIJO</v>
      </c>
      <c r="N171" s="183"/>
    </row>
    <row r="172" spans="1:14" s="107" customFormat="1" ht="16.5" thickBot="1">
      <c r="A172" s="129" t="s">
        <v>709</v>
      </c>
      <c r="B172" s="105" t="s">
        <v>60</v>
      </c>
      <c r="C172" s="106" t="s">
        <v>2171</v>
      </c>
      <c r="D172" s="106"/>
      <c r="E172" s="106" t="s">
        <v>2188</v>
      </c>
      <c r="F172" s="106"/>
      <c r="G172" s="106"/>
      <c r="H172" s="106" t="str">
        <f>+H168</f>
        <v>PLATA</v>
      </c>
      <c r="I172" s="106" t="str">
        <f>+I171</f>
        <v>nuevo</v>
      </c>
      <c r="J172" s="106">
        <v>1</v>
      </c>
      <c r="M172" s="106" t="str">
        <f>+M168</f>
        <v>ACTIVO FIJO</v>
      </c>
      <c r="N172" s="106"/>
    </row>
    <row r="173" spans="1:14" s="178" customFormat="1" ht="16.5" thickBot="1">
      <c r="A173" s="177"/>
      <c r="B173" s="172"/>
      <c r="C173" s="371" t="s">
        <v>2146</v>
      </c>
      <c r="D173" s="371"/>
      <c r="E173" s="371"/>
      <c r="F173" s="371"/>
      <c r="G173" s="371"/>
      <c r="H173" s="173"/>
      <c r="I173" s="173"/>
      <c r="J173" s="173"/>
      <c r="M173" s="173"/>
      <c r="N173" s="173"/>
    </row>
    <row r="174" spans="1:14" s="108" customFormat="1" ht="16.5" thickBot="1">
      <c r="A174" s="129" t="s">
        <v>710</v>
      </c>
      <c r="B174" s="130" t="s">
        <v>60</v>
      </c>
      <c r="C174" s="131" t="s">
        <v>2145</v>
      </c>
      <c r="D174" s="131"/>
      <c r="E174" s="131" t="s">
        <v>2144</v>
      </c>
      <c r="F174" s="131"/>
      <c r="G174" s="131"/>
      <c r="H174" s="131" t="str">
        <f>+H158</f>
        <v>PLATA</v>
      </c>
      <c r="I174" s="131" t="str">
        <f>+I157</f>
        <v>nuevo</v>
      </c>
      <c r="J174" s="131">
        <v>6</v>
      </c>
      <c r="M174" s="131" t="str">
        <f>+M156</f>
        <v>ACTIVO FIJO</v>
      </c>
      <c r="N174" s="131"/>
    </row>
    <row r="175" spans="1:14" s="178" customFormat="1" ht="16.5" thickBot="1">
      <c r="A175" s="177"/>
      <c r="B175" s="172"/>
      <c r="C175" s="371" t="s">
        <v>2147</v>
      </c>
      <c r="D175" s="371"/>
      <c r="E175" s="371"/>
      <c r="F175" s="371"/>
      <c r="G175" s="371"/>
      <c r="H175" s="173"/>
      <c r="I175" s="173"/>
      <c r="J175" s="173"/>
      <c r="M175" s="173"/>
      <c r="N175" s="173"/>
    </row>
    <row r="176" spans="1:14" s="108" customFormat="1" ht="15.75">
      <c r="A176" s="129" t="s">
        <v>711</v>
      </c>
      <c r="B176" s="130" t="s">
        <v>60</v>
      </c>
      <c r="C176" s="131" t="s">
        <v>2148</v>
      </c>
      <c r="D176" s="131"/>
      <c r="E176" s="131" t="s">
        <v>2149</v>
      </c>
      <c r="F176" s="131"/>
      <c r="G176" s="131"/>
      <c r="H176" s="131" t="str">
        <f>+H166</f>
        <v>PLATA</v>
      </c>
      <c r="I176" s="131" t="str">
        <f>+I167</f>
        <v>nuevo</v>
      </c>
      <c r="J176" s="131">
        <v>1</v>
      </c>
      <c r="M176" s="131" t="str">
        <f>+M169</f>
        <v>ACTIVO FIJO</v>
      </c>
      <c r="N176" s="131"/>
    </row>
    <row r="177" spans="1:14" s="77" customFormat="1" ht="15.75">
      <c r="A177" s="129" t="s">
        <v>712</v>
      </c>
      <c r="B177" s="38" t="s">
        <v>60</v>
      </c>
      <c r="C177" s="183" t="s">
        <v>2148</v>
      </c>
      <c r="D177" s="183"/>
      <c r="E177" s="183" t="s">
        <v>2150</v>
      </c>
      <c r="F177" s="183"/>
      <c r="G177" s="183"/>
      <c r="H177" s="183" t="str">
        <f>+H168</f>
        <v>PLATA</v>
      </c>
      <c r="I177" s="183" t="str">
        <f>+I167</f>
        <v>nuevo</v>
      </c>
      <c r="J177" s="183">
        <v>5</v>
      </c>
      <c r="M177" s="183" t="str">
        <f>+M167</f>
        <v>ACTIVO FIJO</v>
      </c>
      <c r="N177" s="183"/>
    </row>
    <row r="178" spans="1:14" s="77" customFormat="1" ht="16.5" thickBot="1">
      <c r="A178" s="129" t="s">
        <v>713</v>
      </c>
      <c r="B178" s="38" t="s">
        <v>60</v>
      </c>
      <c r="C178" s="183" t="s">
        <v>2148</v>
      </c>
      <c r="D178" s="183"/>
      <c r="E178" s="183" t="s">
        <v>2151</v>
      </c>
      <c r="F178" s="183"/>
      <c r="G178" s="183"/>
      <c r="H178" s="183" t="str">
        <f>+H167</f>
        <v>PLATA</v>
      </c>
      <c r="I178" s="183" t="str">
        <f>+I165</f>
        <v>nuevo</v>
      </c>
      <c r="J178" s="183">
        <v>9</v>
      </c>
      <c r="M178" s="183" t="str">
        <f>+M167</f>
        <v>ACTIVO FIJO</v>
      </c>
      <c r="N178" s="183"/>
    </row>
    <row r="179" spans="1:14" s="178" customFormat="1" ht="16.5" thickBot="1">
      <c r="A179" s="177"/>
      <c r="B179" s="172"/>
      <c r="C179" s="371" t="s">
        <v>2152</v>
      </c>
      <c r="D179" s="371"/>
      <c r="E179" s="371"/>
      <c r="F179" s="371"/>
      <c r="G179" s="371"/>
      <c r="H179" s="173"/>
      <c r="I179" s="173"/>
      <c r="J179" s="173"/>
      <c r="M179" s="173"/>
      <c r="N179" s="173"/>
    </row>
    <row r="180" spans="1:14" s="77" customFormat="1" ht="15.75">
      <c r="A180" s="46" t="s">
        <v>714</v>
      </c>
      <c r="B180" s="38" t="s">
        <v>60</v>
      </c>
      <c r="C180" s="183" t="s">
        <v>2152</v>
      </c>
      <c r="D180" s="183"/>
      <c r="E180" s="183" t="s">
        <v>2153</v>
      </c>
      <c r="F180" s="183"/>
      <c r="G180" s="183"/>
      <c r="H180" s="131" t="str">
        <f>+H170</f>
        <v>PLATA</v>
      </c>
      <c r="I180" s="131" t="str">
        <f>+I177</f>
        <v>nuevo</v>
      </c>
      <c r="J180" s="183">
        <v>1</v>
      </c>
      <c r="M180" s="183" t="str">
        <f>+M163</f>
        <v>ACTIVO FIJO</v>
      </c>
      <c r="N180" s="183"/>
    </row>
    <row r="181" spans="1:14" s="77" customFormat="1" ht="15.75">
      <c r="A181" s="46" t="s">
        <v>715</v>
      </c>
      <c r="B181" s="130" t="s">
        <v>60</v>
      </c>
      <c r="C181" s="183" t="s">
        <v>2152</v>
      </c>
      <c r="D181" s="183"/>
      <c r="E181" s="183" t="s">
        <v>2154</v>
      </c>
      <c r="F181" s="183"/>
      <c r="G181" s="183"/>
      <c r="H181" s="183" t="str">
        <f>+H174</f>
        <v>PLATA</v>
      </c>
      <c r="I181" s="183" t="str">
        <f>+I177</f>
        <v>nuevo</v>
      </c>
      <c r="J181" s="183">
        <v>2</v>
      </c>
      <c r="M181" s="183" t="str">
        <f>+M165</f>
        <v>ACTIVO FIJO</v>
      </c>
      <c r="N181" s="183"/>
    </row>
    <row r="182" spans="1:14" s="77" customFormat="1" ht="16.5" thickBot="1">
      <c r="A182" s="46" t="s">
        <v>716</v>
      </c>
      <c r="B182" s="105" t="s">
        <v>60</v>
      </c>
      <c r="C182" s="183" t="s">
        <v>2152</v>
      </c>
      <c r="D182" s="183"/>
      <c r="E182" s="183" t="s">
        <v>2144</v>
      </c>
      <c r="F182" s="183"/>
      <c r="G182" s="183"/>
      <c r="H182" s="183" t="str">
        <f>+H167</f>
        <v>PLATA</v>
      </c>
      <c r="I182" s="183" t="str">
        <f>+I169</f>
        <v>nuevo</v>
      </c>
      <c r="J182" s="183">
        <v>1</v>
      </c>
      <c r="M182" s="183" t="str">
        <f>+M169</f>
        <v>ACTIVO FIJO</v>
      </c>
      <c r="N182" s="183"/>
    </row>
    <row r="183" spans="1:14" s="178" customFormat="1" ht="16.5" thickBot="1">
      <c r="A183" s="177"/>
      <c r="B183" s="172"/>
      <c r="C183" s="371" t="s">
        <v>2155</v>
      </c>
      <c r="D183" s="371"/>
      <c r="E183" s="371"/>
      <c r="F183" s="371"/>
      <c r="G183" s="371"/>
      <c r="H183" s="173"/>
      <c r="I183" s="173"/>
      <c r="J183" s="173"/>
      <c r="M183" s="173"/>
      <c r="N183" s="173"/>
    </row>
    <row r="184" spans="1:14" s="77" customFormat="1" ht="15.75">
      <c r="A184" s="46" t="s">
        <v>717</v>
      </c>
      <c r="B184" s="38" t="s">
        <v>60</v>
      </c>
      <c r="C184" s="183" t="s">
        <v>2156</v>
      </c>
      <c r="D184" s="183" t="s">
        <v>2157</v>
      </c>
      <c r="E184" s="183" t="s">
        <v>2158</v>
      </c>
      <c r="F184" s="183"/>
      <c r="G184" s="183"/>
      <c r="H184" s="183" t="s">
        <v>2159</v>
      </c>
      <c r="I184" s="183" t="str">
        <f>+I177</f>
        <v>nuevo</v>
      </c>
      <c r="J184" s="183">
        <v>1</v>
      </c>
      <c r="M184" s="183" t="str">
        <f>+M166</f>
        <v>ACTIVO FIJO</v>
      </c>
      <c r="N184" s="183"/>
    </row>
    <row r="185" spans="1:14" s="77" customFormat="1" ht="15.75">
      <c r="A185" s="46" t="s">
        <v>718</v>
      </c>
      <c r="B185" s="38" t="s">
        <v>60</v>
      </c>
      <c r="C185" s="183" t="s">
        <v>2165</v>
      </c>
      <c r="D185" s="183" t="s">
        <v>2160</v>
      </c>
      <c r="E185" s="183" t="s">
        <v>2087</v>
      </c>
      <c r="F185" s="183"/>
      <c r="G185" s="183"/>
      <c r="H185" s="183" t="str">
        <f>+H184</f>
        <v>DORADO</v>
      </c>
      <c r="I185" s="183" t="str">
        <f>+I184</f>
        <v>nuevo</v>
      </c>
      <c r="J185" s="183">
        <v>1</v>
      </c>
      <c r="M185" s="183" t="str">
        <f>+M180</f>
        <v>ACTIVO FIJO</v>
      </c>
      <c r="N185" s="183"/>
    </row>
    <row r="186" spans="1:14" s="77" customFormat="1" ht="15.75">
      <c r="A186" s="46" t="s">
        <v>719</v>
      </c>
      <c r="B186" s="38" t="s">
        <v>60</v>
      </c>
      <c r="C186" s="183" t="s">
        <v>2161</v>
      </c>
      <c r="D186" s="183" t="s">
        <v>2160</v>
      </c>
      <c r="E186" s="183" t="s">
        <v>2076</v>
      </c>
      <c r="F186" s="183"/>
      <c r="G186" s="183"/>
      <c r="H186" s="183" t="str">
        <f>+H184</f>
        <v>DORADO</v>
      </c>
      <c r="I186" s="183" t="str">
        <f>+I185</f>
        <v>nuevo</v>
      </c>
      <c r="J186" s="183">
        <v>3</v>
      </c>
      <c r="M186" s="183" t="str">
        <f>+M184</f>
        <v>ACTIVO FIJO</v>
      </c>
      <c r="N186" s="183"/>
    </row>
    <row r="187" spans="1:14" s="77" customFormat="1" ht="15.75">
      <c r="A187" s="46" t="s">
        <v>720</v>
      </c>
      <c r="B187" s="38" t="s">
        <v>60</v>
      </c>
      <c r="C187" s="183" t="s">
        <v>2161</v>
      </c>
      <c r="D187" s="183" t="s">
        <v>2162</v>
      </c>
      <c r="E187" s="183" t="s">
        <v>2163</v>
      </c>
      <c r="F187" s="183"/>
      <c r="G187" s="183"/>
      <c r="H187" s="183" t="str">
        <f>+H185</f>
        <v>DORADO</v>
      </c>
      <c r="I187" s="183" t="str">
        <f>+I185</f>
        <v>nuevo</v>
      </c>
      <c r="J187" s="183">
        <v>1</v>
      </c>
      <c r="M187" s="183" t="str">
        <f>+M184</f>
        <v>ACTIVO FIJO</v>
      </c>
      <c r="N187" s="183"/>
    </row>
    <row r="188" spans="1:14" s="77" customFormat="1" ht="16.5" thickBot="1">
      <c r="A188" s="46" t="s">
        <v>723</v>
      </c>
      <c r="B188" s="38" t="s">
        <v>60</v>
      </c>
      <c r="C188" s="183" t="s">
        <v>2161</v>
      </c>
      <c r="D188" s="183" t="s">
        <v>2162</v>
      </c>
      <c r="E188" s="183" t="s">
        <v>2164</v>
      </c>
      <c r="F188" s="183"/>
      <c r="G188" s="183"/>
      <c r="H188" s="183" t="str">
        <f>+H187</f>
        <v>DORADO</v>
      </c>
      <c r="I188" s="183" t="str">
        <f>+I186</f>
        <v>nuevo</v>
      </c>
      <c r="J188" s="183">
        <v>1</v>
      </c>
      <c r="M188" s="183" t="str">
        <f>+M186</f>
        <v>ACTIVO FIJO</v>
      </c>
      <c r="N188" s="183"/>
    </row>
    <row r="189" spans="1:14" s="178" customFormat="1" ht="16.5" thickBot="1">
      <c r="A189" s="177"/>
      <c r="B189" s="172"/>
      <c r="C189" s="371" t="s">
        <v>2166</v>
      </c>
      <c r="D189" s="371"/>
      <c r="E189" s="371"/>
      <c r="F189" s="371"/>
      <c r="G189" s="371"/>
      <c r="H189" s="173"/>
      <c r="I189" s="173"/>
      <c r="J189" s="173"/>
      <c r="M189" s="173"/>
      <c r="N189" s="173"/>
    </row>
    <row r="190" spans="1:14" s="108" customFormat="1" ht="15.75">
      <c r="A190" s="129" t="s">
        <v>724</v>
      </c>
      <c r="B190" s="130" t="s">
        <v>60</v>
      </c>
      <c r="C190" s="131" t="s">
        <v>2167</v>
      </c>
      <c r="D190" s="131" t="s">
        <v>2168</v>
      </c>
      <c r="E190" s="131"/>
      <c r="F190" s="131"/>
      <c r="G190" s="131"/>
      <c r="H190" s="131" t="str">
        <f>+H180</f>
        <v>PLATA</v>
      </c>
      <c r="I190" s="131" t="str">
        <f>+I181</f>
        <v>nuevo</v>
      </c>
      <c r="J190" s="131">
        <v>5</v>
      </c>
      <c r="M190" s="131" t="str">
        <f>+M180</f>
        <v>ACTIVO FIJO</v>
      </c>
      <c r="N190" s="131"/>
    </row>
    <row r="191" spans="1:14" s="77" customFormat="1" ht="15.75">
      <c r="A191" s="129" t="s">
        <v>725</v>
      </c>
      <c r="B191" s="38" t="s">
        <v>60</v>
      </c>
      <c r="C191" s="183" t="s">
        <v>2171</v>
      </c>
      <c r="D191" s="183"/>
      <c r="E191" s="183"/>
      <c r="F191" s="183"/>
      <c r="G191" s="183"/>
      <c r="H191" s="183" t="str">
        <f>+H190</f>
        <v>PLATA</v>
      </c>
      <c r="I191" s="183"/>
      <c r="J191" s="183" t="s">
        <v>722</v>
      </c>
      <c r="M191" s="183" t="str">
        <f t="shared" ref="M191:M192" si="5">+M181</f>
        <v>ACTIVO FIJO</v>
      </c>
      <c r="N191" s="183"/>
    </row>
    <row r="192" spans="1:14" s="107" customFormat="1" ht="16.5" thickBot="1">
      <c r="A192" s="129" t="s">
        <v>726</v>
      </c>
      <c r="B192" s="105" t="s">
        <v>60</v>
      </c>
      <c r="C192" s="106" t="s">
        <v>2191</v>
      </c>
      <c r="D192" s="106"/>
      <c r="E192" s="106"/>
      <c r="F192" s="106"/>
      <c r="G192" s="106"/>
      <c r="H192" s="106" t="str">
        <f>+H190</f>
        <v>PLATA</v>
      </c>
      <c r="I192" s="106"/>
      <c r="J192" s="106">
        <v>42</v>
      </c>
      <c r="M192" s="106" t="str">
        <f t="shared" si="5"/>
        <v>ACTIVO FIJO</v>
      </c>
      <c r="N192" s="106"/>
    </row>
    <row r="193" spans="1:15" s="219" customFormat="1" ht="16.5" thickBot="1">
      <c r="A193" s="214"/>
      <c r="B193" s="215"/>
      <c r="C193" s="386" t="s">
        <v>2077</v>
      </c>
      <c r="D193" s="387"/>
      <c r="E193" s="387"/>
      <c r="F193" s="387"/>
      <c r="G193" s="388"/>
      <c r="H193" s="216"/>
      <c r="I193" s="182"/>
      <c r="J193" s="217"/>
      <c r="K193" s="218"/>
      <c r="M193" s="182"/>
      <c r="N193" s="182"/>
    </row>
    <row r="194" spans="1:15" s="108" customFormat="1" ht="15.75">
      <c r="A194" s="292" t="s">
        <v>727</v>
      </c>
      <c r="B194" s="275" t="s">
        <v>60</v>
      </c>
      <c r="C194" s="276" t="s">
        <v>2078</v>
      </c>
      <c r="D194" s="276" t="s">
        <v>2085</v>
      </c>
      <c r="E194" s="276"/>
      <c r="F194" s="276"/>
      <c r="G194" s="276"/>
      <c r="H194" s="276" t="s">
        <v>2046</v>
      </c>
      <c r="I194" s="276" t="s">
        <v>378</v>
      </c>
      <c r="J194" s="276">
        <v>4</v>
      </c>
      <c r="K194" s="306"/>
      <c r="L194" s="306"/>
      <c r="M194" s="276" t="str">
        <f>+M180</f>
        <v>ACTIVO FIJO</v>
      </c>
      <c r="N194" s="276"/>
      <c r="O194" s="306"/>
    </row>
    <row r="195" spans="1:15" s="77" customFormat="1" ht="15.75">
      <c r="A195" s="292" t="s">
        <v>728</v>
      </c>
      <c r="B195" s="266" t="s">
        <v>60</v>
      </c>
      <c r="C195" s="268" t="s">
        <v>2079</v>
      </c>
      <c r="D195" s="268" t="s">
        <v>2086</v>
      </c>
      <c r="E195" s="268"/>
      <c r="F195" s="268"/>
      <c r="G195" s="268"/>
      <c r="H195" s="268" t="s">
        <v>2046</v>
      </c>
      <c r="I195" s="268" t="s">
        <v>378</v>
      </c>
      <c r="J195" s="268">
        <v>4</v>
      </c>
      <c r="K195" s="296"/>
      <c r="L195" s="296"/>
      <c r="M195" s="268" t="str">
        <f>+M184</f>
        <v>ACTIVO FIJO</v>
      </c>
      <c r="N195" s="268"/>
      <c r="O195" s="296"/>
    </row>
    <row r="196" spans="1:15" s="77" customFormat="1" ht="15.75">
      <c r="A196" s="292" t="s">
        <v>729</v>
      </c>
      <c r="B196" s="266" t="s">
        <v>60</v>
      </c>
      <c r="C196" s="268" t="s">
        <v>2080</v>
      </c>
      <c r="D196" s="268" t="s">
        <v>2087</v>
      </c>
      <c r="E196" s="268"/>
      <c r="F196" s="268"/>
      <c r="G196" s="268"/>
      <c r="H196" s="268" t="s">
        <v>2046</v>
      </c>
      <c r="I196" s="268" t="s">
        <v>378</v>
      </c>
      <c r="J196" s="268">
        <v>4</v>
      </c>
      <c r="K196" s="296"/>
      <c r="L196" s="296"/>
      <c r="M196" s="268" t="str">
        <f>+M182</f>
        <v>ACTIVO FIJO</v>
      </c>
      <c r="N196" s="268"/>
      <c r="O196" s="296"/>
    </row>
    <row r="197" spans="1:15" s="77" customFormat="1" ht="15.75">
      <c r="A197" s="292" t="s">
        <v>730</v>
      </c>
      <c r="B197" s="266" t="s">
        <v>60</v>
      </c>
      <c r="C197" s="268" t="s">
        <v>2081</v>
      </c>
      <c r="D197" s="268" t="s">
        <v>2088</v>
      </c>
      <c r="E197" s="268"/>
      <c r="F197" s="268"/>
      <c r="G197" s="268"/>
      <c r="H197" s="268" t="s">
        <v>2046</v>
      </c>
      <c r="I197" s="268" t="s">
        <v>378</v>
      </c>
      <c r="J197" s="268">
        <v>8</v>
      </c>
      <c r="K197" s="296"/>
      <c r="L197" s="296"/>
      <c r="M197" s="268" t="str">
        <f>+M186</f>
        <v>ACTIVO FIJO</v>
      </c>
      <c r="N197" s="268"/>
      <c r="O197" s="296"/>
    </row>
    <row r="198" spans="1:15" s="77" customFormat="1" ht="15.75">
      <c r="A198" s="292" t="s">
        <v>731</v>
      </c>
      <c r="B198" s="266" t="str">
        <f>+B197</f>
        <v>4.1.1.4.01</v>
      </c>
      <c r="C198" s="268" t="s">
        <v>2082</v>
      </c>
      <c r="D198" s="268" t="s">
        <v>2089</v>
      </c>
      <c r="E198" s="268"/>
      <c r="F198" s="268"/>
      <c r="G198" s="268"/>
      <c r="H198" s="268" t="s">
        <v>2046</v>
      </c>
      <c r="I198" s="268" t="s">
        <v>378</v>
      </c>
      <c r="J198" s="268">
        <v>4</v>
      </c>
      <c r="K198" s="296"/>
      <c r="L198" s="296"/>
      <c r="M198" s="268" t="str">
        <f>+M195</f>
        <v>ACTIVO FIJO</v>
      </c>
      <c r="N198" s="268"/>
      <c r="O198" s="296"/>
    </row>
    <row r="199" spans="1:15" s="77" customFormat="1" ht="15.75">
      <c r="A199" s="292" t="s">
        <v>732</v>
      </c>
      <c r="B199" s="266" t="s">
        <v>60</v>
      </c>
      <c r="C199" s="268" t="s">
        <v>2083</v>
      </c>
      <c r="D199" s="268" t="s">
        <v>2090</v>
      </c>
      <c r="E199" s="268"/>
      <c r="F199" s="268"/>
      <c r="G199" s="268"/>
      <c r="H199" s="268" t="s">
        <v>2046</v>
      </c>
      <c r="I199" s="268" t="s">
        <v>378</v>
      </c>
      <c r="J199" s="268">
        <v>8</v>
      </c>
      <c r="K199" s="296"/>
      <c r="L199" s="296"/>
      <c r="M199" s="268" t="str">
        <f>+M196</f>
        <v>ACTIVO FIJO</v>
      </c>
      <c r="N199" s="268"/>
      <c r="O199" s="296"/>
    </row>
    <row r="200" spans="1:15" s="77" customFormat="1" ht="15.75">
      <c r="A200" s="292" t="s">
        <v>1800</v>
      </c>
      <c r="B200" s="266" t="s">
        <v>60</v>
      </c>
      <c r="C200" s="268" t="s">
        <v>2084</v>
      </c>
      <c r="D200" s="268" t="s">
        <v>2091</v>
      </c>
      <c r="E200" s="268"/>
      <c r="F200" s="268"/>
      <c r="G200" s="268"/>
      <c r="H200" s="268" t="s">
        <v>2046</v>
      </c>
      <c r="I200" s="268" t="s">
        <v>378</v>
      </c>
      <c r="J200" s="268">
        <v>4</v>
      </c>
      <c r="K200" s="296"/>
      <c r="L200" s="296"/>
      <c r="M200" s="268" t="str">
        <f>+M186</f>
        <v>ACTIVO FIJO</v>
      </c>
      <c r="N200" s="268"/>
      <c r="O200" s="296"/>
    </row>
    <row r="201" spans="1:15" s="77" customFormat="1" ht="15.75">
      <c r="A201" s="292" t="s">
        <v>1801</v>
      </c>
      <c r="B201" s="266" t="s">
        <v>60</v>
      </c>
      <c r="C201" s="268" t="s">
        <v>2093</v>
      </c>
      <c r="D201" s="268" t="s">
        <v>2092</v>
      </c>
      <c r="E201" s="268"/>
      <c r="F201" s="268"/>
      <c r="G201" s="268"/>
      <c r="H201" s="268" t="s">
        <v>2046</v>
      </c>
      <c r="I201" s="268" t="s">
        <v>378</v>
      </c>
      <c r="J201" s="268">
        <v>4</v>
      </c>
      <c r="K201" s="296"/>
      <c r="L201" s="296"/>
      <c r="M201" s="268" t="str">
        <f>+M190</f>
        <v>ACTIVO FIJO</v>
      </c>
      <c r="N201" s="268"/>
      <c r="O201" s="296"/>
    </row>
    <row r="202" spans="1:15" s="107" customFormat="1" ht="16.5" thickBot="1">
      <c r="A202" s="292" t="s">
        <v>1802</v>
      </c>
      <c r="B202" s="270">
        <f>+B193</f>
        <v>0</v>
      </c>
      <c r="C202" s="277" t="s">
        <v>2172</v>
      </c>
      <c r="D202" s="277" t="s">
        <v>2173</v>
      </c>
      <c r="E202" s="277"/>
      <c r="F202" s="277"/>
      <c r="G202" s="277"/>
      <c r="H202" s="277" t="str">
        <f>+H196</f>
        <v>PLATA</v>
      </c>
      <c r="I202" s="277" t="s">
        <v>378</v>
      </c>
      <c r="J202" s="277" t="s">
        <v>722</v>
      </c>
      <c r="K202" s="298"/>
      <c r="L202" s="298"/>
      <c r="M202" s="277" t="str">
        <f>+M188</f>
        <v>ACTIVO FIJO</v>
      </c>
      <c r="N202" s="277"/>
      <c r="O202" s="298"/>
    </row>
    <row r="203" spans="1:15" s="219" customFormat="1" ht="16.5" thickBot="1">
      <c r="A203" s="214"/>
      <c r="B203" s="220"/>
      <c r="C203" s="389" t="s">
        <v>2094</v>
      </c>
      <c r="D203" s="387"/>
      <c r="E203" s="387"/>
      <c r="F203" s="387"/>
      <c r="G203" s="388"/>
      <c r="H203" s="216"/>
      <c r="I203" s="182"/>
      <c r="J203" s="217">
        <v>4</v>
      </c>
      <c r="K203" s="218"/>
      <c r="M203" s="182"/>
      <c r="N203" s="182"/>
    </row>
    <row r="204" spans="1:15" s="108" customFormat="1" ht="15.75">
      <c r="A204" s="287" t="s">
        <v>1803</v>
      </c>
      <c r="B204" s="275" t="s">
        <v>60</v>
      </c>
      <c r="C204" s="276" t="s">
        <v>2095</v>
      </c>
      <c r="D204" s="276"/>
      <c r="E204" s="276"/>
      <c r="F204" s="276"/>
      <c r="G204" s="276"/>
      <c r="H204" s="276" t="s">
        <v>2046</v>
      </c>
      <c r="I204" s="276" t="s">
        <v>378</v>
      </c>
      <c r="J204" s="276">
        <v>4</v>
      </c>
      <c r="K204" s="306"/>
      <c r="L204" s="306"/>
      <c r="M204" s="276" t="str">
        <f>+M200</f>
        <v>ACTIVO FIJO</v>
      </c>
      <c r="N204" s="131"/>
    </row>
    <row r="205" spans="1:15" s="77" customFormat="1" ht="15.75">
      <c r="A205" s="287" t="s">
        <v>1804</v>
      </c>
      <c r="B205" s="266" t="str">
        <f>+B204</f>
        <v>4.1.1.4.01</v>
      </c>
      <c r="C205" s="268" t="s">
        <v>2096</v>
      </c>
      <c r="D205" s="268"/>
      <c r="E205" s="268"/>
      <c r="F205" s="268"/>
      <c r="G205" s="268"/>
      <c r="H205" s="268" t="s">
        <v>2046</v>
      </c>
      <c r="I205" s="268" t="s">
        <v>378</v>
      </c>
      <c r="J205" s="268">
        <v>4</v>
      </c>
      <c r="K205" s="296"/>
      <c r="L205" s="296"/>
      <c r="M205" s="268" t="str">
        <f>+M201</f>
        <v>ACTIVO FIJO</v>
      </c>
      <c r="N205" s="183"/>
    </row>
    <row r="206" spans="1:15" s="77" customFormat="1" ht="15.75">
      <c r="A206" s="287" t="s">
        <v>1805</v>
      </c>
      <c r="B206" s="266" t="s">
        <v>60</v>
      </c>
      <c r="C206" s="268" t="s">
        <v>2097</v>
      </c>
      <c r="D206" s="268"/>
      <c r="E206" s="268"/>
      <c r="F206" s="268"/>
      <c r="G206" s="268"/>
      <c r="H206" s="268" t="s">
        <v>2046</v>
      </c>
      <c r="I206" s="268" t="s">
        <v>378</v>
      </c>
      <c r="J206" s="268">
        <v>4</v>
      </c>
      <c r="K206" s="296"/>
      <c r="L206" s="296"/>
      <c r="M206" s="268" t="str">
        <f>+M201</f>
        <v>ACTIVO FIJO</v>
      </c>
      <c r="N206" s="183"/>
    </row>
    <row r="207" spans="1:15" s="77" customFormat="1" ht="15.75">
      <c r="A207" s="287" t="s">
        <v>1806</v>
      </c>
      <c r="B207" s="266" t="str">
        <f>+B198</f>
        <v>4.1.1.4.01</v>
      </c>
      <c r="C207" s="268" t="s">
        <v>2174</v>
      </c>
      <c r="D207" s="268" t="s">
        <v>2175</v>
      </c>
      <c r="E207" s="268"/>
      <c r="F207" s="268"/>
      <c r="G207" s="268"/>
      <c r="H207" s="268" t="str">
        <f>+H196</f>
        <v>PLATA</v>
      </c>
      <c r="I207" s="268" t="str">
        <f>+I197</f>
        <v>nuevo</v>
      </c>
      <c r="J207" s="268">
        <v>4</v>
      </c>
      <c r="K207" s="296"/>
      <c r="L207" s="296"/>
      <c r="M207" s="268" t="str">
        <f>+M197</f>
        <v>ACTIVO FIJO</v>
      </c>
      <c r="N207" s="183"/>
    </row>
    <row r="208" spans="1:15" s="77" customFormat="1" ht="15.75">
      <c r="A208" s="287" t="s">
        <v>1807</v>
      </c>
      <c r="B208" s="266" t="str">
        <f>+B207</f>
        <v>4.1.1.4.01</v>
      </c>
      <c r="C208" s="268" t="s">
        <v>2192</v>
      </c>
      <c r="D208" s="268"/>
      <c r="E208" s="268"/>
      <c r="F208" s="268"/>
      <c r="G208" s="268"/>
      <c r="H208" s="268" t="str">
        <f>+H204</f>
        <v>PLATA</v>
      </c>
      <c r="I208" s="268" t="str">
        <f>+I204</f>
        <v>nuevo</v>
      </c>
      <c r="J208" s="268">
        <v>12</v>
      </c>
      <c r="K208" s="296"/>
      <c r="L208" s="296"/>
      <c r="M208" s="268" t="str">
        <f>+M206</f>
        <v>ACTIVO FIJO</v>
      </c>
      <c r="N208" s="183"/>
    </row>
    <row r="209" spans="1:14" s="107" customFormat="1" ht="16.5" thickBot="1">
      <c r="A209" s="287" t="s">
        <v>1808</v>
      </c>
      <c r="B209" s="270" t="str">
        <f>+B199</f>
        <v>4.1.1.4.01</v>
      </c>
      <c r="C209" s="277" t="s">
        <v>2176</v>
      </c>
      <c r="D209" s="277" t="s">
        <v>2177</v>
      </c>
      <c r="E209" s="277"/>
      <c r="F209" s="277"/>
      <c r="G209" s="277"/>
      <c r="H209" s="277" t="str">
        <f>+H207</f>
        <v>PLATA</v>
      </c>
      <c r="I209" s="277" t="str">
        <f>+I199</f>
        <v>nuevo</v>
      </c>
      <c r="J209" s="277">
        <v>2</v>
      </c>
      <c r="K209" s="298"/>
      <c r="L209" s="298"/>
      <c r="M209" s="277" t="str">
        <f>+M197</f>
        <v>ACTIVO FIJO</v>
      </c>
      <c r="N209" s="106"/>
    </row>
    <row r="210" spans="1:14" s="327" customFormat="1" ht="15.75">
      <c r="A210" s="321"/>
      <c r="B210" s="322"/>
      <c r="C210" s="374" t="s">
        <v>2182</v>
      </c>
      <c r="D210" s="375"/>
      <c r="E210" s="375"/>
      <c r="F210" s="375"/>
      <c r="G210" s="376"/>
      <c r="H210" s="323"/>
      <c r="I210" s="324"/>
      <c r="J210" s="325">
        <v>4</v>
      </c>
      <c r="K210" s="326"/>
      <c r="M210" s="324"/>
      <c r="N210" s="324"/>
    </row>
    <row r="211" spans="1:14" s="296" customFormat="1" ht="15.75">
      <c r="A211" s="287" t="s">
        <v>733</v>
      </c>
      <c r="B211" s="266" t="s">
        <v>60</v>
      </c>
      <c r="C211" s="268" t="s">
        <v>2169</v>
      </c>
      <c r="D211" s="268" t="s">
        <v>2170</v>
      </c>
      <c r="E211" s="268"/>
      <c r="F211" s="268"/>
      <c r="G211" s="268"/>
      <c r="H211" s="268" t="str">
        <f>+H190</f>
        <v>PLATA</v>
      </c>
      <c r="I211" s="268" t="str">
        <f>+I185</f>
        <v>nuevo</v>
      </c>
      <c r="J211" s="268">
        <v>2</v>
      </c>
      <c r="M211" s="268" t="str">
        <f>+M184</f>
        <v>ACTIVO FIJO</v>
      </c>
      <c r="N211" s="268"/>
    </row>
    <row r="212" spans="1:14" s="296" customFormat="1" ht="15.75">
      <c r="A212" s="287" t="s">
        <v>734</v>
      </c>
      <c r="B212" s="266" t="str">
        <f>+B211</f>
        <v>4.1.1.4.01</v>
      </c>
      <c r="C212" s="268" t="s">
        <v>2169</v>
      </c>
      <c r="D212" s="268" t="s">
        <v>2178</v>
      </c>
      <c r="E212" s="268"/>
      <c r="F212" s="268"/>
      <c r="G212" s="268"/>
      <c r="H212" s="268" t="str">
        <f>+H207</f>
        <v>PLATA</v>
      </c>
      <c r="I212" s="268" t="str">
        <f>+I209</f>
        <v>nuevo</v>
      </c>
      <c r="J212" s="268">
        <v>1</v>
      </c>
      <c r="M212" s="268" t="str">
        <f>+M207</f>
        <v>ACTIVO FIJO</v>
      </c>
      <c r="N212" s="268"/>
    </row>
    <row r="213" spans="1:14" s="317" customFormat="1" ht="15.75">
      <c r="A213" s="287" t="s">
        <v>735</v>
      </c>
      <c r="B213" s="266" t="s">
        <v>60</v>
      </c>
      <c r="C213" s="268" t="s">
        <v>2179</v>
      </c>
      <c r="D213" s="315" t="s">
        <v>2180</v>
      </c>
      <c r="E213" s="315"/>
      <c r="F213" s="315"/>
      <c r="G213" s="315"/>
      <c r="H213" s="315" t="str">
        <f>+H211</f>
        <v>PLATA</v>
      </c>
      <c r="I213" s="315" t="str">
        <f>+I212</f>
        <v>nuevo</v>
      </c>
      <c r="J213" s="315">
        <v>4</v>
      </c>
      <c r="M213" s="315" t="str">
        <f>+M211</f>
        <v>ACTIVO FIJO</v>
      </c>
      <c r="N213" s="315"/>
    </row>
    <row r="214" spans="1:14" s="296" customFormat="1" ht="15.75">
      <c r="A214" s="287" t="s">
        <v>736</v>
      </c>
      <c r="B214" s="266" t="str">
        <f>+B204</f>
        <v>4.1.1.4.01</v>
      </c>
      <c r="C214" s="268" t="str">
        <f>+C211</f>
        <v>SONDA ABOTONADAS</v>
      </c>
      <c r="D214" s="268" t="s">
        <v>2181</v>
      </c>
      <c r="E214" s="268"/>
      <c r="F214" s="268"/>
      <c r="G214" s="268"/>
      <c r="H214" s="268" t="str">
        <f>+H211</f>
        <v>PLATA</v>
      </c>
      <c r="I214" s="268" t="str">
        <f>+I213</f>
        <v>nuevo</v>
      </c>
      <c r="J214" s="268">
        <v>3</v>
      </c>
      <c r="M214" s="315" t="str">
        <f t="shared" ref="M214:M217" si="6">+M212</f>
        <v>ACTIVO FIJO</v>
      </c>
      <c r="N214" s="268"/>
    </row>
    <row r="215" spans="1:14" s="296" customFormat="1" ht="15.75">
      <c r="A215" s="287" t="s">
        <v>737</v>
      </c>
      <c r="B215" s="266" t="str">
        <f>+B214</f>
        <v>4.1.1.4.01</v>
      </c>
      <c r="C215" s="268" t="s">
        <v>2183</v>
      </c>
      <c r="D215" s="268" t="s">
        <v>2184</v>
      </c>
      <c r="E215" s="268"/>
      <c r="F215" s="268"/>
      <c r="G215" s="268"/>
      <c r="H215" s="268" t="str">
        <f>+H212</f>
        <v>PLATA</v>
      </c>
      <c r="I215" s="268" t="str">
        <f>+I214</f>
        <v>nuevo</v>
      </c>
      <c r="J215" s="268">
        <v>3</v>
      </c>
      <c r="M215" s="315" t="str">
        <f t="shared" si="6"/>
        <v>ACTIVO FIJO</v>
      </c>
      <c r="N215" s="268"/>
    </row>
    <row r="216" spans="1:14" s="296" customFormat="1" ht="15.75">
      <c r="A216" s="287" t="s">
        <v>738</v>
      </c>
      <c r="B216" s="266" t="s">
        <v>60</v>
      </c>
      <c r="C216" s="268" t="s">
        <v>2183</v>
      </c>
      <c r="D216" s="268" t="s">
        <v>2185</v>
      </c>
      <c r="E216" s="268"/>
      <c r="F216" s="268"/>
      <c r="G216" s="268"/>
      <c r="H216" s="268" t="str">
        <f>+H213</f>
        <v>PLATA</v>
      </c>
      <c r="I216" s="268" t="str">
        <f>+I213</f>
        <v>nuevo</v>
      </c>
      <c r="J216" s="268">
        <v>1</v>
      </c>
      <c r="M216" s="315" t="str">
        <f>+M214</f>
        <v>ACTIVO FIJO</v>
      </c>
      <c r="N216" s="268"/>
    </row>
    <row r="217" spans="1:14" s="296" customFormat="1" ht="15.75">
      <c r="A217" s="287" t="s">
        <v>739</v>
      </c>
      <c r="B217" s="266" t="str">
        <f>+B207</f>
        <v>4.1.1.4.01</v>
      </c>
      <c r="C217" s="268" t="s">
        <v>2169</v>
      </c>
      <c r="D217" s="268" t="s">
        <v>2181</v>
      </c>
      <c r="E217" s="268"/>
      <c r="F217" s="268"/>
      <c r="G217" s="268"/>
      <c r="H217" s="268" t="str">
        <f>+H206</f>
        <v>PLATA</v>
      </c>
      <c r="I217" s="268" t="str">
        <f>+I205</f>
        <v>nuevo</v>
      </c>
      <c r="J217" s="268">
        <v>1</v>
      </c>
      <c r="M217" s="315" t="str">
        <f t="shared" si="6"/>
        <v>ACTIVO FIJO</v>
      </c>
      <c r="N217" s="268"/>
    </row>
    <row r="218" spans="1:14" s="331" customFormat="1" ht="13.5" hidden="1" customHeight="1" thickBot="1">
      <c r="A218" s="287" t="s">
        <v>740</v>
      </c>
      <c r="B218" s="330"/>
      <c r="C218" s="390" t="s">
        <v>2193</v>
      </c>
      <c r="D218" s="390"/>
      <c r="E218" s="390"/>
      <c r="F218" s="390"/>
      <c r="G218" s="390"/>
      <c r="H218" s="294"/>
      <c r="I218" s="294"/>
      <c r="J218" s="294"/>
      <c r="M218" s="294"/>
      <c r="N218" s="294"/>
    </row>
    <row r="219" spans="1:14" s="296" customFormat="1" ht="15.75">
      <c r="A219" s="287" t="s">
        <v>742</v>
      </c>
      <c r="B219" s="266" t="str">
        <f>+B206</f>
        <v>4.1.1.4.01</v>
      </c>
      <c r="C219" s="268" t="str">
        <f>+C218</f>
        <v>PINZA DE RETRACTORES</v>
      </c>
      <c r="D219" s="268"/>
      <c r="E219" s="268"/>
      <c r="F219" s="268"/>
      <c r="G219" s="268"/>
      <c r="H219" s="268" t="str">
        <f>+H216</f>
        <v>PLATA</v>
      </c>
      <c r="I219" s="268" t="str">
        <f>+I216</f>
        <v>nuevo</v>
      </c>
      <c r="J219" s="268">
        <v>4</v>
      </c>
      <c r="M219" s="268" t="str">
        <f>+M212</f>
        <v>ACTIVO FIJO</v>
      </c>
      <c r="N219" s="268"/>
    </row>
    <row r="220" spans="1:14" s="296" customFormat="1" ht="15.75">
      <c r="A220" s="287" t="s">
        <v>743</v>
      </c>
      <c r="B220" s="266" t="str">
        <f>+B207</f>
        <v>4.1.1.4.01</v>
      </c>
      <c r="C220" s="268" t="s">
        <v>2194</v>
      </c>
      <c r="D220" s="268"/>
      <c r="E220" s="268"/>
      <c r="F220" s="268"/>
      <c r="G220" s="268"/>
      <c r="H220" s="268" t="str">
        <f>+H219</f>
        <v>PLATA</v>
      </c>
      <c r="I220" s="268" t="str">
        <f>+I217</f>
        <v>nuevo</v>
      </c>
      <c r="J220" s="268">
        <v>4</v>
      </c>
      <c r="M220" s="268" t="str">
        <f>+M219</f>
        <v>ACTIVO FIJO</v>
      </c>
      <c r="N220" s="268"/>
    </row>
    <row r="221" spans="1:14" s="296" customFormat="1" ht="15.75">
      <c r="A221" s="287" t="s">
        <v>744</v>
      </c>
      <c r="B221" s="266" t="str">
        <f>+B208</f>
        <v>4.1.1.4.01</v>
      </c>
      <c r="C221" s="268" t="s">
        <v>2195</v>
      </c>
      <c r="D221" s="268"/>
      <c r="E221" s="268"/>
      <c r="F221" s="268"/>
      <c r="G221" s="268"/>
      <c r="H221" s="268" t="s">
        <v>2196</v>
      </c>
      <c r="I221" s="268" t="str">
        <f>+I220</f>
        <v>nuevo</v>
      </c>
      <c r="J221" s="268">
        <v>1</v>
      </c>
      <c r="M221" s="268" t="str">
        <f>+M220</f>
        <v>ACTIVO FIJO</v>
      </c>
      <c r="N221" s="268"/>
    </row>
    <row r="222" spans="1:14" s="296" customFormat="1" ht="15.75" hidden="1">
      <c r="A222" s="287" t="s">
        <v>745</v>
      </c>
      <c r="B222" s="266" t="str">
        <f>+B209</f>
        <v>4.1.1.4.01</v>
      </c>
      <c r="C222" s="301" t="s">
        <v>2197</v>
      </c>
      <c r="D222" s="301" t="s">
        <v>2268</v>
      </c>
      <c r="E222" s="268"/>
      <c r="F222" s="268"/>
      <c r="G222" s="268"/>
      <c r="H222" s="268" t="s">
        <v>1869</v>
      </c>
      <c r="I222" s="268" t="str">
        <f>+I220</f>
        <v>nuevo</v>
      </c>
      <c r="J222" s="268">
        <v>1</v>
      </c>
      <c r="M222" s="268" t="str">
        <f>+M220</f>
        <v>ACTIVO FIJO</v>
      </c>
      <c r="N222" s="268"/>
    </row>
    <row r="223" spans="1:14" s="296" customFormat="1" ht="15.75">
      <c r="A223" s="287" t="s">
        <v>746</v>
      </c>
      <c r="B223" s="266" t="str">
        <f>+B221</f>
        <v>4.1.1.4.01</v>
      </c>
      <c r="C223" s="268" t="s">
        <v>2198</v>
      </c>
      <c r="D223" s="268"/>
      <c r="E223" s="268"/>
      <c r="F223" s="268"/>
      <c r="G223" s="268"/>
      <c r="H223" s="268" t="str">
        <f>+H220</f>
        <v>PLATA</v>
      </c>
      <c r="I223" s="268" t="str">
        <f t="shared" ref="I223:I224" si="7">+I221</f>
        <v>nuevo</v>
      </c>
      <c r="J223" s="268">
        <v>2</v>
      </c>
      <c r="M223" s="268" t="str">
        <f>+M220</f>
        <v>ACTIVO FIJO</v>
      </c>
      <c r="N223" s="268"/>
    </row>
    <row r="224" spans="1:14" s="296" customFormat="1" ht="15.75">
      <c r="A224" s="287" t="s">
        <v>747</v>
      </c>
      <c r="B224" s="266" t="str">
        <f>+B211</f>
        <v>4.1.1.4.01</v>
      </c>
      <c r="C224" s="268" t="s">
        <v>2199</v>
      </c>
      <c r="D224" s="268"/>
      <c r="E224" s="268"/>
      <c r="F224" s="268"/>
      <c r="G224" s="268"/>
      <c r="H224" s="268" t="str">
        <f>+H223</f>
        <v>PLATA</v>
      </c>
      <c r="I224" s="268" t="str">
        <f t="shared" si="7"/>
        <v>nuevo</v>
      </c>
      <c r="J224" s="268">
        <v>16</v>
      </c>
      <c r="M224" s="268" t="str">
        <f t="shared" ref="M224:M230" si="8">+M221</f>
        <v>ACTIVO FIJO</v>
      </c>
      <c r="N224" s="268"/>
    </row>
    <row r="225" spans="1:73" s="296" customFormat="1" ht="21.75" customHeight="1">
      <c r="A225" s="287" t="s">
        <v>748</v>
      </c>
      <c r="B225" s="266" t="str">
        <f>+B212</f>
        <v>4.1.1.4.01</v>
      </c>
      <c r="C225" s="332" t="s">
        <v>2200</v>
      </c>
      <c r="D225" s="268"/>
      <c r="E225" s="268"/>
      <c r="F225" s="268"/>
      <c r="G225" s="268"/>
      <c r="H225" s="268" t="str">
        <f>+H223</f>
        <v>PLATA</v>
      </c>
      <c r="I225" s="268" t="str">
        <f>+I222</f>
        <v>nuevo</v>
      </c>
      <c r="J225" s="268">
        <v>1</v>
      </c>
      <c r="M225" s="268" t="str">
        <f t="shared" si="8"/>
        <v>ACTIVO FIJO</v>
      </c>
      <c r="N225" s="268"/>
    </row>
    <row r="226" spans="1:73" s="296" customFormat="1" ht="15.75">
      <c r="A226" s="287" t="s">
        <v>749</v>
      </c>
      <c r="B226" s="266" t="str">
        <f>+B224</f>
        <v>4.1.1.4.01</v>
      </c>
      <c r="C226" s="268" t="s">
        <v>2201</v>
      </c>
      <c r="D226" s="268"/>
      <c r="E226" s="268"/>
      <c r="F226" s="268"/>
      <c r="G226" s="268"/>
      <c r="H226" s="268" t="str">
        <f>+H225</f>
        <v>PLATA</v>
      </c>
      <c r="I226" s="268" t="str">
        <f>+I225</f>
        <v>nuevo</v>
      </c>
      <c r="J226" s="268">
        <v>1</v>
      </c>
      <c r="M226" s="268" t="str">
        <f t="shared" si="8"/>
        <v>ACTIVO FIJO</v>
      </c>
      <c r="N226" s="268"/>
    </row>
    <row r="227" spans="1:73" s="296" customFormat="1" ht="15.75">
      <c r="A227" s="287" t="s">
        <v>750</v>
      </c>
      <c r="B227" s="266" t="str">
        <f>+B225</f>
        <v>4.1.1.4.01</v>
      </c>
      <c r="C227" s="268" t="s">
        <v>2202</v>
      </c>
      <c r="D227" s="268"/>
      <c r="E227" s="268"/>
      <c r="F227" s="268"/>
      <c r="G227" s="268"/>
      <c r="H227" s="268" t="str">
        <f>+H224</f>
        <v>PLATA</v>
      </c>
      <c r="I227" s="268" t="str">
        <f t="shared" ref="I227:I230" si="9">+I226</f>
        <v>nuevo</v>
      </c>
      <c r="J227" s="268">
        <v>1</v>
      </c>
      <c r="M227" s="268" t="str">
        <f t="shared" si="8"/>
        <v>ACTIVO FIJO</v>
      </c>
      <c r="N227" s="268"/>
    </row>
    <row r="228" spans="1:73" s="296" customFormat="1" ht="15.75">
      <c r="A228" s="287" t="s">
        <v>751</v>
      </c>
      <c r="B228" s="266" t="str">
        <f>+B215</f>
        <v>4.1.1.4.01</v>
      </c>
      <c r="C228" s="268" t="s">
        <v>2203</v>
      </c>
      <c r="D228" s="268"/>
      <c r="E228" s="268"/>
      <c r="F228" s="268"/>
      <c r="G228" s="268"/>
      <c r="H228" s="268" t="str">
        <f>+H226</f>
        <v>PLATA</v>
      </c>
      <c r="I228" s="268" t="str">
        <f t="shared" si="9"/>
        <v>nuevo</v>
      </c>
      <c r="J228" s="268">
        <v>2</v>
      </c>
      <c r="M228" s="268" t="str">
        <f t="shared" si="8"/>
        <v>ACTIVO FIJO</v>
      </c>
      <c r="N228" s="268"/>
    </row>
    <row r="229" spans="1:73" s="296" customFormat="1" ht="15.75">
      <c r="A229" s="287" t="s">
        <v>752</v>
      </c>
      <c r="B229" s="266" t="str">
        <f>+B216</f>
        <v>4.1.1.4.01</v>
      </c>
      <c r="C229" s="268" t="s">
        <v>2204</v>
      </c>
      <c r="D229" s="268"/>
      <c r="E229" s="268"/>
      <c r="F229" s="268"/>
      <c r="G229" s="268"/>
      <c r="H229" s="268" t="str">
        <f>+H226</f>
        <v>PLATA</v>
      </c>
      <c r="I229" s="268" t="str">
        <f t="shared" si="9"/>
        <v>nuevo</v>
      </c>
      <c r="J229" s="268">
        <v>1</v>
      </c>
      <c r="M229" s="268" t="str">
        <f t="shared" si="8"/>
        <v>ACTIVO FIJO</v>
      </c>
      <c r="N229" s="268"/>
    </row>
    <row r="230" spans="1:73" s="296" customFormat="1" ht="15.75">
      <c r="A230" s="287" t="s">
        <v>753</v>
      </c>
      <c r="B230" s="266" t="str">
        <f>+B217</f>
        <v>4.1.1.4.01</v>
      </c>
      <c r="C230" s="268" t="s">
        <v>2205</v>
      </c>
      <c r="D230" s="268"/>
      <c r="E230" s="268"/>
      <c r="F230" s="268"/>
      <c r="G230" s="268"/>
      <c r="H230" s="268" t="str">
        <f>+H229</f>
        <v>PLATA</v>
      </c>
      <c r="I230" s="268" t="str">
        <f t="shared" si="9"/>
        <v>nuevo</v>
      </c>
      <c r="J230" s="268">
        <f>14-10</f>
        <v>4</v>
      </c>
      <c r="M230" s="268" t="str">
        <f t="shared" si="8"/>
        <v>ACTIVO FIJO</v>
      </c>
      <c r="N230" s="268"/>
    </row>
    <row r="231" spans="1:73" s="296" customFormat="1" ht="15.75">
      <c r="A231" s="287" t="s">
        <v>754</v>
      </c>
      <c r="B231" s="266" t="str">
        <f>+B229</f>
        <v>4.1.1.4.01</v>
      </c>
      <c r="C231" s="268" t="s">
        <v>2206</v>
      </c>
      <c r="D231" s="268"/>
      <c r="E231" s="268"/>
      <c r="F231" s="268"/>
      <c r="G231" s="268"/>
      <c r="H231" s="268" t="s">
        <v>1181</v>
      </c>
      <c r="I231" s="268" t="str">
        <f>+I227</f>
        <v>nuevo</v>
      </c>
      <c r="J231" s="268">
        <v>1</v>
      </c>
      <c r="M231" s="268" t="str">
        <f>+M228</f>
        <v>ACTIVO FIJO</v>
      </c>
      <c r="N231" s="268"/>
    </row>
    <row r="232" spans="1:73" s="296" customFormat="1" ht="15.75">
      <c r="A232" s="287" t="s">
        <v>755</v>
      </c>
      <c r="B232" s="266" t="str">
        <f>+B219</f>
        <v>4.1.1.4.01</v>
      </c>
      <c r="C232" s="268" t="s">
        <v>2207</v>
      </c>
      <c r="D232" s="268"/>
      <c r="E232" s="268"/>
      <c r="F232" s="268"/>
      <c r="G232" s="268"/>
      <c r="H232" s="268" t="s">
        <v>888</v>
      </c>
      <c r="I232" s="268" t="str">
        <f>+I228</f>
        <v>nuevo</v>
      </c>
      <c r="J232" s="268">
        <v>1</v>
      </c>
      <c r="M232" s="268" t="str">
        <f t="shared" ref="M232:M234" si="10">+M229</f>
        <v>ACTIVO FIJO</v>
      </c>
      <c r="N232" s="268"/>
    </row>
    <row r="233" spans="1:73" s="296" customFormat="1" ht="15.75">
      <c r="A233" s="287" t="s">
        <v>756</v>
      </c>
      <c r="B233" s="266" t="str">
        <f>+B220</f>
        <v>4.1.1.4.01</v>
      </c>
      <c r="C233" s="268" t="s">
        <v>2208</v>
      </c>
      <c r="D233" s="268" t="s">
        <v>2209</v>
      </c>
      <c r="E233" s="268" t="s">
        <v>2210</v>
      </c>
      <c r="F233" s="268"/>
      <c r="G233" s="268"/>
      <c r="H233" s="268" t="s">
        <v>1869</v>
      </c>
      <c r="I233" s="268" t="str">
        <f>+I228</f>
        <v>nuevo</v>
      </c>
      <c r="J233" s="268">
        <v>1</v>
      </c>
      <c r="M233" s="268" t="str">
        <f t="shared" si="10"/>
        <v>ACTIVO FIJO</v>
      </c>
      <c r="N233" s="268"/>
    </row>
    <row r="234" spans="1:73" s="296" customFormat="1" ht="15.75">
      <c r="A234" s="287" t="s">
        <v>757</v>
      </c>
      <c r="B234" s="266" t="str">
        <f>+B232</f>
        <v>4.1.1.4.01</v>
      </c>
      <c r="C234" s="268" t="s">
        <v>2212</v>
      </c>
      <c r="D234" s="268" t="s">
        <v>2213</v>
      </c>
      <c r="E234" s="268"/>
      <c r="F234" s="268"/>
      <c r="G234" s="268"/>
      <c r="H234" s="268" t="s">
        <v>2214</v>
      </c>
      <c r="I234" s="268" t="str">
        <f>+I229</f>
        <v>nuevo</v>
      </c>
      <c r="J234" s="268">
        <v>1</v>
      </c>
      <c r="M234" s="268" t="str">
        <f t="shared" si="10"/>
        <v>ACTIVO FIJO</v>
      </c>
      <c r="N234" s="268"/>
    </row>
    <row r="235" spans="1:73" s="329" customFormat="1" ht="15.75" thickBot="1">
      <c r="A235" s="383" t="str">
        <f>+M237</f>
        <v>TRAUMACHOCK</v>
      </c>
      <c r="B235" s="384"/>
      <c r="C235" s="384"/>
      <c r="D235" s="384"/>
      <c r="E235" s="384"/>
      <c r="F235" s="384"/>
      <c r="G235" s="384"/>
      <c r="H235" s="384"/>
      <c r="I235" s="384"/>
      <c r="J235" s="384"/>
      <c r="K235" s="384"/>
      <c r="L235" s="384"/>
      <c r="M235" s="384"/>
      <c r="N235" s="384"/>
      <c r="O235" s="328"/>
      <c r="P235" s="328"/>
      <c r="Q235" s="328"/>
      <c r="R235" s="328"/>
      <c r="S235" s="328"/>
      <c r="T235" s="328"/>
      <c r="U235" s="89"/>
      <c r="V235" s="89"/>
      <c r="W235" s="89"/>
      <c r="X235" s="89"/>
      <c r="Y235" s="89"/>
      <c r="Z235" s="89"/>
      <c r="AA235" s="89"/>
      <c r="AB235" s="89"/>
      <c r="AC235" s="89"/>
      <c r="AD235" s="89"/>
      <c r="AE235" s="89"/>
      <c r="AF235" s="89"/>
      <c r="AG235" s="89"/>
      <c r="AH235" s="89"/>
      <c r="AI235" s="89"/>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c r="BP235" s="89"/>
      <c r="BQ235" s="89"/>
      <c r="BR235" s="89"/>
      <c r="BS235" s="89"/>
      <c r="BT235" s="89"/>
      <c r="BU235" s="89"/>
    </row>
    <row r="236" spans="1:73" s="84" customFormat="1" ht="15.75">
      <c r="A236" s="197" t="s">
        <v>758</v>
      </c>
      <c r="B236" s="180" t="s">
        <v>60</v>
      </c>
      <c r="C236" s="165" t="s">
        <v>935</v>
      </c>
      <c r="D236" s="165"/>
      <c r="E236" s="165" t="s">
        <v>547</v>
      </c>
      <c r="F236" s="165" t="s">
        <v>936</v>
      </c>
      <c r="G236" s="165"/>
      <c r="H236" s="165" t="e">
        <f>+#REF!</f>
        <v>#REF!</v>
      </c>
      <c r="I236" s="165" t="str">
        <f>+I840</f>
        <v>Usado</v>
      </c>
      <c r="J236" s="165">
        <v>2</v>
      </c>
      <c r="K236" s="166"/>
      <c r="L236" s="166"/>
      <c r="M236" s="165" t="s">
        <v>937</v>
      </c>
      <c r="N236" s="165"/>
      <c r="O236" s="108"/>
      <c r="P236" s="108"/>
      <c r="Q236" s="108"/>
      <c r="R236" s="108"/>
      <c r="S236" s="108"/>
      <c r="T236" s="108"/>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row>
    <row r="237" spans="1:73" s="84" customFormat="1" ht="15.75">
      <c r="A237" s="197" t="s">
        <v>759</v>
      </c>
      <c r="B237" s="56" t="s">
        <v>60</v>
      </c>
      <c r="C237" s="81" t="s">
        <v>456</v>
      </c>
      <c r="D237" s="81"/>
      <c r="E237" s="81" t="s">
        <v>499</v>
      </c>
      <c r="F237" s="81"/>
      <c r="G237" s="81"/>
      <c r="H237" s="81" t="s">
        <v>567</v>
      </c>
      <c r="I237" s="81" t="str">
        <f>+I110</f>
        <v>nuevo</v>
      </c>
      <c r="J237" s="81">
        <v>6</v>
      </c>
      <c r="K237" s="83"/>
      <c r="L237" s="83"/>
      <c r="M237" s="81" t="s">
        <v>937</v>
      </c>
      <c r="N237" s="81"/>
      <c r="O237" s="77"/>
      <c r="P237" s="77"/>
      <c r="Q237" s="77"/>
      <c r="R237" s="77"/>
      <c r="S237" s="77"/>
      <c r="T237" s="7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row>
    <row r="238" spans="1:73" s="84" customFormat="1" ht="15.75">
      <c r="A238" s="197" t="s">
        <v>760</v>
      </c>
      <c r="B238" s="56" t="s">
        <v>60</v>
      </c>
      <c r="C238" s="81" t="s">
        <v>965</v>
      </c>
      <c r="D238" s="81"/>
      <c r="E238" s="81" t="s">
        <v>966</v>
      </c>
      <c r="F238" s="81"/>
      <c r="G238" s="81"/>
      <c r="H238" s="81" t="str">
        <f>+H237</f>
        <v>Gris</v>
      </c>
      <c r="I238" s="81" t="str">
        <f>+I812</f>
        <v>Usado</v>
      </c>
      <c r="J238" s="81">
        <v>2</v>
      </c>
      <c r="K238" s="83"/>
      <c r="L238" s="83"/>
      <c r="M238" s="81" t="str">
        <f>+M237</f>
        <v>TRAUMACHOCK</v>
      </c>
      <c r="N238" s="81"/>
      <c r="O238" s="77"/>
      <c r="P238" s="77"/>
      <c r="Q238" s="77"/>
      <c r="R238" s="77"/>
      <c r="S238" s="77"/>
      <c r="T238" s="7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row>
    <row r="239" spans="1:73" s="84" customFormat="1" ht="16.5" thickBot="1">
      <c r="A239" s="197" t="s">
        <v>761</v>
      </c>
      <c r="B239" s="179" t="s">
        <v>60</v>
      </c>
      <c r="C239" s="170" t="s">
        <v>967</v>
      </c>
      <c r="D239" s="170"/>
      <c r="E239" s="170"/>
      <c r="F239" s="170"/>
      <c r="G239" s="170"/>
      <c r="H239" s="170" t="str">
        <f>+H241</f>
        <v>Blanco</v>
      </c>
      <c r="I239" s="170" t="str">
        <f>+I237</f>
        <v>nuevo</v>
      </c>
      <c r="J239" s="170">
        <v>1</v>
      </c>
      <c r="K239" s="171"/>
      <c r="L239" s="171"/>
      <c r="M239" s="170" t="str">
        <f>+M238</f>
        <v>TRAUMACHOCK</v>
      </c>
      <c r="N239" s="170"/>
      <c r="O239" s="107"/>
      <c r="P239" s="107"/>
      <c r="Q239" s="107"/>
      <c r="R239" s="107"/>
      <c r="S239" s="107"/>
      <c r="T239" s="10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row>
    <row r="240" spans="1:73" s="194" customFormat="1" ht="15.75" thickBot="1">
      <c r="A240" s="372" t="str">
        <f>+M241</f>
        <v>CASETA DE GASES</v>
      </c>
      <c r="B240" s="373"/>
      <c r="C240" s="373"/>
      <c r="D240" s="373"/>
      <c r="E240" s="373"/>
      <c r="F240" s="373"/>
      <c r="G240" s="373"/>
      <c r="H240" s="373"/>
      <c r="I240" s="373"/>
      <c r="J240" s="373"/>
      <c r="K240" s="373"/>
      <c r="L240" s="373"/>
      <c r="M240" s="373"/>
      <c r="N240" s="373"/>
      <c r="O240" s="192"/>
      <c r="P240" s="192"/>
      <c r="Q240" s="192"/>
      <c r="R240" s="192"/>
      <c r="S240" s="192"/>
      <c r="T240" s="192"/>
      <c r="U240" s="193"/>
      <c r="V240" s="193"/>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193"/>
      <c r="AT240" s="193"/>
      <c r="AU240" s="193"/>
      <c r="AV240" s="193"/>
      <c r="AW240" s="193"/>
      <c r="AX240" s="193"/>
      <c r="AY240" s="193"/>
      <c r="AZ240" s="193"/>
      <c r="BA240" s="193"/>
      <c r="BB240" s="193"/>
      <c r="BC240" s="193"/>
      <c r="BD240" s="193"/>
      <c r="BE240" s="193"/>
      <c r="BF240" s="193"/>
      <c r="BG240" s="193"/>
      <c r="BH240" s="193"/>
      <c r="BI240" s="193"/>
      <c r="BJ240" s="193"/>
      <c r="BK240" s="193"/>
      <c r="BL240" s="193"/>
      <c r="BM240" s="193"/>
      <c r="BN240" s="193"/>
      <c r="BO240" s="193"/>
      <c r="BP240" s="193"/>
      <c r="BQ240" s="193"/>
      <c r="BR240" s="193"/>
      <c r="BS240" s="193"/>
      <c r="BT240" s="193"/>
      <c r="BU240" s="193"/>
    </row>
    <row r="241" spans="1:73" s="84" customFormat="1" ht="16.5" thickBot="1">
      <c r="A241" s="202" t="s">
        <v>679</v>
      </c>
      <c r="B241" s="181" t="s">
        <v>60</v>
      </c>
      <c r="C241" s="221" t="s">
        <v>952</v>
      </c>
      <c r="D241" s="221"/>
      <c r="E241" s="221" t="s">
        <v>953</v>
      </c>
      <c r="F241" s="221"/>
      <c r="G241" s="221"/>
      <c r="H241" s="221" t="str">
        <f>+H274</f>
        <v>Blanco</v>
      </c>
      <c r="I241" s="221" t="str">
        <f>+I110</f>
        <v>nuevo</v>
      </c>
      <c r="J241" s="221">
        <v>2</v>
      </c>
      <c r="K241" s="222"/>
      <c r="L241" s="222"/>
      <c r="M241" s="221" t="s">
        <v>954</v>
      </c>
      <c r="N241" s="221"/>
      <c r="O241" s="186"/>
      <c r="P241" s="186"/>
      <c r="Q241" s="186"/>
      <c r="R241" s="186"/>
      <c r="S241" s="186"/>
      <c r="T241" s="186"/>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c r="BD241" s="67"/>
      <c r="BE241" s="67"/>
      <c r="BF241" s="67"/>
      <c r="BG241" s="67"/>
      <c r="BH241" s="67"/>
      <c r="BI241" s="67"/>
      <c r="BJ241" s="67"/>
      <c r="BK241" s="67"/>
      <c r="BL241" s="67"/>
      <c r="BM241" s="67"/>
      <c r="BN241" s="67"/>
      <c r="BO241" s="67"/>
      <c r="BP241" s="67"/>
      <c r="BQ241" s="67"/>
      <c r="BR241" s="67"/>
      <c r="BS241" s="67"/>
      <c r="BT241" s="67"/>
      <c r="BU241" s="67"/>
    </row>
    <row r="242" spans="1:73" s="194" customFormat="1" ht="15.75" thickBot="1">
      <c r="A242" s="372" t="str">
        <f>+M243</f>
        <v>EXTERIOR</v>
      </c>
      <c r="B242" s="373"/>
      <c r="C242" s="373"/>
      <c r="D242" s="373"/>
      <c r="E242" s="373"/>
      <c r="F242" s="373"/>
      <c r="G242" s="373"/>
      <c r="H242" s="373"/>
      <c r="I242" s="373"/>
      <c r="J242" s="373"/>
      <c r="K242" s="373"/>
      <c r="L242" s="373"/>
      <c r="M242" s="373"/>
      <c r="N242" s="373"/>
      <c r="O242" s="192"/>
      <c r="P242" s="192"/>
      <c r="Q242" s="192"/>
      <c r="R242" s="192"/>
      <c r="S242" s="192"/>
      <c r="T242" s="192"/>
      <c r="U242" s="193"/>
      <c r="V242" s="193"/>
      <c r="W242" s="193"/>
      <c r="X242" s="193"/>
      <c r="Y242" s="193"/>
      <c r="Z242" s="193"/>
      <c r="AA242" s="193"/>
      <c r="AB242" s="193"/>
      <c r="AC242" s="193"/>
      <c r="AD242" s="193"/>
      <c r="AE242" s="193"/>
      <c r="AF242" s="193"/>
      <c r="AG242" s="193"/>
      <c r="AH242" s="193"/>
      <c r="AI242" s="193"/>
      <c r="AJ242" s="193"/>
      <c r="AK242" s="193"/>
      <c r="AL242" s="193"/>
      <c r="AM242" s="193"/>
      <c r="AN242" s="193"/>
      <c r="AO242" s="193"/>
      <c r="AP242" s="193"/>
      <c r="AQ242" s="193"/>
      <c r="AR242" s="193"/>
      <c r="AS242" s="193"/>
      <c r="AT242" s="193"/>
      <c r="AU242" s="193"/>
      <c r="AV242" s="193"/>
      <c r="AW242" s="193"/>
      <c r="AX242" s="193"/>
      <c r="AY242" s="193"/>
      <c r="AZ242" s="193"/>
      <c r="BA242" s="193"/>
      <c r="BB242" s="193"/>
      <c r="BC242" s="193"/>
      <c r="BD242" s="193"/>
      <c r="BE242" s="193"/>
      <c r="BF242" s="193"/>
      <c r="BG242" s="193"/>
      <c r="BH242" s="193"/>
      <c r="BI242" s="193"/>
      <c r="BJ242" s="193"/>
      <c r="BK242" s="193"/>
      <c r="BL242" s="193"/>
      <c r="BM242" s="193"/>
      <c r="BN242" s="193"/>
      <c r="BO242" s="193"/>
      <c r="BP242" s="193"/>
      <c r="BQ242" s="193"/>
      <c r="BR242" s="193"/>
      <c r="BS242" s="193"/>
      <c r="BT242" s="193"/>
      <c r="BU242" s="193"/>
    </row>
    <row r="243" spans="1:73" s="84" customFormat="1" ht="15.75">
      <c r="A243" s="197" t="s">
        <v>680</v>
      </c>
      <c r="B243" s="180" t="s">
        <v>60</v>
      </c>
      <c r="C243" s="165" t="s">
        <v>955</v>
      </c>
      <c r="D243" s="165"/>
      <c r="E243" s="165" t="s">
        <v>956</v>
      </c>
      <c r="F243" s="165" t="s">
        <v>957</v>
      </c>
      <c r="G243" s="165"/>
      <c r="H243" s="165" t="s">
        <v>958</v>
      </c>
      <c r="I243" s="165" t="str">
        <f>+I241</f>
        <v>nuevo</v>
      </c>
      <c r="J243" s="165">
        <v>1</v>
      </c>
      <c r="K243" s="166"/>
      <c r="L243" s="166"/>
      <c r="M243" s="165" t="s">
        <v>959</v>
      </c>
      <c r="N243" s="165"/>
      <c r="O243" s="108"/>
      <c r="P243" s="108"/>
      <c r="Q243" s="108"/>
      <c r="R243" s="108"/>
      <c r="S243" s="108"/>
      <c r="T243" s="108"/>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c r="BD243" s="67"/>
      <c r="BE243" s="67"/>
      <c r="BF243" s="67"/>
      <c r="BG243" s="67"/>
      <c r="BH243" s="67"/>
      <c r="BI243" s="67"/>
      <c r="BJ243" s="67"/>
      <c r="BK243" s="67"/>
      <c r="BL243" s="67"/>
      <c r="BM243" s="67"/>
      <c r="BN243" s="67"/>
      <c r="BO243" s="67"/>
      <c r="BP243" s="67"/>
      <c r="BQ243" s="67"/>
      <c r="BR243" s="67"/>
      <c r="BS243" s="67"/>
      <c r="BT243" s="67"/>
      <c r="BU243" s="67"/>
    </row>
    <row r="244" spans="1:73" s="84" customFormat="1" ht="15.75">
      <c r="A244" s="197" t="s">
        <v>2067</v>
      </c>
      <c r="B244" s="56" t="s">
        <v>60</v>
      </c>
      <c r="C244" s="81" t="s">
        <v>960</v>
      </c>
      <c r="D244" s="81"/>
      <c r="E244" s="81">
        <v>4319</v>
      </c>
      <c r="F244" s="81" t="s">
        <v>961</v>
      </c>
      <c r="G244" s="81"/>
      <c r="H244" s="81" t="str">
        <f>+H243</f>
        <v>GRIS</v>
      </c>
      <c r="I244" s="81" t="str">
        <f>+I243</f>
        <v>nuevo</v>
      </c>
      <c r="J244" s="81">
        <f>+J243</f>
        <v>1</v>
      </c>
      <c r="K244" s="83"/>
      <c r="L244" s="83"/>
      <c r="M244" s="81" t="s">
        <v>959</v>
      </c>
      <c r="N244" s="81"/>
      <c r="O244" s="77"/>
      <c r="P244" s="77"/>
      <c r="Q244" s="77"/>
      <c r="R244" s="77"/>
      <c r="S244" s="77"/>
      <c r="T244" s="7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c r="BD244" s="67"/>
      <c r="BE244" s="67"/>
      <c r="BF244" s="67"/>
      <c r="BG244" s="67"/>
      <c r="BH244" s="67"/>
      <c r="BI244" s="67"/>
      <c r="BJ244" s="67"/>
      <c r="BK244" s="67"/>
      <c r="BL244" s="67"/>
      <c r="BM244" s="67"/>
      <c r="BN244" s="67"/>
      <c r="BO244" s="67"/>
      <c r="BP244" s="67"/>
      <c r="BQ244" s="67"/>
      <c r="BR244" s="67"/>
      <c r="BS244" s="67"/>
      <c r="BT244" s="67"/>
      <c r="BU244" s="67"/>
    </row>
    <row r="245" spans="1:73" s="84" customFormat="1" ht="16.5" thickBot="1">
      <c r="A245" s="197" t="s">
        <v>681</v>
      </c>
      <c r="B245" s="179" t="s">
        <v>60</v>
      </c>
      <c r="C245" s="170" t="s">
        <v>964</v>
      </c>
      <c r="D245" s="170"/>
      <c r="E245" s="170" t="s">
        <v>963</v>
      </c>
      <c r="F245" s="170" t="s">
        <v>962</v>
      </c>
      <c r="G245" s="170"/>
      <c r="H245" s="170" t="str">
        <f>+H244</f>
        <v>GRIS</v>
      </c>
      <c r="I245" s="170" t="str">
        <f>+I244</f>
        <v>nuevo</v>
      </c>
      <c r="J245" s="170">
        <v>1</v>
      </c>
      <c r="K245" s="171"/>
      <c r="L245" s="171"/>
      <c r="M245" s="170" t="str">
        <f>+M244</f>
        <v>EXTERIOR</v>
      </c>
      <c r="N245" s="170"/>
      <c r="O245" s="107"/>
      <c r="P245" s="107"/>
      <c r="Q245" s="107"/>
      <c r="R245" s="107"/>
      <c r="S245" s="107"/>
      <c r="T245" s="10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c r="BD245" s="67"/>
      <c r="BE245" s="67"/>
      <c r="BF245" s="67"/>
      <c r="BG245" s="67"/>
      <c r="BH245" s="67"/>
      <c r="BI245" s="67"/>
      <c r="BJ245" s="67"/>
      <c r="BK245" s="67"/>
      <c r="BL245" s="67"/>
      <c r="BM245" s="67"/>
      <c r="BN245" s="67"/>
      <c r="BO245" s="67"/>
      <c r="BP245" s="67"/>
      <c r="BQ245" s="67"/>
      <c r="BR245" s="67"/>
      <c r="BS245" s="67"/>
      <c r="BT245" s="67"/>
      <c r="BU245" s="67"/>
    </row>
    <row r="246" spans="1:73" s="194" customFormat="1" ht="15.75" thickBot="1">
      <c r="A246" s="372" t="str">
        <f>+M247</f>
        <v>SONOGRAFIA</v>
      </c>
      <c r="B246" s="373"/>
      <c r="C246" s="373"/>
      <c r="D246" s="373"/>
      <c r="E246" s="373"/>
      <c r="F246" s="373"/>
      <c r="G246" s="373"/>
      <c r="H246" s="373"/>
      <c r="I246" s="373"/>
      <c r="J246" s="373"/>
      <c r="K246" s="373"/>
      <c r="L246" s="373"/>
      <c r="M246" s="373"/>
      <c r="N246" s="373"/>
      <c r="O246" s="192"/>
      <c r="P246" s="192"/>
      <c r="Q246" s="192"/>
      <c r="R246" s="192"/>
      <c r="S246" s="192"/>
      <c r="T246" s="192"/>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3"/>
      <c r="BE246" s="193"/>
      <c r="BF246" s="193"/>
      <c r="BG246" s="193"/>
      <c r="BH246" s="193"/>
      <c r="BI246" s="193"/>
      <c r="BJ246" s="193"/>
      <c r="BK246" s="193"/>
      <c r="BL246" s="193"/>
      <c r="BM246" s="193"/>
      <c r="BN246" s="193"/>
      <c r="BO246" s="193"/>
      <c r="BP246" s="193"/>
      <c r="BQ246" s="193"/>
      <c r="BR246" s="193"/>
      <c r="BS246" s="193"/>
      <c r="BT246" s="193"/>
      <c r="BU246" s="193"/>
    </row>
    <row r="247" spans="1:73" s="85" customFormat="1" ht="15.75">
      <c r="A247" s="197" t="s">
        <v>682</v>
      </c>
      <c r="B247" s="180" t="s">
        <v>60</v>
      </c>
      <c r="C247" s="165" t="str">
        <f>+C239</f>
        <v>MEGATOSCOPIO</v>
      </c>
      <c r="D247" s="165"/>
      <c r="E247" s="165"/>
      <c r="F247" s="165"/>
      <c r="G247" s="165"/>
      <c r="H247" s="165" t="str">
        <f>+H241</f>
        <v>Blanco</v>
      </c>
      <c r="I247" s="165" t="str">
        <f>+I244</f>
        <v>nuevo</v>
      </c>
      <c r="J247" s="165">
        <v>1</v>
      </c>
      <c r="K247" s="165"/>
      <c r="L247" s="165"/>
      <c r="M247" s="165" t="s">
        <v>968</v>
      </c>
      <c r="N247" s="165"/>
      <c r="O247" s="108"/>
      <c r="P247" s="108"/>
      <c r="Q247" s="108"/>
      <c r="R247" s="108"/>
      <c r="S247" s="108"/>
      <c r="T247" s="108"/>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c r="BD247" s="67"/>
      <c r="BE247" s="67"/>
      <c r="BF247" s="67"/>
      <c r="BG247" s="67"/>
      <c r="BH247" s="67"/>
      <c r="BI247" s="67"/>
      <c r="BJ247" s="67"/>
      <c r="BK247" s="67"/>
      <c r="BL247" s="67"/>
      <c r="BM247" s="67"/>
      <c r="BN247" s="67"/>
      <c r="BO247" s="67"/>
      <c r="BP247" s="67"/>
      <c r="BQ247" s="67"/>
      <c r="BR247" s="67"/>
      <c r="BS247" s="67"/>
      <c r="BT247" s="67"/>
      <c r="BU247" s="67"/>
    </row>
    <row r="248" spans="1:73" s="84" customFormat="1" ht="16.5" thickBot="1">
      <c r="A248" s="197" t="s">
        <v>683</v>
      </c>
      <c r="B248" s="179" t="s">
        <v>60</v>
      </c>
      <c r="C248" s="170" t="s">
        <v>970</v>
      </c>
      <c r="D248" s="170"/>
      <c r="E248" s="170" t="s">
        <v>969</v>
      </c>
      <c r="F248" s="170"/>
      <c r="G248" s="170"/>
      <c r="H248" s="170" t="str">
        <f>+H247</f>
        <v>Blanco</v>
      </c>
      <c r="I248" s="170" t="str">
        <f>+I247</f>
        <v>nuevo</v>
      </c>
      <c r="J248" s="170">
        <f>+J247</f>
        <v>1</v>
      </c>
      <c r="K248" s="171"/>
      <c r="L248" s="171"/>
      <c r="M248" s="170" t="s">
        <v>968</v>
      </c>
      <c r="N248" s="170"/>
      <c r="O248" s="107"/>
      <c r="P248" s="107"/>
      <c r="Q248" s="107"/>
      <c r="R248" s="107"/>
      <c r="S248" s="107"/>
      <c r="T248" s="10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c r="BD248" s="67"/>
      <c r="BE248" s="67"/>
      <c r="BF248" s="67"/>
      <c r="BG248" s="67"/>
      <c r="BH248" s="67"/>
      <c r="BI248" s="67"/>
      <c r="BJ248" s="67"/>
      <c r="BK248" s="67"/>
      <c r="BL248" s="67"/>
      <c r="BM248" s="67"/>
      <c r="BN248" s="67"/>
      <c r="BO248" s="67"/>
      <c r="BP248" s="67"/>
      <c r="BQ248" s="67"/>
      <c r="BR248" s="67"/>
      <c r="BS248" s="67"/>
      <c r="BT248" s="67"/>
      <c r="BU248" s="67"/>
    </row>
    <row r="249" spans="1:73" s="194" customFormat="1" ht="15.75" thickBot="1">
      <c r="A249" s="372" t="str">
        <f>+M252</f>
        <v>UCI NEONATAL</v>
      </c>
      <c r="B249" s="373"/>
      <c r="C249" s="373"/>
      <c r="D249" s="373"/>
      <c r="E249" s="373"/>
      <c r="F249" s="373"/>
      <c r="G249" s="373"/>
      <c r="H249" s="373"/>
      <c r="I249" s="373"/>
      <c r="J249" s="373"/>
      <c r="K249" s="373"/>
      <c r="L249" s="373"/>
      <c r="M249" s="373"/>
      <c r="N249" s="373"/>
      <c r="O249" s="192"/>
      <c r="P249" s="192"/>
      <c r="Q249" s="192"/>
      <c r="R249" s="192"/>
      <c r="S249" s="192"/>
      <c r="T249" s="192"/>
      <c r="U249" s="193"/>
      <c r="V249" s="193"/>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193"/>
      <c r="AT249" s="193"/>
      <c r="AU249" s="193"/>
      <c r="AV249" s="193"/>
      <c r="AW249" s="193"/>
      <c r="AX249" s="193"/>
      <c r="AY249" s="193"/>
      <c r="AZ249" s="193"/>
      <c r="BA249" s="193"/>
      <c r="BB249" s="193"/>
      <c r="BC249" s="193"/>
      <c r="BD249" s="193"/>
      <c r="BE249" s="193"/>
      <c r="BF249" s="193"/>
      <c r="BG249" s="193"/>
      <c r="BH249" s="193"/>
      <c r="BI249" s="193"/>
      <c r="BJ249" s="193"/>
      <c r="BK249" s="193"/>
      <c r="BL249" s="193"/>
      <c r="BM249" s="193"/>
      <c r="BN249" s="193"/>
      <c r="BO249" s="193"/>
      <c r="BP249" s="193"/>
      <c r="BQ249" s="193"/>
      <c r="BR249" s="193"/>
      <c r="BS249" s="193"/>
      <c r="BT249" s="193"/>
      <c r="BU249" s="193"/>
    </row>
    <row r="250" spans="1:73" s="66" customFormat="1" ht="15.75">
      <c r="A250" s="197" t="s">
        <v>684</v>
      </c>
      <c r="B250" s="180" t="s">
        <v>60</v>
      </c>
      <c r="C250" s="223" t="s">
        <v>971</v>
      </c>
      <c r="D250" s="223"/>
      <c r="E250" s="223" t="s">
        <v>523</v>
      </c>
      <c r="F250" s="223" t="s">
        <v>972</v>
      </c>
      <c r="G250" s="223"/>
      <c r="H250" s="223" t="str">
        <f>+H248</f>
        <v>Blanco</v>
      </c>
      <c r="I250" s="223" t="str">
        <f>+I248</f>
        <v>nuevo</v>
      </c>
      <c r="J250" s="223">
        <f>+J248</f>
        <v>1</v>
      </c>
      <c r="K250" s="224"/>
      <c r="L250" s="224"/>
      <c r="M250" s="223" t="s">
        <v>973</v>
      </c>
      <c r="N250" s="223"/>
      <c r="O250" s="225"/>
      <c r="P250" s="225"/>
      <c r="Q250" s="225"/>
      <c r="R250" s="225"/>
      <c r="S250" s="225"/>
      <c r="T250" s="225"/>
      <c r="U250" s="79"/>
      <c r="V250" s="79"/>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79"/>
      <c r="BJ250" s="79"/>
      <c r="BK250" s="79"/>
      <c r="BL250" s="79"/>
      <c r="BM250" s="79"/>
      <c r="BN250" s="79"/>
      <c r="BO250" s="79"/>
      <c r="BP250" s="79"/>
      <c r="BQ250" s="79"/>
      <c r="BR250" s="79"/>
      <c r="BS250" s="79"/>
      <c r="BT250" s="79"/>
      <c r="BU250" s="79"/>
    </row>
    <row r="251" spans="1:73" s="66" customFormat="1" ht="15.75">
      <c r="A251" s="197" t="s">
        <v>685</v>
      </c>
      <c r="B251" s="56" t="s">
        <v>60</v>
      </c>
      <c r="C251" s="64" t="str">
        <f>+C237</f>
        <v>MONITOR</v>
      </c>
      <c r="D251" s="64"/>
      <c r="E251" s="64" t="str">
        <f>+E237</f>
        <v>EDAN</v>
      </c>
      <c r="F251" s="64"/>
      <c r="G251" s="64"/>
      <c r="H251" s="64" t="str">
        <f>+H250</f>
        <v>Blanco</v>
      </c>
      <c r="I251" s="64" t="str">
        <f>+I250</f>
        <v>nuevo</v>
      </c>
      <c r="J251" s="64">
        <f>+J250</f>
        <v>1</v>
      </c>
      <c r="K251" s="65"/>
      <c r="L251" s="65"/>
      <c r="M251" s="64" t="s">
        <v>973</v>
      </c>
      <c r="N251" s="64"/>
      <c r="O251" s="52"/>
      <c r="P251" s="52"/>
      <c r="Q251" s="52"/>
      <c r="R251" s="52"/>
      <c r="S251" s="52"/>
      <c r="T251" s="52"/>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79"/>
      <c r="BJ251" s="79"/>
      <c r="BK251" s="79"/>
      <c r="BL251" s="79"/>
      <c r="BM251" s="79"/>
      <c r="BN251" s="79"/>
      <c r="BO251" s="79"/>
      <c r="BP251" s="79"/>
      <c r="BQ251" s="79"/>
      <c r="BR251" s="79"/>
      <c r="BS251" s="79"/>
      <c r="BT251" s="79"/>
      <c r="BU251" s="79"/>
    </row>
    <row r="252" spans="1:73" s="68" customFormat="1" ht="15.75">
      <c r="A252" s="197" t="s">
        <v>2050</v>
      </c>
      <c r="B252" s="56" t="s">
        <v>60</v>
      </c>
      <c r="C252" s="64" t="s">
        <v>974</v>
      </c>
      <c r="D252" s="64"/>
      <c r="E252" s="64" t="s">
        <v>976</v>
      </c>
      <c r="F252" s="64" t="s">
        <v>975</v>
      </c>
      <c r="G252" s="64"/>
      <c r="H252" s="64" t="str">
        <f>+H251</f>
        <v>Blanco</v>
      </c>
      <c r="I252" s="64" t="str">
        <f>+I248</f>
        <v>nuevo</v>
      </c>
      <c r="J252" s="64">
        <v>3</v>
      </c>
      <c r="K252" s="65"/>
      <c r="L252" s="65"/>
      <c r="M252" s="64" t="s">
        <v>973</v>
      </c>
      <c r="N252" s="64"/>
      <c r="O252" s="44"/>
      <c r="P252" s="44"/>
      <c r="Q252" s="44"/>
      <c r="R252" s="44"/>
      <c r="S252" s="44"/>
      <c r="T252" s="44"/>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c r="BT252" s="53"/>
      <c r="BU252" s="53"/>
    </row>
    <row r="253" spans="1:73" s="66" customFormat="1" ht="16.5" thickBot="1">
      <c r="A253" s="197" t="s">
        <v>2051</v>
      </c>
      <c r="B253" s="179" t="s">
        <v>60</v>
      </c>
      <c r="C253" s="226" t="s">
        <v>977</v>
      </c>
      <c r="D253" s="226"/>
      <c r="E253" s="226" t="s">
        <v>978</v>
      </c>
      <c r="F253" s="226"/>
      <c r="G253" s="226"/>
      <c r="H253" s="226" t="str">
        <f>+H252</f>
        <v>Blanco</v>
      </c>
      <c r="I253" s="226" t="str">
        <f>+I251</f>
        <v>nuevo</v>
      </c>
      <c r="J253" s="226">
        <v>1</v>
      </c>
      <c r="K253" s="227"/>
      <c r="L253" s="227"/>
      <c r="M253" s="226" t="s">
        <v>973</v>
      </c>
      <c r="N253" s="226"/>
      <c r="O253" s="228"/>
      <c r="P253" s="228"/>
      <c r="Q253" s="228"/>
      <c r="R253" s="228"/>
      <c r="S253" s="228"/>
      <c r="T253" s="228"/>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79"/>
      <c r="BU253" s="79"/>
    </row>
    <row r="254" spans="1:73" s="128" customFormat="1" ht="15.75" thickBot="1">
      <c r="A254" s="372" t="s">
        <v>941</v>
      </c>
      <c r="B254" s="373"/>
      <c r="C254" s="373"/>
      <c r="D254" s="373"/>
      <c r="E254" s="373"/>
      <c r="F254" s="373"/>
      <c r="G254" s="373"/>
      <c r="H254" s="373"/>
      <c r="I254" s="373"/>
      <c r="J254" s="373"/>
      <c r="K254" s="373"/>
      <c r="L254" s="373"/>
      <c r="M254" s="373"/>
      <c r="N254" s="373"/>
      <c r="O254" s="126"/>
      <c r="P254" s="126"/>
      <c r="Q254" s="126"/>
      <c r="R254" s="126"/>
      <c r="S254" s="126"/>
      <c r="T254" s="126"/>
      <c r="U254" s="127"/>
      <c r="V254" s="127"/>
      <c r="W254" s="127"/>
      <c r="X254" s="127"/>
      <c r="Y254" s="127"/>
      <c r="Z254" s="127"/>
      <c r="AA254" s="127"/>
      <c r="AB254" s="127"/>
      <c r="AC254" s="127"/>
      <c r="AD254" s="127"/>
      <c r="AE254" s="127"/>
      <c r="AF254" s="127"/>
      <c r="AG254" s="127"/>
      <c r="AH254" s="127"/>
      <c r="AI254" s="127"/>
      <c r="AJ254" s="127"/>
      <c r="AK254" s="127"/>
      <c r="AL254" s="127"/>
      <c r="AM254" s="127"/>
      <c r="AN254" s="127"/>
      <c r="AO254" s="127"/>
      <c r="AP254" s="127"/>
      <c r="AQ254" s="127"/>
      <c r="AR254" s="127"/>
      <c r="AS254" s="127"/>
      <c r="AT254" s="127"/>
      <c r="AU254" s="127"/>
      <c r="AV254" s="127"/>
      <c r="AW254" s="127"/>
      <c r="AX254" s="127"/>
      <c r="AY254" s="127"/>
      <c r="AZ254" s="127"/>
      <c r="BA254" s="127"/>
      <c r="BB254" s="127"/>
      <c r="BC254" s="127"/>
      <c r="BD254" s="127"/>
      <c r="BE254" s="127"/>
      <c r="BF254" s="127"/>
      <c r="BG254" s="127"/>
      <c r="BH254" s="127"/>
      <c r="BI254" s="127"/>
      <c r="BJ254" s="127"/>
      <c r="BK254" s="127"/>
      <c r="BL254" s="127"/>
      <c r="BM254" s="127"/>
      <c r="BN254" s="127"/>
      <c r="BO254" s="127"/>
      <c r="BP254" s="127"/>
      <c r="BQ254" s="127"/>
      <c r="BR254" s="127"/>
      <c r="BS254" s="127"/>
      <c r="BT254" s="127"/>
      <c r="BU254" s="127"/>
    </row>
    <row r="255" spans="1:73" s="66" customFormat="1" ht="15.75">
      <c r="A255" s="229" t="s">
        <v>2052</v>
      </c>
      <c r="B255" s="130" t="s">
        <v>60</v>
      </c>
      <c r="C255" s="198" t="s">
        <v>876</v>
      </c>
      <c r="D255" s="198"/>
      <c r="E255" s="198" t="s">
        <v>670</v>
      </c>
      <c r="F255" s="198" t="s">
        <v>671</v>
      </c>
      <c r="G255" s="198"/>
      <c r="H255" s="198" t="s">
        <v>879</v>
      </c>
      <c r="I255" s="198" t="s">
        <v>601</v>
      </c>
      <c r="J255" s="198">
        <v>1</v>
      </c>
      <c r="K255" s="200"/>
      <c r="L255" s="201"/>
      <c r="M255" s="198" t="s">
        <v>880</v>
      </c>
      <c r="N255" s="198"/>
      <c r="O255" s="225"/>
      <c r="P255" s="225"/>
      <c r="Q255" s="225"/>
      <c r="R255" s="225"/>
      <c r="S255" s="225"/>
      <c r="T255" s="225"/>
      <c r="U255" s="79"/>
      <c r="V255" s="79"/>
      <c r="W255" s="79"/>
      <c r="X255" s="79"/>
      <c r="Y255" s="79"/>
      <c r="Z255" s="79"/>
      <c r="AA255" s="79"/>
      <c r="AB255" s="79"/>
      <c r="AC255" s="79"/>
      <c r="AD255" s="79"/>
      <c r="AE255" s="79"/>
      <c r="AF255" s="79"/>
      <c r="AG255" s="79"/>
      <c r="AH255" s="79"/>
      <c r="AI255" s="79"/>
      <c r="AJ255" s="79"/>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79"/>
      <c r="BU255" s="79"/>
    </row>
    <row r="256" spans="1:73" s="66" customFormat="1" ht="15.75">
      <c r="A256" s="229" t="s">
        <v>2053</v>
      </c>
      <c r="B256" s="38" t="s">
        <v>60</v>
      </c>
      <c r="C256" s="36" t="s">
        <v>878</v>
      </c>
      <c r="D256" s="36"/>
      <c r="E256" s="36" t="s">
        <v>670</v>
      </c>
      <c r="F256" s="36" t="s">
        <v>877</v>
      </c>
      <c r="G256" s="36"/>
      <c r="H256" s="36" t="s">
        <v>879</v>
      </c>
      <c r="I256" s="36" t="s">
        <v>601</v>
      </c>
      <c r="J256" s="36">
        <v>1</v>
      </c>
      <c r="K256" s="37"/>
      <c r="L256" s="62"/>
      <c r="M256" s="36" t="s">
        <v>880</v>
      </c>
      <c r="N256" s="36"/>
      <c r="O256" s="52"/>
      <c r="P256" s="52"/>
      <c r="Q256" s="52"/>
      <c r="R256" s="52"/>
      <c r="S256" s="52"/>
      <c r="T256" s="52"/>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79"/>
      <c r="BU256" s="79"/>
    </row>
    <row r="257" spans="1:73" s="66" customFormat="1" ht="16.5" thickBot="1">
      <c r="A257" s="229" t="s">
        <v>2054</v>
      </c>
      <c r="B257" s="105" t="s">
        <v>60</v>
      </c>
      <c r="C257" s="87" t="s">
        <v>881</v>
      </c>
      <c r="D257" s="87"/>
      <c r="E257" s="87" t="s">
        <v>882</v>
      </c>
      <c r="F257" s="87">
        <v>8101844027</v>
      </c>
      <c r="G257" s="87"/>
      <c r="H257" s="87" t="s">
        <v>389</v>
      </c>
      <c r="I257" s="87" t="s">
        <v>378</v>
      </c>
      <c r="J257" s="87">
        <v>1</v>
      </c>
      <c r="K257" s="230"/>
      <c r="L257" s="231"/>
      <c r="M257" s="87" t="s">
        <v>880</v>
      </c>
      <c r="N257" s="87"/>
      <c r="O257" s="228"/>
      <c r="P257" s="228"/>
      <c r="Q257" s="228"/>
      <c r="R257" s="228"/>
      <c r="S257" s="228"/>
      <c r="T257" s="228"/>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79"/>
      <c r="BU257" s="79"/>
    </row>
    <row r="258" spans="1:73" s="152" customFormat="1" ht="15.75" thickBot="1">
      <c r="A258" s="372" t="str">
        <f>+M261</f>
        <v>CUARTO ELECTRICO</v>
      </c>
      <c r="B258" s="373"/>
      <c r="C258" s="373"/>
      <c r="D258" s="373"/>
      <c r="E258" s="373"/>
      <c r="F258" s="373"/>
      <c r="G258" s="373"/>
      <c r="H258" s="373"/>
      <c r="I258" s="373"/>
      <c r="J258" s="373"/>
      <c r="K258" s="373"/>
      <c r="L258" s="373"/>
      <c r="M258" s="373"/>
      <c r="N258" s="373"/>
      <c r="O258" s="150"/>
      <c r="P258" s="150"/>
      <c r="Q258" s="150"/>
      <c r="R258" s="150"/>
      <c r="S258" s="150"/>
      <c r="T258" s="150"/>
      <c r="U258" s="151"/>
      <c r="V258" s="151"/>
      <c r="W258" s="151"/>
      <c r="X258" s="151"/>
      <c r="Y258" s="151"/>
      <c r="Z258" s="151"/>
      <c r="AA258" s="151"/>
      <c r="AB258" s="151"/>
      <c r="AC258" s="151"/>
      <c r="AD258" s="151"/>
      <c r="AE258" s="151"/>
      <c r="AF258" s="151"/>
      <c r="AG258" s="151"/>
      <c r="AH258" s="151"/>
      <c r="AI258" s="151"/>
      <c r="AJ258" s="151"/>
      <c r="AK258" s="151"/>
      <c r="AL258" s="151"/>
      <c r="AM258" s="151"/>
      <c r="AN258" s="151"/>
      <c r="AO258" s="151"/>
      <c r="AP258" s="151"/>
      <c r="AQ258" s="151"/>
      <c r="AR258" s="151"/>
      <c r="AS258" s="151"/>
      <c r="AT258" s="151"/>
      <c r="AU258" s="151"/>
      <c r="AV258" s="151"/>
      <c r="AW258" s="151"/>
      <c r="AX258" s="151"/>
      <c r="AY258" s="151"/>
      <c r="AZ258" s="151"/>
      <c r="BA258" s="151"/>
      <c r="BB258" s="151"/>
      <c r="BC258" s="151"/>
      <c r="BD258" s="151"/>
      <c r="BE258" s="151"/>
      <c r="BF258" s="151"/>
      <c r="BG258" s="151"/>
      <c r="BH258" s="151"/>
      <c r="BI258" s="151"/>
      <c r="BJ258" s="151"/>
      <c r="BK258" s="151"/>
      <c r="BL258" s="151"/>
      <c r="BM258" s="151"/>
      <c r="BN258" s="151"/>
      <c r="BO258" s="151"/>
      <c r="BP258" s="151"/>
      <c r="BQ258" s="151"/>
      <c r="BR258" s="151"/>
      <c r="BS258" s="151"/>
      <c r="BT258" s="151"/>
      <c r="BU258" s="151"/>
    </row>
    <row r="259" spans="1:73" s="68" customFormat="1" ht="15.75">
      <c r="A259" s="292" t="s">
        <v>2055</v>
      </c>
      <c r="B259" s="275" t="s">
        <v>60</v>
      </c>
      <c r="C259" s="314" t="s">
        <v>885</v>
      </c>
      <c r="D259" s="314"/>
      <c r="E259" s="314" t="s">
        <v>889</v>
      </c>
      <c r="F259" s="314" t="s">
        <v>890</v>
      </c>
      <c r="G259" s="314"/>
      <c r="H259" s="314" t="s">
        <v>528</v>
      </c>
      <c r="I259" s="314" t="s">
        <v>378</v>
      </c>
      <c r="J259" s="314">
        <v>1</v>
      </c>
      <c r="K259" s="316"/>
      <c r="L259" s="316"/>
      <c r="M259" s="314" t="s">
        <v>895</v>
      </c>
      <c r="N259" s="198"/>
      <c r="O259" s="158"/>
      <c r="P259" s="158"/>
      <c r="Q259" s="158"/>
      <c r="R259" s="158"/>
      <c r="S259" s="158"/>
      <c r="T259" s="158"/>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c r="BF259" s="53"/>
      <c r="BG259" s="53"/>
      <c r="BH259" s="53"/>
      <c r="BI259" s="53"/>
      <c r="BJ259" s="53"/>
      <c r="BK259" s="53"/>
      <c r="BL259" s="53"/>
      <c r="BM259" s="53"/>
      <c r="BN259" s="53"/>
      <c r="BO259" s="53"/>
      <c r="BP259" s="53"/>
      <c r="BQ259" s="53"/>
      <c r="BR259" s="53"/>
      <c r="BS259" s="53"/>
      <c r="BT259" s="53"/>
      <c r="BU259" s="53"/>
    </row>
    <row r="260" spans="1:73" s="66" customFormat="1" ht="15.75">
      <c r="A260" s="292" t="s">
        <v>2056</v>
      </c>
      <c r="B260" s="266" t="s">
        <v>60</v>
      </c>
      <c r="C260" s="315" t="s">
        <v>891</v>
      </c>
      <c r="D260" s="315"/>
      <c r="E260" s="315" t="s">
        <v>892</v>
      </c>
      <c r="F260" s="315" t="s">
        <v>893</v>
      </c>
      <c r="G260" s="315"/>
      <c r="H260" s="315" t="s">
        <v>888</v>
      </c>
      <c r="I260" s="315" t="s">
        <v>378</v>
      </c>
      <c r="J260" s="315">
        <v>1</v>
      </c>
      <c r="K260" s="317"/>
      <c r="L260" s="317"/>
      <c r="M260" s="315" t="s">
        <v>895</v>
      </c>
      <c r="N260" s="36"/>
      <c r="O260" s="52"/>
      <c r="P260" s="52"/>
      <c r="Q260" s="52"/>
      <c r="R260" s="52"/>
      <c r="S260" s="52"/>
      <c r="T260" s="52"/>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79"/>
      <c r="BU260" s="79"/>
    </row>
    <row r="261" spans="1:73" s="66" customFormat="1" ht="15.75">
      <c r="A261" s="292" t="s">
        <v>2057</v>
      </c>
      <c r="B261" s="266" t="s">
        <v>60</v>
      </c>
      <c r="C261" s="315" t="s">
        <v>896</v>
      </c>
      <c r="D261" s="315"/>
      <c r="E261" s="315" t="s">
        <v>897</v>
      </c>
      <c r="F261" s="315" t="s">
        <v>898</v>
      </c>
      <c r="G261" s="315"/>
      <c r="H261" s="315" t="s">
        <v>567</v>
      </c>
      <c r="I261" s="315" t="s">
        <v>378</v>
      </c>
      <c r="J261" s="315">
        <v>1</v>
      </c>
      <c r="K261" s="317"/>
      <c r="L261" s="317"/>
      <c r="M261" s="315" t="s">
        <v>895</v>
      </c>
      <c r="N261" s="36"/>
      <c r="O261" s="52"/>
      <c r="P261" s="52"/>
      <c r="Q261" s="52"/>
      <c r="R261" s="52"/>
      <c r="S261" s="52"/>
      <c r="T261" s="52"/>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79"/>
      <c r="BR261" s="79"/>
      <c r="BS261" s="79"/>
      <c r="BT261" s="79"/>
      <c r="BU261" s="79"/>
    </row>
    <row r="262" spans="1:73" s="66" customFormat="1" ht="15.75">
      <c r="A262" s="292" t="s">
        <v>2058</v>
      </c>
      <c r="B262" s="266" t="s">
        <v>60</v>
      </c>
      <c r="C262" s="315" t="s">
        <v>899</v>
      </c>
      <c r="D262" s="315"/>
      <c r="E262" s="315" t="s">
        <v>897</v>
      </c>
      <c r="F262" s="315" t="s">
        <v>900</v>
      </c>
      <c r="G262" s="315"/>
      <c r="H262" s="315" t="s">
        <v>567</v>
      </c>
      <c r="I262" s="315" t="s">
        <v>378</v>
      </c>
      <c r="J262" s="315">
        <v>1</v>
      </c>
      <c r="K262" s="317"/>
      <c r="L262" s="317"/>
      <c r="M262" s="315" t="s">
        <v>895</v>
      </c>
      <c r="N262" s="36"/>
      <c r="O262" s="52"/>
      <c r="P262" s="52"/>
      <c r="Q262" s="52"/>
      <c r="R262" s="52"/>
      <c r="S262" s="52"/>
      <c r="T262" s="52"/>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79"/>
      <c r="BU262" s="79"/>
    </row>
    <row r="263" spans="1:73" s="66" customFormat="1" ht="15.75">
      <c r="A263" s="292" t="s">
        <v>2059</v>
      </c>
      <c r="B263" s="266"/>
      <c r="C263" s="315" t="s">
        <v>404</v>
      </c>
      <c r="D263" s="315"/>
      <c r="E263" s="315"/>
      <c r="F263" s="315"/>
      <c r="G263" s="315"/>
      <c r="H263" s="315" t="s">
        <v>403</v>
      </c>
      <c r="I263" s="315" t="str">
        <f>+I113</f>
        <v>nuevo</v>
      </c>
      <c r="J263" s="315">
        <v>2</v>
      </c>
      <c r="K263" s="317"/>
      <c r="L263" s="317"/>
      <c r="M263" s="315" t="str">
        <f>+M261</f>
        <v>CUARTO ELECTRICO</v>
      </c>
      <c r="N263" s="36"/>
      <c r="O263" s="52"/>
      <c r="P263" s="52"/>
      <c r="Q263" s="52"/>
      <c r="R263" s="52"/>
      <c r="S263" s="52"/>
      <c r="T263" s="52"/>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79"/>
      <c r="BU263" s="79"/>
    </row>
    <row r="264" spans="1:73" s="68" customFormat="1" ht="16.5" thickBot="1">
      <c r="A264" s="292" t="s">
        <v>686</v>
      </c>
      <c r="B264" s="270" t="s">
        <v>60</v>
      </c>
      <c r="C264" s="319" t="s">
        <v>901</v>
      </c>
      <c r="D264" s="319"/>
      <c r="E264" s="319" t="s">
        <v>897</v>
      </c>
      <c r="F264" s="319" t="s">
        <v>900</v>
      </c>
      <c r="G264" s="319"/>
      <c r="H264" s="319" t="s">
        <v>567</v>
      </c>
      <c r="I264" s="319" t="s">
        <v>378</v>
      </c>
      <c r="J264" s="319">
        <v>1</v>
      </c>
      <c r="K264" s="320"/>
      <c r="L264" s="320"/>
      <c r="M264" s="319" t="s">
        <v>895</v>
      </c>
      <c r="N264" s="87"/>
      <c r="O264" s="157"/>
      <c r="P264" s="157"/>
      <c r="Q264" s="157"/>
      <c r="R264" s="157"/>
      <c r="S264" s="157"/>
      <c r="T264" s="157"/>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53"/>
      <c r="BJ264" s="53"/>
      <c r="BK264" s="53"/>
      <c r="BL264" s="53"/>
      <c r="BM264" s="53"/>
      <c r="BN264" s="53"/>
      <c r="BO264" s="53"/>
      <c r="BP264" s="53"/>
      <c r="BQ264" s="53"/>
      <c r="BR264" s="53"/>
      <c r="BS264" s="53"/>
      <c r="BT264" s="53"/>
      <c r="BU264" s="53"/>
    </row>
    <row r="265" spans="1:73" s="128" customFormat="1" ht="15.75" thickBot="1">
      <c r="A265" s="362" t="str">
        <f>+M266</f>
        <v>CUARTO DE MAQUINA</v>
      </c>
      <c r="B265" s="363"/>
      <c r="C265" s="363"/>
      <c r="D265" s="363"/>
      <c r="E265" s="363"/>
      <c r="F265" s="363"/>
      <c r="G265" s="363"/>
      <c r="H265" s="363"/>
      <c r="I265" s="363"/>
      <c r="J265" s="363"/>
      <c r="K265" s="363"/>
      <c r="L265" s="363"/>
      <c r="M265" s="363"/>
      <c r="N265" s="364"/>
      <c r="O265" s="126"/>
      <c r="P265" s="126"/>
      <c r="Q265" s="126"/>
      <c r="R265" s="126"/>
      <c r="S265" s="126"/>
      <c r="T265" s="126"/>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7"/>
      <c r="AR265" s="127"/>
      <c r="AS265" s="127"/>
      <c r="AT265" s="127"/>
      <c r="AU265" s="127"/>
      <c r="AV265" s="127"/>
      <c r="AW265" s="127"/>
      <c r="AX265" s="127"/>
      <c r="AY265" s="127"/>
      <c r="AZ265" s="127"/>
      <c r="BA265" s="127"/>
      <c r="BB265" s="127"/>
      <c r="BC265" s="127"/>
      <c r="BD265" s="127"/>
      <c r="BE265" s="127"/>
      <c r="BF265" s="127"/>
      <c r="BG265" s="127"/>
      <c r="BH265" s="127"/>
      <c r="BI265" s="127"/>
      <c r="BJ265" s="127"/>
      <c r="BK265" s="127"/>
      <c r="BL265" s="127"/>
      <c r="BM265" s="127"/>
      <c r="BN265" s="127"/>
      <c r="BO265" s="127"/>
      <c r="BP265" s="127"/>
      <c r="BQ265" s="127"/>
      <c r="BR265" s="127"/>
      <c r="BS265" s="127"/>
      <c r="BT265" s="127"/>
      <c r="BU265" s="127"/>
    </row>
    <row r="266" spans="1:73" ht="15.75">
      <c r="A266" s="292" t="s">
        <v>687</v>
      </c>
      <c r="B266" s="275" t="s">
        <v>60</v>
      </c>
      <c r="C266" s="314" t="s">
        <v>902</v>
      </c>
      <c r="D266" s="314"/>
      <c r="E266" s="314" t="s">
        <v>903</v>
      </c>
      <c r="F266" s="314" t="s">
        <v>904</v>
      </c>
      <c r="G266" s="314"/>
      <c r="H266" s="314" t="s">
        <v>389</v>
      </c>
      <c r="I266" s="314" t="s">
        <v>601</v>
      </c>
      <c r="J266" s="314">
        <v>1</v>
      </c>
      <c r="K266" s="316"/>
      <c r="L266" s="316"/>
      <c r="M266" s="314" t="s">
        <v>1068</v>
      </c>
      <c r="N266" s="198"/>
      <c r="O266" s="158"/>
      <c r="P266" s="158"/>
      <c r="Q266" s="158"/>
      <c r="R266" s="158"/>
      <c r="S266" s="158"/>
      <c r="T266" s="158"/>
    </row>
    <row r="267" spans="1:73" ht="15.75">
      <c r="A267" s="292" t="s">
        <v>688</v>
      </c>
      <c r="B267" s="266" t="s">
        <v>60</v>
      </c>
      <c r="C267" s="315" t="s">
        <v>905</v>
      </c>
      <c r="D267" s="315"/>
      <c r="E267" s="315" t="s">
        <v>906</v>
      </c>
      <c r="F267" s="315" t="s">
        <v>907</v>
      </c>
      <c r="G267" s="315"/>
      <c r="H267" s="315" t="s">
        <v>613</v>
      </c>
      <c r="I267" s="315" t="s">
        <v>601</v>
      </c>
      <c r="J267" s="315">
        <v>2</v>
      </c>
      <c r="K267" s="317"/>
      <c r="L267" s="317"/>
      <c r="M267" s="315" t="s">
        <v>1068</v>
      </c>
      <c r="N267" s="36"/>
      <c r="O267" s="44"/>
      <c r="P267" s="44"/>
      <c r="Q267" s="44"/>
      <c r="R267" s="44"/>
      <c r="S267" s="44"/>
      <c r="T267" s="44"/>
    </row>
    <row r="268" spans="1:73" s="69" customFormat="1" ht="16.5" thickBot="1">
      <c r="A268" s="292" t="s">
        <v>689</v>
      </c>
      <c r="B268" s="270" t="s">
        <v>60</v>
      </c>
      <c r="C268" s="319" t="s">
        <v>908</v>
      </c>
      <c r="D268" s="319"/>
      <c r="E268" s="319" t="s">
        <v>909</v>
      </c>
      <c r="F268" s="319" t="s">
        <v>910</v>
      </c>
      <c r="G268" s="319"/>
      <c r="H268" s="319" t="s">
        <v>389</v>
      </c>
      <c r="I268" s="319" t="s">
        <v>601</v>
      </c>
      <c r="J268" s="319">
        <v>2</v>
      </c>
      <c r="K268" s="320"/>
      <c r="L268" s="320"/>
      <c r="M268" s="319" t="s">
        <v>1068</v>
      </c>
      <c r="N268" s="87"/>
      <c r="O268" s="228"/>
      <c r="P268" s="228"/>
      <c r="Q268" s="228"/>
      <c r="R268" s="228"/>
      <c r="S268" s="228"/>
      <c r="T268" s="228"/>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79"/>
      <c r="BU268" s="79"/>
    </row>
    <row r="269" spans="1:73" s="152" customFormat="1" ht="15.75" thickBot="1">
      <c r="A269" s="362" t="str">
        <f>+M270</f>
        <v>AREA DE LAVADO</v>
      </c>
      <c r="B269" s="363"/>
      <c r="C269" s="363"/>
      <c r="D269" s="363"/>
      <c r="E269" s="363"/>
      <c r="F269" s="363"/>
      <c r="G269" s="363"/>
      <c r="H269" s="363"/>
      <c r="I269" s="363"/>
      <c r="J269" s="363"/>
      <c r="K269" s="363"/>
      <c r="L269" s="363"/>
      <c r="M269" s="363"/>
      <c r="N269" s="364"/>
      <c r="O269" s="150"/>
      <c r="P269" s="150"/>
      <c r="Q269" s="150"/>
      <c r="R269" s="150"/>
      <c r="S269" s="150"/>
      <c r="T269" s="150"/>
      <c r="U269" s="151"/>
      <c r="V269" s="151"/>
      <c r="W269" s="151"/>
      <c r="X269" s="151"/>
      <c r="Y269" s="151"/>
      <c r="Z269" s="151"/>
      <c r="AA269" s="151"/>
      <c r="AB269" s="151"/>
      <c r="AC269" s="151"/>
      <c r="AD269" s="151"/>
      <c r="AE269" s="151"/>
      <c r="AF269" s="151"/>
      <c r="AG269" s="151"/>
      <c r="AH269" s="151"/>
      <c r="AI269" s="151"/>
      <c r="AJ269" s="151"/>
      <c r="AK269" s="151"/>
      <c r="AL269" s="151"/>
      <c r="AM269" s="151"/>
      <c r="AN269" s="151"/>
      <c r="AO269" s="151"/>
      <c r="AP269" s="151"/>
      <c r="AQ269" s="151"/>
      <c r="AR269" s="151"/>
      <c r="AS269" s="151"/>
      <c r="AT269" s="151"/>
      <c r="AU269" s="151"/>
      <c r="AV269" s="151"/>
      <c r="AW269" s="151"/>
      <c r="AX269" s="151"/>
      <c r="AY269" s="151"/>
      <c r="AZ269" s="151"/>
      <c r="BA269" s="151"/>
      <c r="BB269" s="151"/>
      <c r="BC269" s="151"/>
      <c r="BD269" s="151"/>
      <c r="BE269" s="151"/>
      <c r="BF269" s="151"/>
      <c r="BG269" s="151"/>
      <c r="BH269" s="151"/>
      <c r="BI269" s="151"/>
      <c r="BJ269" s="151"/>
      <c r="BK269" s="151"/>
      <c r="BL269" s="151"/>
      <c r="BM269" s="151"/>
      <c r="BN269" s="151"/>
      <c r="BO269" s="151"/>
      <c r="BP269" s="151"/>
      <c r="BQ269" s="151"/>
      <c r="BR269" s="151"/>
      <c r="BS269" s="151"/>
      <c r="BT269" s="151"/>
      <c r="BU269" s="151"/>
    </row>
    <row r="270" spans="1:73" s="68" customFormat="1" ht="16.5" thickBot="1">
      <c r="A270" s="232" t="s">
        <v>690</v>
      </c>
      <c r="B270" s="187" t="s">
        <v>60</v>
      </c>
      <c r="C270" s="203" t="s">
        <v>911</v>
      </c>
      <c r="D270" s="203"/>
      <c r="E270" s="203" t="s">
        <v>912</v>
      </c>
      <c r="F270" s="203" t="s">
        <v>913</v>
      </c>
      <c r="G270" s="203"/>
      <c r="H270" s="203" t="s">
        <v>389</v>
      </c>
      <c r="I270" s="203" t="s">
        <v>601</v>
      </c>
      <c r="J270" s="203">
        <v>1</v>
      </c>
      <c r="K270" s="204"/>
      <c r="L270" s="205"/>
      <c r="M270" s="203" t="s">
        <v>914</v>
      </c>
      <c r="N270" s="203"/>
      <c r="O270" s="206"/>
      <c r="P270" s="206"/>
      <c r="Q270" s="206"/>
      <c r="R270" s="206"/>
      <c r="S270" s="206"/>
      <c r="T270" s="206"/>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c r="AQ270" s="53"/>
      <c r="AR270" s="53"/>
      <c r="AS270" s="53"/>
      <c r="AT270" s="53"/>
      <c r="AU270" s="53"/>
      <c r="AV270" s="53"/>
      <c r="AW270" s="53"/>
      <c r="AX270" s="53"/>
      <c r="AY270" s="53"/>
      <c r="AZ270" s="53"/>
      <c r="BA270" s="53"/>
      <c r="BB270" s="53"/>
      <c r="BC270" s="53"/>
      <c r="BD270" s="53"/>
      <c r="BE270" s="53"/>
      <c r="BF270" s="53"/>
      <c r="BG270" s="53"/>
      <c r="BH270" s="53"/>
      <c r="BI270" s="53"/>
      <c r="BJ270" s="53"/>
      <c r="BK270" s="53"/>
      <c r="BL270" s="53"/>
      <c r="BM270" s="53"/>
      <c r="BN270" s="53"/>
      <c r="BO270" s="53"/>
      <c r="BP270" s="53"/>
      <c r="BQ270" s="53"/>
      <c r="BR270" s="53"/>
      <c r="BS270" s="53"/>
      <c r="BT270" s="53"/>
      <c r="BU270" s="53"/>
    </row>
    <row r="271" spans="1:73" s="128" customFormat="1" ht="15.75" thickBot="1">
      <c r="A271" s="362" t="s">
        <v>939</v>
      </c>
      <c r="B271" s="363"/>
      <c r="C271" s="363"/>
      <c r="D271" s="363"/>
      <c r="E271" s="363"/>
      <c r="F271" s="363"/>
      <c r="G271" s="363"/>
      <c r="H271" s="363"/>
      <c r="I271" s="363"/>
      <c r="J271" s="363"/>
      <c r="K271" s="363"/>
      <c r="L271" s="363"/>
      <c r="M271" s="363"/>
      <c r="N271" s="364"/>
      <c r="O271" s="126"/>
      <c r="P271" s="126"/>
      <c r="Q271" s="126"/>
      <c r="R271" s="126"/>
      <c r="S271" s="126"/>
      <c r="T271" s="126"/>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7"/>
      <c r="AR271" s="127"/>
      <c r="AS271" s="127"/>
      <c r="AT271" s="127"/>
      <c r="AU271" s="127"/>
      <c r="AV271" s="127"/>
      <c r="AW271" s="127"/>
      <c r="AX271" s="127"/>
      <c r="AY271" s="127"/>
      <c r="AZ271" s="127"/>
      <c r="BA271" s="127"/>
      <c r="BB271" s="127"/>
      <c r="BC271" s="127"/>
      <c r="BD271" s="127"/>
      <c r="BE271" s="127"/>
      <c r="BF271" s="127"/>
      <c r="BG271" s="127"/>
      <c r="BH271" s="127"/>
      <c r="BI271" s="127"/>
      <c r="BJ271" s="127"/>
      <c r="BK271" s="127"/>
      <c r="BL271" s="127"/>
      <c r="BM271" s="127"/>
      <c r="BN271" s="127"/>
      <c r="BO271" s="127"/>
      <c r="BP271" s="127"/>
      <c r="BQ271" s="127"/>
      <c r="BR271" s="127"/>
      <c r="BS271" s="127"/>
      <c r="BT271" s="127"/>
      <c r="BU271" s="127"/>
    </row>
    <row r="272" spans="1:73" ht="16.5" thickBot="1">
      <c r="A272" s="233" t="s">
        <v>691</v>
      </c>
      <c r="B272" s="234" t="str">
        <f>+B12</f>
        <v>4.1.1.4.01</v>
      </c>
      <c r="C272" s="235" t="s">
        <v>938</v>
      </c>
      <c r="D272" s="235"/>
      <c r="E272" s="235" t="str">
        <f>+E807</f>
        <v>FARCO</v>
      </c>
      <c r="F272" s="235"/>
      <c r="G272" s="235"/>
      <c r="H272" s="235"/>
      <c r="I272" s="235" t="s">
        <v>378</v>
      </c>
      <c r="J272" s="235">
        <v>1</v>
      </c>
      <c r="K272" s="235"/>
      <c r="L272" s="236"/>
      <c r="M272" s="235" t="s">
        <v>939</v>
      </c>
      <c r="N272" s="237"/>
      <c r="O272" s="206"/>
      <c r="P272" s="206"/>
      <c r="Q272" s="206"/>
      <c r="R272" s="206"/>
      <c r="S272" s="206"/>
      <c r="T272" s="206"/>
    </row>
    <row r="273" spans="1:73" s="128" customFormat="1" ht="15.75" thickBot="1">
      <c r="A273" s="362" t="s">
        <v>1166</v>
      </c>
      <c r="B273" s="363"/>
      <c r="C273" s="363"/>
      <c r="D273" s="363"/>
      <c r="E273" s="363"/>
      <c r="F273" s="363"/>
      <c r="G273" s="363"/>
      <c r="H273" s="363"/>
      <c r="I273" s="363"/>
      <c r="J273" s="363"/>
      <c r="K273" s="363"/>
      <c r="L273" s="363"/>
      <c r="M273" s="363"/>
      <c r="N273" s="364"/>
      <c r="O273" s="126"/>
      <c r="P273" s="126"/>
      <c r="Q273" s="126"/>
      <c r="R273" s="126"/>
      <c r="S273" s="126"/>
      <c r="T273" s="126"/>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7"/>
      <c r="AP273" s="127"/>
      <c r="AQ273" s="127"/>
      <c r="AR273" s="127"/>
      <c r="AS273" s="127"/>
      <c r="AT273" s="127"/>
      <c r="AU273" s="127"/>
      <c r="AV273" s="127"/>
      <c r="AW273" s="127"/>
      <c r="AX273" s="127"/>
      <c r="AY273" s="127"/>
      <c r="AZ273" s="127"/>
      <c r="BA273" s="127"/>
      <c r="BB273" s="127"/>
      <c r="BC273" s="127"/>
      <c r="BD273" s="127"/>
      <c r="BE273" s="127"/>
      <c r="BF273" s="127"/>
      <c r="BG273" s="127"/>
      <c r="BH273" s="127"/>
      <c r="BI273" s="127"/>
      <c r="BJ273" s="127"/>
      <c r="BK273" s="127"/>
      <c r="BL273" s="127"/>
      <c r="BM273" s="127"/>
      <c r="BN273" s="127"/>
      <c r="BO273" s="127"/>
      <c r="BP273" s="127"/>
      <c r="BQ273" s="127"/>
      <c r="BR273" s="127"/>
      <c r="BS273" s="127"/>
      <c r="BT273" s="127"/>
      <c r="BU273" s="127"/>
    </row>
    <row r="274" spans="1:73" s="68" customFormat="1" ht="15.75">
      <c r="A274" s="292" t="s">
        <v>692</v>
      </c>
      <c r="B274" s="275" t="s">
        <v>60</v>
      </c>
      <c r="C274" s="314" t="s">
        <v>661</v>
      </c>
      <c r="D274" s="314"/>
      <c r="E274" s="314" t="s">
        <v>662</v>
      </c>
      <c r="F274" s="314" t="s">
        <v>663</v>
      </c>
      <c r="G274" s="314"/>
      <c r="H274" s="314" t="s">
        <v>389</v>
      </c>
      <c r="I274" s="314" t="s">
        <v>378</v>
      </c>
      <c r="J274" s="314">
        <v>2</v>
      </c>
      <c r="K274" s="316"/>
      <c r="L274" s="316"/>
      <c r="M274" s="314" t="str">
        <f>+A273</f>
        <v>RAYOS X</v>
      </c>
      <c r="N274" s="199"/>
      <c r="O274" s="158"/>
      <c r="P274" s="158"/>
      <c r="Q274" s="158"/>
      <c r="R274" s="158"/>
      <c r="S274" s="158"/>
      <c r="T274" s="158"/>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53"/>
      <c r="BJ274" s="53"/>
      <c r="BK274" s="53"/>
      <c r="BL274" s="53"/>
      <c r="BM274" s="53"/>
      <c r="BN274" s="53"/>
      <c r="BO274" s="53"/>
      <c r="BP274" s="53"/>
      <c r="BQ274" s="53"/>
      <c r="BR274" s="53"/>
      <c r="BS274" s="53"/>
      <c r="BT274" s="53"/>
      <c r="BU274" s="53"/>
    </row>
    <row r="275" spans="1:73" s="68" customFormat="1" ht="15.75">
      <c r="A275" s="292" t="s">
        <v>693</v>
      </c>
      <c r="B275" s="266" t="s">
        <v>60</v>
      </c>
      <c r="C275" s="315" t="s">
        <v>1167</v>
      </c>
      <c r="D275" s="315"/>
      <c r="E275" s="315" t="s">
        <v>1168</v>
      </c>
      <c r="F275" s="315" t="s">
        <v>1169</v>
      </c>
      <c r="G275" s="315"/>
      <c r="H275" s="315" t="str">
        <f>+H274</f>
        <v>Blanco</v>
      </c>
      <c r="I275" s="315" t="str">
        <f>+I267</f>
        <v>Usado</v>
      </c>
      <c r="J275" s="315">
        <v>1</v>
      </c>
      <c r="K275" s="317"/>
      <c r="L275" s="317"/>
      <c r="M275" s="315" t="str">
        <f>+A273</f>
        <v>RAYOS X</v>
      </c>
      <c r="N275" s="45"/>
      <c r="O275" s="44"/>
      <c r="P275" s="44"/>
      <c r="Q275" s="44"/>
      <c r="R275" s="44"/>
      <c r="S275" s="44"/>
      <c r="T275" s="44"/>
      <c r="U275" s="53"/>
      <c r="V275" s="53"/>
      <c r="W275" s="53"/>
      <c r="X275" s="53"/>
      <c r="Y275" s="53"/>
      <c r="Z275" s="53"/>
      <c r="AA275" s="53"/>
      <c r="AB275" s="53"/>
      <c r="AC275" s="53"/>
      <c r="AD275" s="53"/>
      <c r="AE275" s="53"/>
      <c r="AF275" s="53"/>
      <c r="AG275" s="53"/>
      <c r="AH275" s="53"/>
      <c r="AI275" s="53"/>
      <c r="AJ275" s="53"/>
      <c r="AK275" s="53"/>
      <c r="AL275" s="53"/>
      <c r="AM275" s="53"/>
      <c r="AN275" s="53"/>
      <c r="AO275" s="53"/>
      <c r="AP275" s="53"/>
      <c r="AQ275" s="53"/>
      <c r="AR275" s="53"/>
      <c r="AS275" s="53"/>
      <c r="AT275" s="53"/>
      <c r="AU275" s="53"/>
      <c r="AV275" s="53"/>
      <c r="AW275" s="53"/>
      <c r="AX275" s="53"/>
      <c r="AY275" s="53"/>
      <c r="AZ275" s="53"/>
      <c r="BA275" s="53"/>
      <c r="BB275" s="53"/>
      <c r="BC275" s="53"/>
      <c r="BD275" s="53"/>
      <c r="BE275" s="53"/>
      <c r="BF275" s="53"/>
      <c r="BG275" s="53"/>
      <c r="BH275" s="53"/>
      <c r="BI275" s="53"/>
      <c r="BJ275" s="53"/>
      <c r="BK275" s="53"/>
      <c r="BL275" s="53"/>
      <c r="BM275" s="53"/>
      <c r="BN275" s="53"/>
      <c r="BO275" s="53"/>
      <c r="BP275" s="53"/>
      <c r="BQ275" s="53"/>
      <c r="BR275" s="53"/>
      <c r="BS275" s="53"/>
      <c r="BT275" s="53"/>
      <c r="BU275" s="53"/>
    </row>
    <row r="276" spans="1:73" s="68" customFormat="1" ht="15.75">
      <c r="A276" s="292" t="s">
        <v>694</v>
      </c>
      <c r="B276" s="266" t="s">
        <v>60</v>
      </c>
      <c r="C276" s="315" t="s">
        <v>1170</v>
      </c>
      <c r="D276" s="315"/>
      <c r="E276" s="315" t="s">
        <v>594</v>
      </c>
      <c r="F276" s="315" t="s">
        <v>1171</v>
      </c>
      <c r="G276" s="315"/>
      <c r="H276" s="315" t="str">
        <f>+H275</f>
        <v>Blanco</v>
      </c>
      <c r="I276" s="315" t="str">
        <f>+I275</f>
        <v>Usado</v>
      </c>
      <c r="J276" s="315">
        <v>1</v>
      </c>
      <c r="K276" s="317"/>
      <c r="L276" s="317"/>
      <c r="M276" s="315" t="str">
        <f>+M275</f>
        <v>RAYOS X</v>
      </c>
      <c r="N276" s="45"/>
      <c r="O276" s="44"/>
      <c r="P276" s="44"/>
      <c r="Q276" s="44"/>
      <c r="R276" s="44"/>
      <c r="S276" s="44"/>
      <c r="T276" s="44"/>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c r="AQ276" s="53"/>
      <c r="AR276" s="53"/>
      <c r="AS276" s="53"/>
      <c r="AT276" s="53"/>
      <c r="AU276" s="53"/>
      <c r="AV276" s="53"/>
      <c r="AW276" s="53"/>
      <c r="AX276" s="53"/>
      <c r="AY276" s="53"/>
      <c r="AZ276" s="53"/>
      <c r="BA276" s="53"/>
      <c r="BB276" s="53"/>
      <c r="BC276" s="53"/>
      <c r="BD276" s="53"/>
      <c r="BE276" s="53"/>
      <c r="BF276" s="53"/>
      <c r="BG276" s="53"/>
      <c r="BH276" s="53"/>
      <c r="BI276" s="53"/>
      <c r="BJ276" s="53"/>
      <c r="BK276" s="53"/>
      <c r="BL276" s="53"/>
      <c r="BM276" s="53"/>
      <c r="BN276" s="53"/>
      <c r="BO276" s="53"/>
      <c r="BP276" s="53"/>
      <c r="BQ276" s="53"/>
      <c r="BR276" s="53"/>
      <c r="BS276" s="53"/>
      <c r="BT276" s="53"/>
      <c r="BU276" s="53"/>
    </row>
    <row r="277" spans="1:73" s="68" customFormat="1" ht="15.75">
      <c r="A277" s="292" t="s">
        <v>695</v>
      </c>
      <c r="B277" s="266" t="s">
        <v>60</v>
      </c>
      <c r="C277" s="315" t="s">
        <v>501</v>
      </c>
      <c r="D277" s="315"/>
      <c r="E277" s="315" t="s">
        <v>1172</v>
      </c>
      <c r="F277" s="315"/>
      <c r="G277" s="315"/>
      <c r="H277" s="315" t="s">
        <v>403</v>
      </c>
      <c r="I277" s="315" t="s">
        <v>1161</v>
      </c>
      <c r="J277" s="315">
        <v>1</v>
      </c>
      <c r="K277" s="317"/>
      <c r="L277" s="317"/>
      <c r="M277" s="315" t="str">
        <f>+M276</f>
        <v>RAYOS X</v>
      </c>
      <c r="N277" s="45"/>
      <c r="O277" s="44"/>
      <c r="P277" s="44"/>
      <c r="Q277" s="44"/>
      <c r="R277" s="44"/>
      <c r="S277" s="44"/>
      <c r="T277" s="44"/>
      <c r="U277" s="53"/>
      <c r="V277" s="53"/>
      <c r="W277" s="53"/>
      <c r="X277" s="53"/>
      <c r="Y277" s="53"/>
      <c r="Z277" s="53"/>
      <c r="AA277" s="53"/>
      <c r="AB277" s="53"/>
      <c r="AC277" s="53"/>
      <c r="AD277" s="53"/>
      <c r="AE277" s="53"/>
      <c r="AF277" s="53"/>
      <c r="AG277" s="53"/>
      <c r="AH277" s="53"/>
      <c r="AI277" s="53"/>
      <c r="AJ277" s="53"/>
      <c r="AK277" s="53"/>
      <c r="AL277" s="53"/>
      <c r="AM277" s="53"/>
      <c r="AN277" s="53"/>
      <c r="AO277" s="53"/>
      <c r="AP277" s="53"/>
      <c r="AQ277" s="53"/>
      <c r="AR277" s="53"/>
      <c r="AS277" s="53"/>
      <c r="AT277" s="53"/>
      <c r="AU277" s="53"/>
      <c r="AV277" s="53"/>
      <c r="AW277" s="53"/>
      <c r="AX277" s="53"/>
      <c r="AY277" s="53"/>
      <c r="AZ277" s="53"/>
      <c r="BA277" s="53"/>
      <c r="BB277" s="53"/>
      <c r="BC277" s="53"/>
      <c r="BD277" s="53"/>
      <c r="BE277" s="53"/>
      <c r="BF277" s="53"/>
      <c r="BG277" s="53"/>
      <c r="BH277" s="53"/>
      <c r="BI277" s="53"/>
      <c r="BJ277" s="53"/>
      <c r="BK277" s="53"/>
      <c r="BL277" s="53"/>
      <c r="BM277" s="53"/>
      <c r="BN277" s="53"/>
      <c r="BO277" s="53"/>
      <c r="BP277" s="53"/>
      <c r="BQ277" s="53"/>
      <c r="BR277" s="53"/>
      <c r="BS277" s="53"/>
      <c r="BT277" s="53"/>
      <c r="BU277" s="53"/>
    </row>
    <row r="278" spans="1:73" s="68" customFormat="1" ht="15.75">
      <c r="A278" s="292" t="s">
        <v>696</v>
      </c>
      <c r="B278" s="266" t="s">
        <v>60</v>
      </c>
      <c r="C278" s="315" t="s">
        <v>1173</v>
      </c>
      <c r="D278" s="315"/>
      <c r="E278" s="315" t="str">
        <f>+E274</f>
        <v xml:space="preserve"> HP</v>
      </c>
      <c r="F278" s="315"/>
      <c r="G278" s="315"/>
      <c r="H278" s="315" t="str">
        <f>+H277</f>
        <v>Negro</v>
      </c>
      <c r="I278" s="315" t="str">
        <f>+I276</f>
        <v>Usado</v>
      </c>
      <c r="J278" s="315">
        <v>1</v>
      </c>
      <c r="K278" s="317"/>
      <c r="L278" s="317"/>
      <c r="M278" s="315" t="str">
        <f>+M277</f>
        <v>RAYOS X</v>
      </c>
      <c r="N278" s="45"/>
      <c r="O278" s="44"/>
      <c r="P278" s="44"/>
      <c r="Q278" s="44"/>
      <c r="R278" s="44"/>
      <c r="S278" s="44"/>
      <c r="T278" s="44"/>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c r="AQ278" s="53"/>
      <c r="AR278" s="53"/>
      <c r="AS278" s="53"/>
      <c r="AT278" s="53"/>
      <c r="AU278" s="53"/>
      <c r="AV278" s="53"/>
      <c r="AW278" s="53"/>
      <c r="AX278" s="53"/>
      <c r="AY278" s="53"/>
      <c r="AZ278" s="53"/>
      <c r="BA278" s="53"/>
      <c r="BB278" s="53"/>
      <c r="BC278" s="53"/>
      <c r="BD278" s="53"/>
      <c r="BE278" s="53"/>
      <c r="BF278" s="53"/>
      <c r="BG278" s="53"/>
      <c r="BH278" s="53"/>
      <c r="BI278" s="53"/>
      <c r="BJ278" s="53"/>
      <c r="BK278" s="53"/>
      <c r="BL278" s="53"/>
      <c r="BM278" s="53"/>
      <c r="BN278" s="53"/>
      <c r="BO278" s="53"/>
      <c r="BP278" s="53"/>
      <c r="BQ278" s="53"/>
      <c r="BR278" s="53"/>
      <c r="BS278" s="53"/>
      <c r="BT278" s="53"/>
      <c r="BU278" s="53"/>
    </row>
    <row r="279" spans="1:73" s="68" customFormat="1" ht="15.75">
      <c r="A279" s="292" t="s">
        <v>697</v>
      </c>
      <c r="B279" s="266" t="s">
        <v>60</v>
      </c>
      <c r="C279" s="315" t="str">
        <f>+C276</f>
        <v>EQUIPO DE RAYOS X</v>
      </c>
      <c r="D279" s="315"/>
      <c r="E279" s="315" t="str">
        <f>+E276</f>
        <v>CARESTREAM</v>
      </c>
      <c r="F279" s="315" t="s">
        <v>1174</v>
      </c>
      <c r="G279" s="315"/>
      <c r="H279" s="315" t="str">
        <f>+H276</f>
        <v>Blanco</v>
      </c>
      <c r="I279" s="315" t="str">
        <f>+I278</f>
        <v>Usado</v>
      </c>
      <c r="J279" s="315">
        <f>+J277</f>
        <v>1</v>
      </c>
      <c r="K279" s="317"/>
      <c r="L279" s="317"/>
      <c r="M279" s="315" t="str">
        <f>+M277</f>
        <v>RAYOS X</v>
      </c>
      <c r="N279" s="45"/>
      <c r="O279" s="44"/>
      <c r="P279" s="44"/>
      <c r="Q279" s="44"/>
      <c r="R279" s="44"/>
      <c r="S279" s="44"/>
      <c r="T279" s="44"/>
      <c r="U279" s="53"/>
      <c r="V279" s="53"/>
      <c r="W279" s="53"/>
      <c r="X279" s="53"/>
      <c r="Y279" s="53"/>
      <c r="Z279" s="53"/>
      <c r="AA279" s="53"/>
      <c r="AB279" s="53"/>
      <c r="AC279" s="53"/>
      <c r="AD279" s="53"/>
      <c r="AE279" s="53"/>
      <c r="AF279" s="53"/>
      <c r="AG279" s="53"/>
      <c r="AH279" s="53"/>
      <c r="AI279" s="53"/>
      <c r="AJ279" s="53"/>
      <c r="AK279" s="53"/>
      <c r="AL279" s="53"/>
      <c r="AM279" s="53"/>
      <c r="AN279" s="53"/>
      <c r="AO279" s="53"/>
      <c r="AP279" s="53"/>
      <c r="AQ279" s="53"/>
      <c r="AR279" s="53"/>
      <c r="AS279" s="53"/>
      <c r="AT279" s="53"/>
      <c r="AU279" s="53"/>
      <c r="AV279" s="53"/>
      <c r="AW279" s="53"/>
      <c r="AX279" s="53"/>
      <c r="AY279" s="53"/>
      <c r="AZ279" s="53"/>
      <c r="BA279" s="53"/>
      <c r="BB279" s="53"/>
      <c r="BC279" s="53"/>
      <c r="BD279" s="53"/>
      <c r="BE279" s="53"/>
      <c r="BF279" s="53"/>
      <c r="BG279" s="53"/>
      <c r="BH279" s="53"/>
      <c r="BI279" s="53"/>
      <c r="BJ279" s="53"/>
      <c r="BK279" s="53"/>
      <c r="BL279" s="53"/>
      <c r="BM279" s="53"/>
      <c r="BN279" s="53"/>
      <c r="BO279" s="53"/>
      <c r="BP279" s="53"/>
      <c r="BQ279" s="53"/>
      <c r="BR279" s="53"/>
      <c r="BS279" s="53"/>
      <c r="BT279" s="53"/>
      <c r="BU279" s="53"/>
    </row>
    <row r="280" spans="1:73" s="68" customFormat="1" ht="15.75">
      <c r="A280" s="292" t="s">
        <v>698</v>
      </c>
      <c r="B280" s="266" t="s">
        <v>60</v>
      </c>
      <c r="C280" s="315" t="s">
        <v>926</v>
      </c>
      <c r="D280" s="315"/>
      <c r="E280" s="315" t="s">
        <v>1175</v>
      </c>
      <c r="F280" s="315" t="s">
        <v>1176</v>
      </c>
      <c r="G280" s="315"/>
      <c r="H280" s="315" t="str">
        <f>+H274</f>
        <v>Blanco</v>
      </c>
      <c r="I280" s="315" t="str">
        <f>+I278</f>
        <v>Usado</v>
      </c>
      <c r="J280" s="315">
        <f>+J278</f>
        <v>1</v>
      </c>
      <c r="K280" s="317"/>
      <c r="L280" s="317"/>
      <c r="M280" s="315" t="str">
        <f>+M278</f>
        <v>RAYOS X</v>
      </c>
      <c r="N280" s="45"/>
      <c r="O280" s="44"/>
      <c r="P280" s="44"/>
      <c r="Q280" s="44"/>
      <c r="R280" s="44"/>
      <c r="S280" s="44"/>
      <c r="T280" s="44"/>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c r="AQ280" s="53"/>
      <c r="AR280" s="53"/>
      <c r="AS280" s="53"/>
      <c r="AT280" s="53"/>
      <c r="AU280" s="53"/>
      <c r="AV280" s="53"/>
      <c r="AW280" s="53"/>
      <c r="AX280" s="53"/>
      <c r="AY280" s="53"/>
      <c r="AZ280" s="53"/>
      <c r="BA280" s="53"/>
      <c r="BB280" s="53"/>
      <c r="BC280" s="53"/>
      <c r="BD280" s="53"/>
      <c r="BE280" s="53"/>
      <c r="BF280" s="53"/>
      <c r="BG280" s="53"/>
      <c r="BH280" s="53"/>
      <c r="BI280" s="53"/>
      <c r="BJ280" s="53"/>
      <c r="BK280" s="53"/>
      <c r="BL280" s="53"/>
      <c r="BM280" s="53"/>
      <c r="BN280" s="53"/>
      <c r="BO280" s="53"/>
      <c r="BP280" s="53"/>
      <c r="BQ280" s="53"/>
      <c r="BR280" s="53"/>
      <c r="BS280" s="53"/>
      <c r="BT280" s="53"/>
      <c r="BU280" s="53"/>
    </row>
    <row r="281" spans="1:73" s="94" customFormat="1" ht="15.75">
      <c r="A281" s="292" t="s">
        <v>699</v>
      </c>
      <c r="B281" s="300" t="s">
        <v>60</v>
      </c>
      <c r="C281" s="301" t="s">
        <v>404</v>
      </c>
      <c r="D281" s="301"/>
      <c r="E281" s="301" t="s">
        <v>1177</v>
      </c>
      <c r="F281" s="301"/>
      <c r="G281" s="301"/>
      <c r="H281" s="301" t="s">
        <v>403</v>
      </c>
      <c r="I281" s="301" t="str">
        <f>+I280</f>
        <v>Usado</v>
      </c>
      <c r="J281" s="301">
        <v>1</v>
      </c>
      <c r="K281" s="318"/>
      <c r="L281" s="318"/>
      <c r="M281" s="301" t="str">
        <f>+M280</f>
        <v>RAYOS X</v>
      </c>
      <c r="N281" s="91" t="s">
        <v>1178</v>
      </c>
      <c r="O281" s="92"/>
      <c r="P281" s="92"/>
      <c r="Q281" s="92"/>
      <c r="R281" s="92"/>
      <c r="S281" s="92"/>
      <c r="T281" s="92"/>
      <c r="U281" s="93"/>
      <c r="V281" s="93"/>
      <c r="W281" s="93"/>
      <c r="X281" s="93"/>
      <c r="Y281" s="93"/>
      <c r="Z281" s="93"/>
      <c r="AA281" s="93"/>
      <c r="AB281" s="93"/>
      <c r="AC281" s="93"/>
      <c r="AD281" s="93"/>
      <c r="AE281" s="93"/>
      <c r="AF281" s="93"/>
      <c r="AG281" s="93"/>
      <c r="AH281" s="93"/>
      <c r="AI281" s="93"/>
      <c r="AJ281" s="93"/>
      <c r="AK281" s="93"/>
      <c r="AL281" s="93"/>
      <c r="AM281" s="93"/>
      <c r="AN281" s="93"/>
      <c r="AO281" s="93"/>
      <c r="AP281" s="93"/>
      <c r="AQ281" s="93"/>
      <c r="AR281" s="93"/>
      <c r="AS281" s="93"/>
      <c r="AT281" s="93"/>
      <c r="AU281" s="93"/>
      <c r="AV281" s="93"/>
      <c r="AW281" s="93"/>
      <c r="AX281" s="93"/>
      <c r="AY281" s="93"/>
      <c r="AZ281" s="93"/>
      <c r="BA281" s="93"/>
      <c r="BB281" s="93"/>
      <c r="BC281" s="93"/>
      <c r="BD281" s="93"/>
      <c r="BE281" s="93"/>
      <c r="BF281" s="93"/>
      <c r="BG281" s="93"/>
      <c r="BH281" s="93"/>
      <c r="BI281" s="93"/>
      <c r="BJ281" s="93"/>
      <c r="BK281" s="93"/>
      <c r="BL281" s="93"/>
      <c r="BM281" s="93"/>
      <c r="BN281" s="93"/>
      <c r="BO281" s="93"/>
      <c r="BP281" s="93"/>
      <c r="BQ281" s="93"/>
      <c r="BR281" s="93"/>
      <c r="BS281" s="93"/>
      <c r="BT281" s="93"/>
      <c r="BU281" s="93"/>
    </row>
    <row r="282" spans="1:73" s="68" customFormat="1" ht="15.75">
      <c r="A282" s="292" t="s">
        <v>700</v>
      </c>
      <c r="B282" s="266" t="s">
        <v>60</v>
      </c>
      <c r="C282" s="315" t="s">
        <v>1179</v>
      </c>
      <c r="D282" s="315"/>
      <c r="E282" s="315" t="s">
        <v>584</v>
      </c>
      <c r="F282" s="315"/>
      <c r="G282" s="315"/>
      <c r="H282" s="315" t="str">
        <f>+H279</f>
        <v>Blanco</v>
      </c>
      <c r="I282" s="315" t="str">
        <f>+I279</f>
        <v>Usado</v>
      </c>
      <c r="J282" s="315">
        <v>2</v>
      </c>
      <c r="K282" s="317"/>
      <c r="L282" s="317"/>
      <c r="M282" s="315" t="str">
        <f>+M277</f>
        <v>RAYOS X</v>
      </c>
      <c r="N282" s="45"/>
      <c r="O282" s="44"/>
      <c r="P282" s="44"/>
      <c r="Q282" s="44"/>
      <c r="R282" s="44"/>
      <c r="S282" s="44"/>
      <c r="T282" s="44"/>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c r="AR282" s="53"/>
      <c r="AS282" s="53"/>
      <c r="AT282" s="53"/>
      <c r="AU282" s="53"/>
      <c r="AV282" s="53"/>
      <c r="AW282" s="53"/>
      <c r="AX282" s="53"/>
      <c r="AY282" s="53"/>
      <c r="AZ282" s="53"/>
      <c r="BA282" s="53"/>
      <c r="BB282" s="53"/>
      <c r="BC282" s="53"/>
      <c r="BD282" s="53"/>
      <c r="BE282" s="53"/>
      <c r="BF282" s="53"/>
      <c r="BG282" s="53"/>
      <c r="BH282" s="53"/>
      <c r="BI282" s="53"/>
      <c r="BJ282" s="53"/>
      <c r="BK282" s="53"/>
      <c r="BL282" s="53"/>
      <c r="BM282" s="53"/>
      <c r="BN282" s="53"/>
      <c r="BO282" s="53"/>
      <c r="BP282" s="53"/>
      <c r="BQ282" s="53"/>
      <c r="BR282" s="53"/>
      <c r="BS282" s="53"/>
      <c r="BT282" s="53"/>
      <c r="BU282" s="53"/>
    </row>
    <row r="283" spans="1:73" s="68" customFormat="1" ht="15.75">
      <c r="A283" s="292" t="s">
        <v>701</v>
      </c>
      <c r="B283" s="266" t="str">
        <f>+B277</f>
        <v>4.1.1.4.01</v>
      </c>
      <c r="C283" s="315"/>
      <c r="D283" s="315"/>
      <c r="E283" s="315" t="s">
        <v>502</v>
      </c>
      <c r="F283" s="315" t="s">
        <v>1180</v>
      </c>
      <c r="G283" s="315"/>
      <c r="H283" s="315" t="str">
        <f>+H277</f>
        <v>Negro</v>
      </c>
      <c r="I283" s="315" t="str">
        <f>+I282</f>
        <v>Usado</v>
      </c>
      <c r="J283" s="315">
        <f>+J279</f>
        <v>1</v>
      </c>
      <c r="K283" s="317"/>
      <c r="L283" s="317"/>
      <c r="M283" s="315" t="str">
        <f>+M276</f>
        <v>RAYOS X</v>
      </c>
      <c r="N283" s="45"/>
      <c r="O283" s="44"/>
      <c r="P283" s="44"/>
      <c r="Q283" s="44"/>
      <c r="R283" s="44"/>
      <c r="S283" s="44"/>
      <c r="T283" s="44"/>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c r="AQ283" s="53"/>
      <c r="AR283" s="53"/>
      <c r="AS283" s="53"/>
      <c r="AT283" s="53"/>
      <c r="AU283" s="53"/>
      <c r="AV283" s="53"/>
      <c r="AW283" s="53"/>
      <c r="AX283" s="53"/>
      <c r="AY283" s="53"/>
      <c r="AZ283" s="53"/>
      <c r="BA283" s="53"/>
      <c r="BB283" s="53"/>
      <c r="BC283" s="53"/>
      <c r="BD283" s="53"/>
      <c r="BE283" s="53"/>
      <c r="BF283" s="53"/>
      <c r="BG283" s="53"/>
      <c r="BH283" s="53"/>
      <c r="BI283" s="53"/>
      <c r="BJ283" s="53"/>
      <c r="BK283" s="53"/>
      <c r="BL283" s="53"/>
      <c r="BM283" s="53"/>
      <c r="BN283" s="53"/>
      <c r="BO283" s="53"/>
      <c r="BP283" s="53"/>
      <c r="BQ283" s="53"/>
      <c r="BR283" s="53"/>
      <c r="BS283" s="53"/>
      <c r="BT283" s="53"/>
      <c r="BU283" s="53"/>
    </row>
    <row r="284" spans="1:73" s="68" customFormat="1" ht="16.5" thickBot="1">
      <c r="A284" s="292" t="s">
        <v>702</v>
      </c>
      <c r="B284" s="270" t="str">
        <f>+B283</f>
        <v>4.1.1.4.01</v>
      </c>
      <c r="C284" s="319" t="str">
        <f>+'[1]Julio 2021'!$C$7</f>
        <v xml:space="preserve">Entrega de mesa de Habitacion </v>
      </c>
      <c r="D284" s="319"/>
      <c r="E284" s="319"/>
      <c r="F284" s="319"/>
      <c r="G284" s="319"/>
      <c r="H284" s="319" t="s">
        <v>1181</v>
      </c>
      <c r="I284" s="319" t="str">
        <f>+I283</f>
        <v>Usado</v>
      </c>
      <c r="J284" s="319">
        <f>+J280</f>
        <v>1</v>
      </c>
      <c r="K284" s="320"/>
      <c r="L284" s="320"/>
      <c r="M284" s="319" t="str">
        <f>+M279</f>
        <v>RAYOS X</v>
      </c>
      <c r="N284" s="238"/>
      <c r="O284" s="157"/>
      <c r="P284" s="157"/>
      <c r="Q284" s="157"/>
      <c r="R284" s="157"/>
      <c r="S284" s="157"/>
      <c r="T284" s="157"/>
      <c r="U284" s="53"/>
      <c r="V284" s="53"/>
      <c r="W284" s="53"/>
      <c r="X284" s="53"/>
      <c r="Y284" s="53"/>
      <c r="Z284" s="53"/>
      <c r="AA284" s="53"/>
      <c r="AB284" s="53"/>
      <c r="AC284" s="53"/>
      <c r="AD284" s="53"/>
      <c r="AE284" s="53"/>
      <c r="AF284" s="53"/>
      <c r="AG284" s="53"/>
      <c r="AH284" s="53"/>
      <c r="AI284" s="53"/>
      <c r="AJ284" s="53"/>
      <c r="AK284" s="53"/>
      <c r="AL284" s="53"/>
      <c r="AM284" s="53"/>
      <c r="AN284" s="53"/>
      <c r="AO284" s="53"/>
      <c r="AP284" s="53"/>
      <c r="AQ284" s="53"/>
      <c r="AR284" s="53"/>
      <c r="AS284" s="53"/>
      <c r="AT284" s="53"/>
      <c r="AU284" s="53"/>
      <c r="AV284" s="53"/>
      <c r="AW284" s="53"/>
      <c r="AX284" s="53"/>
      <c r="AY284" s="53"/>
      <c r="AZ284" s="53"/>
      <c r="BA284" s="53"/>
      <c r="BB284" s="53"/>
      <c r="BC284" s="53"/>
      <c r="BD284" s="53"/>
      <c r="BE284" s="53"/>
      <c r="BF284" s="53"/>
      <c r="BG284" s="53"/>
      <c r="BH284" s="53"/>
      <c r="BI284" s="53"/>
      <c r="BJ284" s="53"/>
      <c r="BK284" s="53"/>
      <c r="BL284" s="53"/>
      <c r="BM284" s="53"/>
      <c r="BN284" s="53"/>
      <c r="BO284" s="53"/>
      <c r="BP284" s="53"/>
      <c r="BQ284" s="53"/>
      <c r="BR284" s="53"/>
      <c r="BS284" s="53"/>
      <c r="BT284" s="53"/>
      <c r="BU284" s="53"/>
    </row>
    <row r="285" spans="1:73" s="128" customFormat="1" ht="15.75" thickBot="1">
      <c r="A285" s="362" t="s">
        <v>1115</v>
      </c>
      <c r="B285" s="363"/>
      <c r="C285" s="363"/>
      <c r="D285" s="363"/>
      <c r="E285" s="363"/>
      <c r="F285" s="363"/>
      <c r="G285" s="363"/>
      <c r="H285" s="363"/>
      <c r="I285" s="363"/>
      <c r="J285" s="363"/>
      <c r="K285" s="363"/>
      <c r="L285" s="363"/>
      <c r="M285" s="363"/>
      <c r="N285" s="364"/>
      <c r="O285" s="126"/>
      <c r="P285" s="126"/>
      <c r="Q285" s="126"/>
      <c r="R285" s="126"/>
      <c r="S285" s="126"/>
      <c r="T285" s="126"/>
      <c r="U285" s="127"/>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7"/>
      <c r="AR285" s="127"/>
      <c r="AS285" s="127"/>
      <c r="AT285" s="127"/>
      <c r="AU285" s="127"/>
      <c r="AV285" s="127"/>
      <c r="AW285" s="127"/>
      <c r="AX285" s="127"/>
      <c r="AY285" s="127"/>
      <c r="AZ285" s="127"/>
      <c r="BA285" s="127"/>
      <c r="BB285" s="127"/>
      <c r="BC285" s="127"/>
      <c r="BD285" s="127"/>
      <c r="BE285" s="127"/>
      <c r="BF285" s="127"/>
      <c r="BG285" s="127"/>
      <c r="BH285" s="127"/>
      <c r="BI285" s="127"/>
      <c r="BJ285" s="127"/>
      <c r="BK285" s="127"/>
      <c r="BL285" s="127"/>
      <c r="BM285" s="127"/>
      <c r="BN285" s="127"/>
      <c r="BO285" s="127"/>
      <c r="BP285" s="127"/>
      <c r="BQ285" s="127"/>
      <c r="BR285" s="127"/>
      <c r="BS285" s="127"/>
      <c r="BT285" s="127"/>
      <c r="BU285" s="127"/>
    </row>
    <row r="286" spans="1:73" s="206" customFormat="1" ht="16.5" thickBot="1">
      <c r="A286" s="309" t="s">
        <v>703</v>
      </c>
      <c r="B286" s="310" t="s">
        <v>60</v>
      </c>
      <c r="C286" s="297" t="s">
        <v>1116</v>
      </c>
      <c r="D286" s="297"/>
      <c r="E286" s="297" t="s">
        <v>1117</v>
      </c>
      <c r="F286" s="297" t="s">
        <v>1118</v>
      </c>
      <c r="G286" s="297"/>
      <c r="H286" s="297"/>
      <c r="I286" s="297" t="str">
        <f>+I274</f>
        <v>nuevo</v>
      </c>
      <c r="J286" s="297">
        <f>+J272</f>
        <v>1</v>
      </c>
      <c r="K286" s="297"/>
      <c r="L286" s="297"/>
      <c r="M286" s="297" t="s">
        <v>1115</v>
      </c>
      <c r="N286" s="78"/>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53"/>
      <c r="AX286" s="53"/>
      <c r="AY286" s="53"/>
      <c r="AZ286" s="53"/>
      <c r="BA286" s="53"/>
      <c r="BB286" s="53"/>
      <c r="BC286" s="53"/>
      <c r="BD286" s="53"/>
      <c r="BE286" s="53"/>
      <c r="BF286" s="53"/>
      <c r="BG286" s="53"/>
      <c r="BH286" s="53"/>
      <c r="BI286" s="53"/>
      <c r="BJ286" s="53"/>
      <c r="BK286" s="53"/>
      <c r="BL286" s="53"/>
      <c r="BM286" s="53"/>
      <c r="BN286" s="53"/>
      <c r="BO286" s="53"/>
      <c r="BP286" s="53"/>
      <c r="BQ286" s="53"/>
      <c r="BR286" s="53"/>
      <c r="BS286" s="53"/>
      <c r="BT286" s="53"/>
      <c r="BU286" s="53"/>
    </row>
    <row r="287" spans="1:73" s="128" customFormat="1" ht="15.75" thickBot="1">
      <c r="A287" s="362" t="s">
        <v>1198</v>
      </c>
      <c r="B287" s="363"/>
      <c r="C287" s="363"/>
      <c r="D287" s="363"/>
      <c r="E287" s="363"/>
      <c r="F287" s="363"/>
      <c r="G287" s="363"/>
      <c r="H287" s="363"/>
      <c r="I287" s="363"/>
      <c r="J287" s="363"/>
      <c r="K287" s="363"/>
      <c r="L287" s="363"/>
      <c r="M287" s="363"/>
      <c r="N287" s="364"/>
      <c r="O287" s="126"/>
      <c r="P287" s="126"/>
      <c r="Q287" s="126"/>
      <c r="R287" s="126"/>
      <c r="S287" s="126"/>
      <c r="T287" s="126"/>
      <c r="U287" s="127"/>
      <c r="V287" s="127"/>
      <c r="W287" s="127"/>
      <c r="X287" s="127"/>
      <c r="Y287" s="127"/>
      <c r="Z287" s="127"/>
      <c r="AA287" s="127"/>
      <c r="AB287" s="127"/>
      <c r="AC287" s="127"/>
      <c r="AD287" s="127"/>
      <c r="AE287" s="127"/>
      <c r="AF287" s="127"/>
      <c r="AG287" s="127"/>
      <c r="AH287" s="127"/>
      <c r="AI287" s="127"/>
      <c r="AJ287" s="127"/>
      <c r="AK287" s="127"/>
      <c r="AL287" s="127"/>
      <c r="AM287" s="127"/>
      <c r="AN287" s="127"/>
      <c r="AO287" s="127"/>
      <c r="AP287" s="127"/>
      <c r="AQ287" s="127"/>
      <c r="AR287" s="127"/>
      <c r="AS287" s="127"/>
      <c r="AT287" s="127"/>
      <c r="AU287" s="127"/>
      <c r="AV287" s="127"/>
      <c r="AW287" s="127"/>
      <c r="AX287" s="127"/>
      <c r="AY287" s="127"/>
      <c r="AZ287" s="127"/>
      <c r="BA287" s="127"/>
      <c r="BB287" s="127"/>
      <c r="BC287" s="127"/>
      <c r="BD287" s="127"/>
      <c r="BE287" s="127"/>
      <c r="BF287" s="127"/>
      <c r="BG287" s="127"/>
      <c r="BH287" s="127"/>
      <c r="BI287" s="127"/>
      <c r="BJ287" s="127"/>
      <c r="BK287" s="127"/>
      <c r="BL287" s="127"/>
      <c r="BM287" s="127"/>
      <c r="BN287" s="127"/>
      <c r="BO287" s="127"/>
      <c r="BP287" s="127"/>
      <c r="BQ287" s="127"/>
      <c r="BR287" s="127"/>
      <c r="BS287" s="127"/>
      <c r="BT287" s="127"/>
      <c r="BU287" s="127"/>
    </row>
    <row r="288" spans="1:73" ht="16.5" thickBot="1">
      <c r="A288" s="309" t="s">
        <v>704</v>
      </c>
      <c r="B288" s="310" t="s">
        <v>60</v>
      </c>
      <c r="C288" s="310" t="s">
        <v>1194</v>
      </c>
      <c r="D288" s="311" t="s">
        <v>1195</v>
      </c>
      <c r="E288" s="311"/>
      <c r="F288" s="311"/>
      <c r="G288" s="311" t="s">
        <v>1196</v>
      </c>
      <c r="H288" s="311" t="str">
        <f>+H283</f>
        <v>Negro</v>
      </c>
      <c r="I288" s="311" t="str">
        <f>+I283</f>
        <v>Usado</v>
      </c>
      <c r="J288" s="311">
        <v>1</v>
      </c>
      <c r="K288" s="312"/>
      <c r="L288" s="312"/>
      <c r="M288" s="311" t="s">
        <v>1197</v>
      </c>
      <c r="N288" s="311"/>
      <c r="O288" s="206"/>
      <c r="P288" s="206"/>
      <c r="Q288" s="206"/>
      <c r="R288" s="206"/>
      <c r="S288" s="206"/>
      <c r="T288" s="206"/>
    </row>
    <row r="289" spans="1:73" s="167" customFormat="1" ht="15.75" thickBot="1">
      <c r="A289" s="368" t="s">
        <v>1199</v>
      </c>
      <c r="B289" s="369"/>
      <c r="C289" s="369"/>
      <c r="D289" s="369"/>
      <c r="E289" s="369"/>
      <c r="F289" s="369"/>
      <c r="G289" s="369"/>
      <c r="H289" s="369"/>
      <c r="I289" s="369"/>
      <c r="J289" s="369"/>
      <c r="K289" s="369"/>
      <c r="L289" s="369"/>
      <c r="M289" s="369"/>
      <c r="N289" s="370"/>
      <c r="O289" s="126"/>
      <c r="P289" s="126"/>
      <c r="Q289" s="126"/>
      <c r="R289" s="126"/>
      <c r="S289" s="126"/>
      <c r="T289" s="126"/>
      <c r="U289" s="127"/>
      <c r="V289" s="127"/>
      <c r="W289" s="127"/>
      <c r="X289" s="127"/>
      <c r="Y289" s="127"/>
      <c r="Z289" s="127"/>
      <c r="AA289" s="127"/>
      <c r="AB289" s="127"/>
      <c r="AC289" s="127"/>
      <c r="AD289" s="127"/>
      <c r="AE289" s="127"/>
      <c r="AF289" s="127"/>
      <c r="AG289" s="127"/>
      <c r="AH289" s="127"/>
      <c r="AI289" s="127"/>
      <c r="AJ289" s="127"/>
      <c r="AK289" s="127"/>
      <c r="AL289" s="127"/>
      <c r="AM289" s="127"/>
      <c r="AN289" s="127"/>
      <c r="AO289" s="127"/>
      <c r="AP289" s="127"/>
      <c r="AQ289" s="127"/>
      <c r="AR289" s="127"/>
      <c r="AS289" s="127"/>
      <c r="AT289" s="127"/>
      <c r="AU289" s="127"/>
      <c r="AV289" s="127"/>
      <c r="AW289" s="127"/>
      <c r="AX289" s="127"/>
      <c r="AY289" s="127"/>
      <c r="AZ289" s="127"/>
      <c r="BA289" s="127"/>
      <c r="BB289" s="127"/>
      <c r="BC289" s="127"/>
      <c r="BD289" s="127"/>
      <c r="BE289" s="127"/>
      <c r="BF289" s="127"/>
      <c r="BG289" s="127"/>
      <c r="BH289" s="127"/>
      <c r="BI289" s="127"/>
      <c r="BJ289" s="127"/>
      <c r="BK289" s="127"/>
      <c r="BL289" s="127"/>
      <c r="BM289" s="127"/>
      <c r="BN289" s="127"/>
      <c r="BO289" s="127"/>
      <c r="BP289" s="127"/>
      <c r="BQ289" s="127"/>
      <c r="BR289" s="127"/>
      <c r="BS289" s="127"/>
      <c r="BT289" s="127"/>
      <c r="BU289" s="127"/>
    </row>
    <row r="290" spans="1:73" s="158" customFormat="1" ht="15.75">
      <c r="A290" s="292" t="s">
        <v>705</v>
      </c>
      <c r="B290" s="275" t="s">
        <v>60</v>
      </c>
      <c r="C290" s="313" t="s">
        <v>1202</v>
      </c>
      <c r="D290" s="276" t="s">
        <v>1201</v>
      </c>
      <c r="E290" s="276" t="s">
        <v>1203</v>
      </c>
      <c r="F290" s="276" t="s">
        <v>1200</v>
      </c>
      <c r="G290" s="293"/>
      <c r="H290" s="276" t="s">
        <v>888</v>
      </c>
      <c r="I290" s="314" t="str">
        <f>+I286</f>
        <v>nuevo</v>
      </c>
      <c r="J290" s="276">
        <v>1</v>
      </c>
      <c r="K290" s="293"/>
      <c r="L290" s="293"/>
      <c r="M290" s="276" t="str">
        <f>+A289</f>
        <v>CUARTO DE SEGURIDAD</v>
      </c>
      <c r="N290" s="207"/>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53"/>
      <c r="BJ290" s="53"/>
      <c r="BK290" s="53"/>
      <c r="BL290" s="53"/>
      <c r="BM290" s="53"/>
      <c r="BN290" s="53"/>
      <c r="BO290" s="53"/>
      <c r="BP290" s="53"/>
      <c r="BQ290" s="53"/>
      <c r="BR290" s="53"/>
      <c r="BS290" s="53"/>
      <c r="BT290" s="53"/>
      <c r="BU290" s="53"/>
    </row>
    <row r="291" spans="1:73" s="77" customFormat="1" ht="15.75">
      <c r="A291" s="292" t="s">
        <v>706</v>
      </c>
      <c r="B291" s="266" t="s">
        <v>60</v>
      </c>
      <c r="C291" s="268" t="s">
        <v>1206</v>
      </c>
      <c r="D291" s="268" t="s">
        <v>1205</v>
      </c>
      <c r="E291" s="268" t="s">
        <v>1204</v>
      </c>
      <c r="F291" s="268"/>
      <c r="G291" s="268"/>
      <c r="H291" s="268" t="s">
        <v>958</v>
      </c>
      <c r="I291" s="315" t="str">
        <f>+I288</f>
        <v>Usado</v>
      </c>
      <c r="J291" s="268">
        <v>6</v>
      </c>
      <c r="K291" s="268"/>
      <c r="L291" s="268"/>
      <c r="M291" s="268" t="str">
        <f>+A289</f>
        <v>CUARTO DE SEGURIDAD</v>
      </c>
      <c r="N291" s="175"/>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67"/>
      <c r="BN291" s="67"/>
      <c r="BO291" s="67"/>
      <c r="BP291" s="67"/>
      <c r="BQ291" s="67"/>
      <c r="BR291" s="67"/>
      <c r="BS291" s="67"/>
      <c r="BT291" s="67"/>
      <c r="BU291" s="67"/>
    </row>
    <row r="292" spans="1:73" s="44" customFormat="1" ht="15.75">
      <c r="A292" s="292" t="s">
        <v>707</v>
      </c>
      <c r="B292" s="266" t="s">
        <v>60</v>
      </c>
      <c r="C292" s="268" t="s">
        <v>1207</v>
      </c>
      <c r="D292" s="294"/>
      <c r="E292" s="268" t="s">
        <v>1208</v>
      </c>
      <c r="F292" s="294"/>
      <c r="G292" s="294"/>
      <c r="H292" s="268" t="s">
        <v>403</v>
      </c>
      <c r="I292" s="268" t="str">
        <f>+I291</f>
        <v>Usado</v>
      </c>
      <c r="J292" s="268">
        <v>3</v>
      </c>
      <c r="K292" s="294"/>
      <c r="L292" s="294"/>
      <c r="M292" s="268" t="str">
        <f>+A289</f>
        <v>CUARTO DE SEGURIDAD</v>
      </c>
      <c r="N292" s="51"/>
      <c r="U292" s="53"/>
      <c r="V292" s="53"/>
      <c r="W292" s="53"/>
      <c r="X292" s="53"/>
      <c r="Y292" s="53"/>
      <c r="Z292" s="53"/>
      <c r="AA292" s="53"/>
      <c r="AB292" s="53"/>
      <c r="AC292" s="53"/>
      <c r="AD292" s="53"/>
      <c r="AE292" s="53"/>
      <c r="AF292" s="53"/>
      <c r="AG292" s="53"/>
      <c r="AH292" s="53"/>
      <c r="AI292" s="53"/>
      <c r="AJ292" s="53"/>
      <c r="AK292" s="53"/>
      <c r="AL292" s="53"/>
      <c r="AM292" s="53"/>
      <c r="AN292" s="53"/>
      <c r="AO292" s="53"/>
      <c r="AP292" s="53"/>
      <c r="AQ292" s="53"/>
      <c r="AR292" s="53"/>
      <c r="AS292" s="53"/>
      <c r="AT292" s="53"/>
      <c r="AU292" s="53"/>
      <c r="AV292" s="53"/>
      <c r="AW292" s="53"/>
      <c r="AX292" s="53"/>
      <c r="AY292" s="53"/>
      <c r="AZ292" s="53"/>
      <c r="BA292" s="53"/>
      <c r="BB292" s="53"/>
      <c r="BC292" s="53"/>
      <c r="BD292" s="53"/>
      <c r="BE292" s="53"/>
      <c r="BF292" s="53"/>
      <c r="BG292" s="53"/>
      <c r="BH292" s="53"/>
      <c r="BI292" s="53"/>
      <c r="BJ292" s="53"/>
      <c r="BK292" s="53"/>
      <c r="BL292" s="53"/>
      <c r="BM292" s="53"/>
      <c r="BN292" s="53"/>
      <c r="BO292" s="53"/>
      <c r="BP292" s="53"/>
      <c r="BQ292" s="53"/>
      <c r="BR292" s="53"/>
      <c r="BS292" s="53"/>
      <c r="BT292" s="53"/>
      <c r="BU292" s="53"/>
    </row>
    <row r="293" spans="1:73" s="77" customFormat="1" ht="15.75">
      <c r="A293" s="292" t="s">
        <v>708</v>
      </c>
      <c r="B293" s="266" t="s">
        <v>60</v>
      </c>
      <c r="C293" s="268" t="s">
        <v>1210</v>
      </c>
      <c r="D293" s="268" t="s">
        <v>1209</v>
      </c>
      <c r="E293" s="268" t="s">
        <v>1211</v>
      </c>
      <c r="F293" s="268"/>
      <c r="G293" s="268"/>
      <c r="H293" s="268" t="s">
        <v>403</v>
      </c>
      <c r="I293" s="268" t="str">
        <f t="shared" ref="I293:I304" si="11">+I292</f>
        <v>Usado</v>
      </c>
      <c r="J293" s="268">
        <v>1</v>
      </c>
      <c r="K293" s="294"/>
      <c r="L293" s="268"/>
      <c r="M293" s="268" t="str">
        <f>+A289</f>
        <v>CUARTO DE SEGURIDAD</v>
      </c>
      <c r="N293" s="175"/>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67"/>
      <c r="BC293" s="67"/>
      <c r="BD293" s="67"/>
      <c r="BE293" s="67"/>
      <c r="BF293" s="67"/>
      <c r="BG293" s="67"/>
      <c r="BH293" s="67"/>
      <c r="BI293" s="67"/>
      <c r="BJ293" s="67"/>
      <c r="BK293" s="67"/>
      <c r="BL293" s="67"/>
      <c r="BM293" s="67"/>
      <c r="BN293" s="67"/>
      <c r="BO293" s="67"/>
      <c r="BP293" s="67"/>
      <c r="BQ293" s="67"/>
      <c r="BR293" s="67"/>
      <c r="BS293" s="67"/>
      <c r="BT293" s="67"/>
      <c r="BU293" s="67"/>
    </row>
    <row r="294" spans="1:73" s="44" customFormat="1" ht="15.75">
      <c r="A294" s="292" t="s">
        <v>709</v>
      </c>
      <c r="B294" s="266" t="s">
        <v>60</v>
      </c>
      <c r="C294" s="268" t="s">
        <v>1210</v>
      </c>
      <c r="D294" s="268" t="s">
        <v>1212</v>
      </c>
      <c r="E294" s="268" t="s">
        <v>1213</v>
      </c>
      <c r="F294" s="294"/>
      <c r="G294" s="294"/>
      <c r="H294" s="268" t="s">
        <v>403</v>
      </c>
      <c r="I294" s="268" t="str">
        <f t="shared" si="11"/>
        <v>Usado</v>
      </c>
      <c r="J294" s="268">
        <v>1</v>
      </c>
      <c r="K294" s="294"/>
      <c r="L294" s="268"/>
      <c r="M294" s="268" t="str">
        <f>+A289</f>
        <v>CUARTO DE SEGURIDAD</v>
      </c>
      <c r="N294" s="51"/>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c r="AQ294" s="53"/>
      <c r="AR294" s="53"/>
      <c r="AS294" s="53"/>
      <c r="AT294" s="53"/>
      <c r="AU294" s="53"/>
      <c r="AV294" s="53"/>
      <c r="AW294" s="53"/>
      <c r="AX294" s="53"/>
      <c r="AY294" s="53"/>
      <c r="AZ294" s="53"/>
      <c r="BA294" s="53"/>
      <c r="BB294" s="53"/>
      <c r="BC294" s="53"/>
      <c r="BD294" s="53"/>
      <c r="BE294" s="53"/>
      <c r="BF294" s="53"/>
      <c r="BG294" s="53"/>
      <c r="BH294" s="53"/>
      <c r="BI294" s="53"/>
      <c r="BJ294" s="53"/>
      <c r="BK294" s="53"/>
      <c r="BL294" s="53"/>
      <c r="BM294" s="53"/>
      <c r="BN294" s="53"/>
      <c r="BO294" s="53"/>
      <c r="BP294" s="53"/>
      <c r="BQ294" s="53"/>
      <c r="BR294" s="53"/>
      <c r="BS294" s="53"/>
      <c r="BT294" s="53"/>
      <c r="BU294" s="53"/>
    </row>
    <row r="295" spans="1:73" s="44" customFormat="1" ht="15.75">
      <c r="A295" s="292" t="s">
        <v>710</v>
      </c>
      <c r="B295" s="266" t="s">
        <v>60</v>
      </c>
      <c r="C295" s="268" t="s">
        <v>1210</v>
      </c>
      <c r="D295" s="268" t="s">
        <v>1214</v>
      </c>
      <c r="E295" s="294"/>
      <c r="F295" s="294"/>
      <c r="G295" s="294"/>
      <c r="H295" s="268" t="s">
        <v>403</v>
      </c>
      <c r="I295" s="268" t="str">
        <f t="shared" si="11"/>
        <v>Usado</v>
      </c>
      <c r="J295" s="268">
        <v>1</v>
      </c>
      <c r="K295" s="294"/>
      <c r="L295" s="268"/>
      <c r="M295" s="268" t="str">
        <f>+A289</f>
        <v>CUARTO DE SEGURIDAD</v>
      </c>
      <c r="N295" s="51"/>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3"/>
      <c r="BN295" s="53"/>
      <c r="BO295" s="53"/>
      <c r="BP295" s="53"/>
      <c r="BQ295" s="53"/>
      <c r="BR295" s="53"/>
      <c r="BS295" s="53"/>
      <c r="BT295" s="53"/>
      <c r="BU295" s="53"/>
    </row>
    <row r="296" spans="1:73" s="44" customFormat="1" ht="15.75">
      <c r="A296" s="292" t="s">
        <v>711</v>
      </c>
      <c r="B296" s="266" t="s">
        <v>60</v>
      </c>
      <c r="C296" s="268" t="s">
        <v>1210</v>
      </c>
      <c r="D296" s="268" t="s">
        <v>1215</v>
      </c>
      <c r="E296" s="294"/>
      <c r="F296" s="294"/>
      <c r="G296" s="294"/>
      <c r="H296" s="268" t="s">
        <v>403</v>
      </c>
      <c r="I296" s="268" t="str">
        <f t="shared" si="11"/>
        <v>Usado</v>
      </c>
      <c r="J296" s="268">
        <v>1</v>
      </c>
      <c r="K296" s="294"/>
      <c r="L296" s="268"/>
      <c r="M296" s="268" t="str">
        <f>+A289</f>
        <v>CUARTO DE SEGURIDAD</v>
      </c>
      <c r="N296" s="51"/>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c r="BJ296" s="53"/>
      <c r="BK296" s="53"/>
      <c r="BL296" s="53"/>
      <c r="BM296" s="53"/>
      <c r="BN296" s="53"/>
      <c r="BO296" s="53"/>
      <c r="BP296" s="53"/>
      <c r="BQ296" s="53"/>
      <c r="BR296" s="53"/>
      <c r="BS296" s="53"/>
      <c r="BT296" s="53"/>
      <c r="BU296" s="53"/>
    </row>
    <row r="297" spans="1:73" s="44" customFormat="1" ht="15.75">
      <c r="A297" s="292" t="s">
        <v>712</v>
      </c>
      <c r="B297" s="266" t="s">
        <v>60</v>
      </c>
      <c r="C297" s="268" t="s">
        <v>1210</v>
      </c>
      <c r="D297" s="268" t="s">
        <v>1216</v>
      </c>
      <c r="E297" s="294"/>
      <c r="F297" s="294"/>
      <c r="G297" s="294"/>
      <c r="H297" s="268" t="s">
        <v>403</v>
      </c>
      <c r="I297" s="268" t="str">
        <f t="shared" si="11"/>
        <v>Usado</v>
      </c>
      <c r="J297" s="268">
        <v>3</v>
      </c>
      <c r="K297" s="294"/>
      <c r="L297" s="268"/>
      <c r="M297" s="268" t="str">
        <f>+A289</f>
        <v>CUARTO DE SEGURIDAD</v>
      </c>
      <c r="N297" s="51"/>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53"/>
      <c r="BJ297" s="53"/>
      <c r="BK297" s="53"/>
      <c r="BL297" s="53"/>
      <c r="BM297" s="53"/>
      <c r="BN297" s="53"/>
      <c r="BO297" s="53"/>
      <c r="BP297" s="53"/>
      <c r="BQ297" s="53"/>
      <c r="BR297" s="53"/>
      <c r="BS297" s="53"/>
      <c r="BT297" s="53"/>
      <c r="BU297" s="53"/>
    </row>
    <row r="298" spans="1:73" s="44" customFormat="1" ht="15.75">
      <c r="A298" s="292" t="s">
        <v>713</v>
      </c>
      <c r="B298" s="266" t="s">
        <v>60</v>
      </c>
      <c r="C298" s="268" t="s">
        <v>1210</v>
      </c>
      <c r="D298" s="268" t="s">
        <v>1217</v>
      </c>
      <c r="E298" s="294"/>
      <c r="F298" s="294"/>
      <c r="G298" s="294"/>
      <c r="H298" s="268" t="s">
        <v>403</v>
      </c>
      <c r="I298" s="268" t="str">
        <f t="shared" si="11"/>
        <v>Usado</v>
      </c>
      <c r="J298" s="268">
        <v>1</v>
      </c>
      <c r="K298" s="294"/>
      <c r="L298" s="268"/>
      <c r="M298" s="268" t="str">
        <f>+A289</f>
        <v>CUARTO DE SEGURIDAD</v>
      </c>
      <c r="N298" s="51"/>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53"/>
      <c r="BJ298" s="53"/>
      <c r="BK298" s="53"/>
      <c r="BL298" s="53"/>
      <c r="BM298" s="53"/>
      <c r="BN298" s="53"/>
      <c r="BO298" s="53"/>
      <c r="BP298" s="53"/>
      <c r="BQ298" s="53"/>
      <c r="BR298" s="53"/>
      <c r="BS298" s="53"/>
      <c r="BT298" s="53"/>
      <c r="BU298" s="53"/>
    </row>
    <row r="299" spans="1:73" s="44" customFormat="1" ht="15.75">
      <c r="A299" s="292" t="s">
        <v>714</v>
      </c>
      <c r="B299" s="266" t="s">
        <v>60</v>
      </c>
      <c r="C299" s="268" t="s">
        <v>1194</v>
      </c>
      <c r="D299" s="268" t="s">
        <v>673</v>
      </c>
      <c r="E299" s="294"/>
      <c r="F299" s="294"/>
      <c r="G299" s="294"/>
      <c r="H299" s="268" t="s">
        <v>403</v>
      </c>
      <c r="I299" s="268" t="str">
        <f t="shared" si="11"/>
        <v>Usado</v>
      </c>
      <c r="J299" s="268">
        <v>1</v>
      </c>
      <c r="K299" s="294"/>
      <c r="L299" s="268"/>
      <c r="M299" s="268" t="str">
        <f>+A289</f>
        <v>CUARTO DE SEGURIDAD</v>
      </c>
      <c r="N299" s="51"/>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53"/>
      <c r="BJ299" s="53"/>
      <c r="BK299" s="53"/>
      <c r="BL299" s="53"/>
      <c r="BM299" s="53"/>
      <c r="BN299" s="53"/>
      <c r="BO299" s="53"/>
      <c r="BP299" s="53"/>
      <c r="BQ299" s="53"/>
      <c r="BR299" s="53"/>
      <c r="BS299" s="53"/>
      <c r="BT299" s="53"/>
      <c r="BU299" s="53"/>
    </row>
    <row r="300" spans="1:73" s="44" customFormat="1" ht="15.75">
      <c r="A300" s="292" t="s">
        <v>715</v>
      </c>
      <c r="B300" s="266" t="s">
        <v>60</v>
      </c>
      <c r="C300" s="268" t="s">
        <v>1218</v>
      </c>
      <c r="D300" s="268" t="s">
        <v>1219</v>
      </c>
      <c r="E300" s="294"/>
      <c r="F300" s="294"/>
      <c r="G300" s="294"/>
      <c r="H300" s="268" t="str">
        <f>+H294</f>
        <v>Negro</v>
      </c>
      <c r="I300" s="268" t="str">
        <f t="shared" si="11"/>
        <v>Usado</v>
      </c>
      <c r="J300" s="268">
        <f>+J298</f>
        <v>1</v>
      </c>
      <c r="K300" s="294"/>
      <c r="L300" s="268"/>
      <c r="M300" s="268" t="str">
        <f>+A289</f>
        <v>CUARTO DE SEGURIDAD</v>
      </c>
      <c r="N300" s="51"/>
      <c r="U300" s="53"/>
      <c r="V300" s="53"/>
      <c r="W300" s="53"/>
      <c r="X300" s="53"/>
      <c r="Y300" s="53"/>
      <c r="Z300" s="53"/>
      <c r="AA300" s="53"/>
      <c r="AB300" s="53"/>
      <c r="AC300" s="53"/>
      <c r="AD300" s="53"/>
      <c r="AE300" s="53"/>
      <c r="AF300" s="53"/>
      <c r="AG300" s="53"/>
      <c r="AH300" s="53"/>
      <c r="AI300" s="53"/>
      <c r="AJ300" s="53"/>
      <c r="AK300" s="53"/>
      <c r="AL300" s="53"/>
      <c r="AM300" s="53"/>
      <c r="AN300" s="53"/>
      <c r="AO300" s="53"/>
      <c r="AP300" s="53"/>
      <c r="AQ300" s="53"/>
      <c r="AR300" s="53"/>
      <c r="AS300" s="53"/>
      <c r="AT300" s="53"/>
      <c r="AU300" s="53"/>
      <c r="AV300" s="53"/>
      <c r="AW300" s="53"/>
      <c r="AX300" s="53"/>
      <c r="AY300" s="53"/>
      <c r="AZ300" s="53"/>
      <c r="BA300" s="53"/>
      <c r="BB300" s="53"/>
      <c r="BC300" s="53"/>
      <c r="BD300" s="53"/>
      <c r="BE300" s="53"/>
      <c r="BF300" s="53"/>
      <c r="BG300" s="53"/>
      <c r="BH300" s="53"/>
      <c r="BI300" s="53"/>
      <c r="BJ300" s="53"/>
      <c r="BK300" s="53"/>
      <c r="BL300" s="53"/>
      <c r="BM300" s="53"/>
      <c r="BN300" s="53"/>
      <c r="BO300" s="53"/>
      <c r="BP300" s="53"/>
      <c r="BQ300" s="53"/>
      <c r="BR300" s="53"/>
      <c r="BS300" s="53"/>
      <c r="BT300" s="53"/>
      <c r="BU300" s="53"/>
    </row>
    <row r="301" spans="1:73" s="44" customFormat="1" ht="15.75">
      <c r="A301" s="292" t="s">
        <v>716</v>
      </c>
      <c r="B301" s="266" t="s">
        <v>60</v>
      </c>
      <c r="C301" s="268" t="s">
        <v>456</v>
      </c>
      <c r="D301" s="268" t="s">
        <v>1160</v>
      </c>
      <c r="E301" s="294"/>
      <c r="F301" s="294"/>
      <c r="G301" s="294"/>
      <c r="H301" s="268" t="s">
        <v>403</v>
      </c>
      <c r="I301" s="268" t="str">
        <f t="shared" si="11"/>
        <v>Usado</v>
      </c>
      <c r="J301" s="268">
        <f>+J299</f>
        <v>1</v>
      </c>
      <c r="K301" s="294"/>
      <c r="L301" s="268"/>
      <c r="M301" s="268" t="str">
        <f>+A289</f>
        <v>CUARTO DE SEGURIDAD</v>
      </c>
      <c r="N301" s="51"/>
      <c r="U301" s="53"/>
      <c r="V301" s="53"/>
      <c r="W301" s="53"/>
      <c r="X301" s="53"/>
      <c r="Y301" s="53"/>
      <c r="Z301" s="53"/>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c r="AX301" s="53"/>
      <c r="AY301" s="53"/>
      <c r="AZ301" s="53"/>
      <c r="BA301" s="53"/>
      <c r="BB301" s="53"/>
      <c r="BC301" s="53"/>
      <c r="BD301" s="53"/>
      <c r="BE301" s="53"/>
      <c r="BF301" s="53"/>
      <c r="BG301" s="53"/>
      <c r="BH301" s="53"/>
      <c r="BI301" s="53"/>
      <c r="BJ301" s="53"/>
      <c r="BK301" s="53"/>
      <c r="BL301" s="53"/>
      <c r="BM301" s="53"/>
      <c r="BN301" s="53"/>
      <c r="BO301" s="53"/>
      <c r="BP301" s="53"/>
      <c r="BQ301" s="53"/>
      <c r="BR301" s="53"/>
      <c r="BS301" s="53"/>
      <c r="BT301" s="53"/>
      <c r="BU301" s="53"/>
    </row>
    <row r="302" spans="1:73" s="44" customFormat="1" ht="15.75">
      <c r="A302" s="292" t="s">
        <v>717</v>
      </c>
      <c r="B302" s="266" t="s">
        <v>60</v>
      </c>
      <c r="C302" s="268" t="s">
        <v>916</v>
      </c>
      <c r="D302" s="268" t="s">
        <v>1220</v>
      </c>
      <c r="E302" s="294"/>
      <c r="F302" s="294"/>
      <c r="G302" s="294"/>
      <c r="H302" s="268" t="s">
        <v>403</v>
      </c>
      <c r="I302" s="268" t="str">
        <f t="shared" si="11"/>
        <v>Usado</v>
      </c>
      <c r="J302" s="268">
        <f>+J299</f>
        <v>1</v>
      </c>
      <c r="K302" s="294"/>
      <c r="L302" s="268"/>
      <c r="M302" s="268" t="str">
        <f>+A289</f>
        <v>CUARTO DE SEGURIDAD</v>
      </c>
      <c r="N302" s="51"/>
      <c r="U302" s="53"/>
      <c r="V302" s="53"/>
      <c r="W302" s="53"/>
      <c r="X302" s="53"/>
      <c r="Y302" s="53"/>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V302" s="53"/>
      <c r="AW302" s="53"/>
      <c r="AX302" s="53"/>
      <c r="AY302" s="53"/>
      <c r="AZ302" s="53"/>
      <c r="BA302" s="53"/>
      <c r="BB302" s="53"/>
      <c r="BC302" s="53"/>
      <c r="BD302" s="53"/>
      <c r="BE302" s="53"/>
      <c r="BF302" s="53"/>
      <c r="BG302" s="53"/>
      <c r="BH302" s="53"/>
      <c r="BI302" s="53"/>
      <c r="BJ302" s="53"/>
      <c r="BK302" s="53"/>
      <c r="BL302" s="53"/>
      <c r="BM302" s="53"/>
      <c r="BN302" s="53"/>
      <c r="BO302" s="53"/>
      <c r="BP302" s="53"/>
      <c r="BQ302" s="53"/>
      <c r="BR302" s="53"/>
      <c r="BS302" s="53"/>
      <c r="BT302" s="53"/>
      <c r="BU302" s="53"/>
    </row>
    <row r="303" spans="1:73" s="44" customFormat="1" ht="15.75">
      <c r="A303" s="292" t="s">
        <v>718</v>
      </c>
      <c r="B303" s="266" t="s">
        <v>60</v>
      </c>
      <c r="C303" s="268" t="s">
        <v>501</v>
      </c>
      <c r="D303" s="268" t="s">
        <v>915</v>
      </c>
      <c r="E303" s="294"/>
      <c r="F303" s="294"/>
      <c r="G303" s="294"/>
      <c r="H303" s="268" t="s">
        <v>403</v>
      </c>
      <c r="I303" s="268" t="str">
        <f t="shared" si="11"/>
        <v>Usado</v>
      </c>
      <c r="J303" s="268">
        <v>1</v>
      </c>
      <c r="K303" s="294"/>
      <c r="L303" s="268"/>
      <c r="M303" s="268" t="str">
        <f>+A289</f>
        <v>CUARTO DE SEGURIDAD</v>
      </c>
      <c r="N303" s="51"/>
      <c r="U303" s="53"/>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c r="BE303" s="53"/>
      <c r="BF303" s="53"/>
      <c r="BG303" s="53"/>
      <c r="BH303" s="53"/>
      <c r="BI303" s="53"/>
      <c r="BJ303" s="53"/>
      <c r="BK303" s="53"/>
      <c r="BL303" s="53"/>
      <c r="BM303" s="53"/>
      <c r="BN303" s="53"/>
      <c r="BO303" s="53"/>
      <c r="BP303" s="53"/>
      <c r="BQ303" s="53"/>
      <c r="BR303" s="53"/>
      <c r="BS303" s="53"/>
      <c r="BT303" s="53"/>
      <c r="BU303" s="53"/>
    </row>
    <row r="304" spans="1:73" s="157" customFormat="1" ht="16.5" thickBot="1">
      <c r="A304" s="292" t="s">
        <v>719</v>
      </c>
      <c r="B304" s="270" t="s">
        <v>60</v>
      </c>
      <c r="C304" s="277" t="s">
        <v>1221</v>
      </c>
      <c r="D304" s="277"/>
      <c r="E304" s="295"/>
      <c r="F304" s="295"/>
      <c r="G304" s="295"/>
      <c r="H304" s="277" t="s">
        <v>403</v>
      </c>
      <c r="I304" s="277" t="str">
        <f t="shared" si="11"/>
        <v>Usado</v>
      </c>
      <c r="J304" s="277">
        <v>2</v>
      </c>
      <c r="K304" s="295"/>
      <c r="L304" s="277"/>
      <c r="M304" s="277" t="str">
        <f>+A289</f>
        <v>CUARTO DE SEGURIDAD</v>
      </c>
      <c r="N304" s="156"/>
      <c r="U304" s="53"/>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c r="BF304" s="53"/>
      <c r="BG304" s="53"/>
      <c r="BH304" s="53"/>
      <c r="BI304" s="53"/>
      <c r="BJ304" s="53"/>
      <c r="BK304" s="53"/>
      <c r="BL304" s="53"/>
      <c r="BM304" s="53"/>
      <c r="BN304" s="53"/>
      <c r="BO304" s="53"/>
      <c r="BP304" s="53"/>
      <c r="BQ304" s="53"/>
      <c r="BR304" s="53"/>
      <c r="BS304" s="53"/>
      <c r="BT304" s="53"/>
      <c r="BU304" s="53"/>
    </row>
    <row r="305" spans="1:73" s="128" customFormat="1" ht="15.75" thickBot="1">
      <c r="A305" s="362" t="s">
        <v>1238</v>
      </c>
      <c r="B305" s="363"/>
      <c r="C305" s="363"/>
      <c r="D305" s="363"/>
      <c r="E305" s="363"/>
      <c r="F305" s="363"/>
      <c r="G305" s="363"/>
      <c r="H305" s="363"/>
      <c r="I305" s="363"/>
      <c r="J305" s="363"/>
      <c r="K305" s="363"/>
      <c r="L305" s="363"/>
      <c r="M305" s="363"/>
      <c r="N305" s="364"/>
      <c r="O305" s="126"/>
      <c r="P305" s="126"/>
      <c r="Q305" s="126"/>
      <c r="R305" s="126"/>
      <c r="S305" s="126"/>
      <c r="T305" s="126"/>
      <c r="U305" s="127"/>
      <c r="V305" s="127"/>
      <c r="W305" s="127"/>
      <c r="X305" s="127"/>
      <c r="Y305" s="127"/>
      <c r="Z305" s="127"/>
      <c r="AA305" s="127"/>
      <c r="AB305" s="127"/>
      <c r="AC305" s="127"/>
      <c r="AD305" s="127"/>
      <c r="AE305" s="127"/>
      <c r="AF305" s="127"/>
      <c r="AG305" s="127"/>
      <c r="AH305" s="127"/>
      <c r="AI305" s="127"/>
      <c r="AJ305" s="127"/>
      <c r="AK305" s="127"/>
      <c r="AL305" s="127"/>
      <c r="AM305" s="127"/>
      <c r="AN305" s="127"/>
      <c r="AO305" s="127"/>
      <c r="AP305" s="127"/>
      <c r="AQ305" s="127"/>
      <c r="AR305" s="127"/>
      <c r="AS305" s="127"/>
      <c r="AT305" s="127"/>
      <c r="AU305" s="127"/>
      <c r="AV305" s="127"/>
      <c r="AW305" s="127"/>
      <c r="AX305" s="127"/>
      <c r="AY305" s="127"/>
      <c r="AZ305" s="127"/>
      <c r="BA305" s="127"/>
      <c r="BB305" s="127"/>
      <c r="BC305" s="127"/>
      <c r="BD305" s="127"/>
      <c r="BE305" s="127"/>
      <c r="BF305" s="127"/>
      <c r="BG305" s="127"/>
      <c r="BH305" s="127"/>
      <c r="BI305" s="127"/>
      <c r="BJ305" s="127"/>
      <c r="BK305" s="127"/>
      <c r="BL305" s="127"/>
      <c r="BM305" s="127"/>
      <c r="BN305" s="127"/>
      <c r="BO305" s="127"/>
      <c r="BP305" s="127"/>
      <c r="BQ305" s="127"/>
      <c r="BR305" s="127"/>
      <c r="BS305" s="127"/>
      <c r="BT305" s="127"/>
      <c r="BU305" s="127"/>
    </row>
    <row r="306" spans="1:73" s="158" customFormat="1" ht="15.75">
      <c r="A306" s="292" t="s">
        <v>720</v>
      </c>
      <c r="B306" s="275" t="s">
        <v>60</v>
      </c>
      <c r="C306" s="276" t="s">
        <v>1240</v>
      </c>
      <c r="D306" s="276" t="s">
        <v>600</v>
      </c>
      <c r="E306" s="293"/>
      <c r="F306" s="293"/>
      <c r="G306" s="293"/>
      <c r="H306" s="276" t="s">
        <v>1239</v>
      </c>
      <c r="I306" s="276" t="str">
        <f>+I302</f>
        <v>Usado</v>
      </c>
      <c r="J306" s="276">
        <v>2</v>
      </c>
      <c r="K306" s="293"/>
      <c r="L306" s="276"/>
      <c r="M306" s="276" t="str">
        <f>+A305</f>
        <v>COCINA</v>
      </c>
      <c r="N306" s="207"/>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c r="BJ306" s="53"/>
      <c r="BK306" s="53"/>
      <c r="BL306" s="53"/>
      <c r="BM306" s="53"/>
      <c r="BN306" s="53"/>
      <c r="BO306" s="53"/>
      <c r="BP306" s="53"/>
      <c r="BQ306" s="53"/>
      <c r="BR306" s="53"/>
      <c r="BS306" s="53"/>
      <c r="BT306" s="53"/>
      <c r="BU306" s="53"/>
    </row>
    <row r="307" spans="1:73" s="44" customFormat="1" ht="15.75">
      <c r="A307" s="292" t="s">
        <v>723</v>
      </c>
      <c r="B307" s="266" t="s">
        <v>60</v>
      </c>
      <c r="C307" s="268" t="s">
        <v>1240</v>
      </c>
      <c r="D307" s="268" t="s">
        <v>1241</v>
      </c>
      <c r="E307" s="294"/>
      <c r="F307" s="294"/>
      <c r="G307" s="294"/>
      <c r="H307" s="268" t="s">
        <v>1239</v>
      </c>
      <c r="I307" s="268" t="str">
        <f>+I303</f>
        <v>Usado</v>
      </c>
      <c r="J307" s="268">
        <f>+J302</f>
        <v>1</v>
      </c>
      <c r="K307" s="294"/>
      <c r="L307" s="268"/>
      <c r="M307" s="268" t="str">
        <f>+A305</f>
        <v>COCINA</v>
      </c>
      <c r="N307" s="51"/>
      <c r="U307" s="53"/>
      <c r="V307" s="53"/>
      <c r="W307" s="53"/>
      <c r="X307" s="53"/>
      <c r="Y307" s="53"/>
      <c r="Z307" s="53"/>
      <c r="AA307" s="53"/>
      <c r="AB307" s="53"/>
      <c r="AC307" s="53"/>
      <c r="AD307" s="53"/>
      <c r="AE307" s="53"/>
      <c r="AF307" s="53"/>
      <c r="AG307" s="53"/>
      <c r="AH307" s="53"/>
      <c r="AI307" s="53"/>
      <c r="AJ307" s="53"/>
      <c r="AK307" s="53"/>
      <c r="AL307" s="53"/>
      <c r="AM307" s="53"/>
      <c r="AN307" s="53"/>
      <c r="AO307" s="53"/>
      <c r="AP307" s="53"/>
      <c r="AQ307" s="53"/>
      <c r="AR307" s="53"/>
      <c r="AS307" s="53"/>
      <c r="AT307" s="53"/>
      <c r="AU307" s="53"/>
      <c r="AV307" s="53"/>
      <c r="AW307" s="53"/>
      <c r="AX307" s="53"/>
      <c r="AY307" s="53"/>
      <c r="AZ307" s="53"/>
      <c r="BA307" s="53"/>
      <c r="BB307" s="53"/>
      <c r="BC307" s="53"/>
      <c r="BD307" s="53"/>
      <c r="BE307" s="53"/>
      <c r="BF307" s="53"/>
      <c r="BG307" s="53"/>
      <c r="BH307" s="53"/>
      <c r="BI307" s="53"/>
      <c r="BJ307" s="53"/>
      <c r="BK307" s="53"/>
      <c r="BL307" s="53"/>
      <c r="BM307" s="53"/>
      <c r="BN307" s="53"/>
      <c r="BO307" s="53"/>
      <c r="BP307" s="53"/>
      <c r="BQ307" s="53"/>
      <c r="BR307" s="53"/>
      <c r="BS307" s="53"/>
      <c r="BT307" s="53"/>
      <c r="BU307" s="53"/>
    </row>
    <row r="308" spans="1:73" s="44" customFormat="1" ht="15.75">
      <c r="A308" s="292" t="s">
        <v>724</v>
      </c>
      <c r="B308" s="266" t="s">
        <v>60</v>
      </c>
      <c r="C308" s="268" t="s">
        <v>1242</v>
      </c>
      <c r="D308" s="268" t="s">
        <v>1243</v>
      </c>
      <c r="E308" s="294"/>
      <c r="F308" s="294"/>
      <c r="G308" s="294"/>
      <c r="H308" s="268" t="s">
        <v>567</v>
      </c>
      <c r="I308" s="268" t="str">
        <f>+I304</f>
        <v>Usado</v>
      </c>
      <c r="J308" s="268">
        <v>10</v>
      </c>
      <c r="K308" s="294"/>
      <c r="L308" s="268"/>
      <c r="M308" s="268" t="str">
        <f>+A305</f>
        <v>COCINA</v>
      </c>
      <c r="N308" s="51"/>
      <c r="U308" s="53"/>
      <c r="V308" s="53"/>
      <c r="W308" s="53"/>
      <c r="X308" s="53"/>
      <c r="Y308" s="53"/>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53"/>
      <c r="BJ308" s="53"/>
      <c r="BK308" s="53"/>
      <c r="BL308" s="53"/>
      <c r="BM308" s="53"/>
      <c r="BN308" s="53"/>
      <c r="BO308" s="53"/>
      <c r="BP308" s="53"/>
      <c r="BQ308" s="53"/>
      <c r="BR308" s="53"/>
      <c r="BS308" s="53"/>
      <c r="BT308" s="53"/>
      <c r="BU308" s="53"/>
    </row>
    <row r="309" spans="1:73" s="44" customFormat="1" ht="15.75">
      <c r="A309" s="292" t="s">
        <v>725</v>
      </c>
      <c r="B309" s="266" t="s">
        <v>60</v>
      </c>
      <c r="C309" s="268" t="s">
        <v>1244</v>
      </c>
      <c r="D309" s="268"/>
      <c r="E309" s="294"/>
      <c r="F309" s="294"/>
      <c r="G309" s="294"/>
      <c r="H309" s="268" t="s">
        <v>1245</v>
      </c>
      <c r="I309" s="268" t="str">
        <f>+I301</f>
        <v>Usado</v>
      </c>
      <c r="J309" s="268">
        <v>3</v>
      </c>
      <c r="K309" s="294"/>
      <c r="L309" s="268"/>
      <c r="M309" s="268" t="str">
        <f>+A305</f>
        <v>COCINA</v>
      </c>
      <c r="N309" s="51"/>
      <c r="U309" s="53"/>
      <c r="V309" s="53"/>
      <c r="W309" s="53"/>
      <c r="X309" s="53"/>
      <c r="Y309" s="53"/>
      <c r="Z309" s="53"/>
      <c r="AA309" s="53"/>
      <c r="AB309" s="53"/>
      <c r="AC309" s="53"/>
      <c r="AD309" s="53"/>
      <c r="AE309" s="53"/>
      <c r="AF309" s="53"/>
      <c r="AG309" s="53"/>
      <c r="AH309" s="53"/>
      <c r="AI309" s="53"/>
      <c r="AJ309" s="53"/>
      <c r="AK309" s="53"/>
      <c r="AL309" s="53"/>
      <c r="AM309" s="53"/>
      <c r="AN309" s="53"/>
      <c r="AO309" s="53"/>
      <c r="AP309" s="53"/>
      <c r="AQ309" s="53"/>
      <c r="AR309" s="53"/>
      <c r="AS309" s="53"/>
      <c r="AT309" s="53"/>
      <c r="AU309" s="53"/>
      <c r="AV309" s="53"/>
      <c r="AW309" s="53"/>
      <c r="AX309" s="53"/>
      <c r="AY309" s="53"/>
      <c r="AZ309" s="53"/>
      <c r="BA309" s="53"/>
      <c r="BB309" s="53"/>
      <c r="BC309" s="53"/>
      <c r="BD309" s="53"/>
      <c r="BE309" s="53"/>
      <c r="BF309" s="53"/>
      <c r="BG309" s="53"/>
      <c r="BH309" s="53"/>
      <c r="BI309" s="53"/>
      <c r="BJ309" s="53"/>
      <c r="BK309" s="53"/>
      <c r="BL309" s="53"/>
      <c r="BM309" s="53"/>
      <c r="BN309" s="53"/>
      <c r="BO309" s="53"/>
      <c r="BP309" s="53"/>
      <c r="BQ309" s="53"/>
      <c r="BR309" s="53"/>
      <c r="BS309" s="53"/>
      <c r="BT309" s="53"/>
      <c r="BU309" s="53"/>
    </row>
    <row r="310" spans="1:73" s="44" customFormat="1" ht="15.75">
      <c r="A310" s="292" t="s">
        <v>726</v>
      </c>
      <c r="B310" s="266" t="s">
        <v>60</v>
      </c>
      <c r="C310" s="268" t="s">
        <v>1246</v>
      </c>
      <c r="D310" s="268"/>
      <c r="E310" s="294"/>
      <c r="F310" s="294"/>
      <c r="G310" s="294"/>
      <c r="H310" s="268" t="str">
        <f>+H307</f>
        <v>Plateado</v>
      </c>
      <c r="I310" s="268" t="str">
        <f t="shared" ref="I310:I312" si="12">+I302</f>
        <v>Usado</v>
      </c>
      <c r="J310" s="268">
        <v>2</v>
      </c>
      <c r="K310" s="294"/>
      <c r="L310" s="268"/>
      <c r="M310" s="268" t="str">
        <f>+A305</f>
        <v>COCINA</v>
      </c>
      <c r="N310" s="51"/>
      <c r="U310" s="53"/>
      <c r="V310" s="53"/>
      <c r="W310" s="53"/>
      <c r="X310" s="53"/>
      <c r="Y310" s="53"/>
      <c r="Z310" s="53"/>
      <c r="AA310" s="53"/>
      <c r="AB310" s="53"/>
      <c r="AC310" s="53"/>
      <c r="AD310" s="53"/>
      <c r="AE310" s="53"/>
      <c r="AF310" s="53"/>
      <c r="AG310" s="53"/>
      <c r="AH310" s="53"/>
      <c r="AI310" s="53"/>
      <c r="AJ310" s="53"/>
      <c r="AK310" s="53"/>
      <c r="AL310" s="53"/>
      <c r="AM310" s="53"/>
      <c r="AN310" s="53"/>
      <c r="AO310" s="53"/>
      <c r="AP310" s="53"/>
      <c r="AQ310" s="53"/>
      <c r="AR310" s="53"/>
      <c r="AS310" s="53"/>
      <c r="AT310" s="53"/>
      <c r="AU310" s="53"/>
      <c r="AV310" s="53"/>
      <c r="AW310" s="53"/>
      <c r="AX310" s="53"/>
      <c r="AY310" s="53"/>
      <c r="AZ310" s="53"/>
      <c r="BA310" s="53"/>
      <c r="BB310" s="53"/>
      <c r="BC310" s="53"/>
      <c r="BD310" s="53"/>
      <c r="BE310" s="53"/>
      <c r="BF310" s="53"/>
      <c r="BG310" s="53"/>
      <c r="BH310" s="53"/>
      <c r="BI310" s="53"/>
      <c r="BJ310" s="53"/>
      <c r="BK310" s="53"/>
      <c r="BL310" s="53"/>
      <c r="BM310" s="53"/>
      <c r="BN310" s="53"/>
      <c r="BO310" s="53"/>
      <c r="BP310" s="53"/>
      <c r="BQ310" s="53"/>
      <c r="BR310" s="53"/>
      <c r="BS310" s="53"/>
      <c r="BT310" s="53"/>
      <c r="BU310" s="53"/>
    </row>
    <row r="311" spans="1:73" s="44" customFormat="1" ht="15.75">
      <c r="A311" s="292" t="s">
        <v>727</v>
      </c>
      <c r="B311" s="266" t="s">
        <v>60</v>
      </c>
      <c r="C311" s="268" t="s">
        <v>1247</v>
      </c>
      <c r="D311" s="268" t="s">
        <v>1248</v>
      </c>
      <c r="E311" s="294"/>
      <c r="F311" s="294"/>
      <c r="G311" s="294"/>
      <c r="H311" s="268" t="s">
        <v>389</v>
      </c>
      <c r="I311" s="268" t="str">
        <f t="shared" si="12"/>
        <v>Usado</v>
      </c>
      <c r="J311" s="268">
        <v>1</v>
      </c>
      <c r="K311" s="294"/>
      <c r="L311" s="268"/>
      <c r="M311" s="268" t="str">
        <f>+A305</f>
        <v>COCINA</v>
      </c>
      <c r="N311" s="51"/>
      <c r="U311" s="53"/>
      <c r="V311" s="53"/>
      <c r="W311" s="53"/>
      <c r="X311" s="53"/>
      <c r="Y311" s="53"/>
      <c r="Z311" s="53"/>
      <c r="AA311" s="53"/>
      <c r="AB311" s="53"/>
      <c r="AC311" s="53"/>
      <c r="AD311" s="53"/>
      <c r="AE311" s="53"/>
      <c r="AF311" s="53"/>
      <c r="AG311" s="53"/>
      <c r="AH311" s="53"/>
      <c r="AI311" s="53"/>
      <c r="AJ311" s="53"/>
      <c r="AK311" s="53"/>
      <c r="AL311" s="53"/>
      <c r="AM311" s="53"/>
      <c r="AN311" s="53"/>
      <c r="AO311" s="53"/>
      <c r="AP311" s="53"/>
      <c r="AQ311" s="53"/>
      <c r="AR311" s="53"/>
      <c r="AS311" s="53"/>
      <c r="AT311" s="53"/>
      <c r="AU311" s="53"/>
      <c r="AV311" s="53"/>
      <c r="AW311" s="53"/>
      <c r="AX311" s="53"/>
      <c r="AY311" s="53"/>
      <c r="AZ311" s="53"/>
      <c r="BA311" s="53"/>
      <c r="BB311" s="53"/>
      <c r="BC311" s="53"/>
      <c r="BD311" s="53"/>
      <c r="BE311" s="53"/>
      <c r="BF311" s="53"/>
      <c r="BG311" s="53"/>
      <c r="BH311" s="53"/>
      <c r="BI311" s="53"/>
      <c r="BJ311" s="53"/>
      <c r="BK311" s="53"/>
      <c r="BL311" s="53"/>
      <c r="BM311" s="53"/>
      <c r="BN311" s="53"/>
      <c r="BO311" s="53"/>
      <c r="BP311" s="53"/>
      <c r="BQ311" s="53"/>
      <c r="BR311" s="53"/>
      <c r="BS311" s="53"/>
      <c r="BT311" s="53"/>
      <c r="BU311" s="53"/>
    </row>
    <row r="312" spans="1:73" s="44" customFormat="1" ht="15.75">
      <c r="A312" s="292" t="s">
        <v>728</v>
      </c>
      <c r="B312" s="266" t="s">
        <v>60</v>
      </c>
      <c r="C312" s="268" t="s">
        <v>669</v>
      </c>
      <c r="D312" s="268"/>
      <c r="E312" s="294"/>
      <c r="F312" s="294"/>
      <c r="G312" s="294"/>
      <c r="H312" s="268" t="str">
        <f>+H310</f>
        <v>Plateado</v>
      </c>
      <c r="I312" s="268" t="str">
        <f t="shared" si="12"/>
        <v>Usado</v>
      </c>
      <c r="J312" s="268">
        <v>1</v>
      </c>
      <c r="K312" s="294"/>
      <c r="L312" s="268"/>
      <c r="M312" s="268" t="str">
        <f>+A305</f>
        <v>COCINA</v>
      </c>
      <c r="N312" s="51"/>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c r="BJ312" s="53"/>
      <c r="BK312" s="53"/>
      <c r="BL312" s="53"/>
      <c r="BM312" s="53"/>
      <c r="BN312" s="53"/>
      <c r="BO312" s="53"/>
      <c r="BP312" s="53"/>
      <c r="BQ312" s="53"/>
      <c r="BR312" s="53"/>
      <c r="BS312" s="53"/>
      <c r="BT312" s="53"/>
      <c r="BU312" s="53"/>
    </row>
    <row r="313" spans="1:73" s="44" customFormat="1" ht="15.75">
      <c r="A313" s="292" t="s">
        <v>729</v>
      </c>
      <c r="B313" s="266" t="s">
        <v>60</v>
      </c>
      <c r="C313" s="268" t="s">
        <v>1249</v>
      </c>
      <c r="D313" s="268" t="s">
        <v>1250</v>
      </c>
      <c r="E313" s="294"/>
      <c r="F313" s="294"/>
      <c r="G313" s="294"/>
      <c r="H313" s="268" t="str">
        <f>+H298</f>
        <v>Negro</v>
      </c>
      <c r="I313" s="268" t="str">
        <f>+I296</f>
        <v>Usado</v>
      </c>
      <c r="J313" s="268">
        <f>+J300</f>
        <v>1</v>
      </c>
      <c r="K313" s="294"/>
      <c r="L313" s="268"/>
      <c r="M313" s="268" t="str">
        <f>+A305</f>
        <v>COCINA</v>
      </c>
      <c r="N313" s="51"/>
      <c r="U313" s="53"/>
      <c r="V313" s="53"/>
      <c r="W313" s="53"/>
      <c r="X313" s="53"/>
      <c r="Y313" s="53"/>
      <c r="Z313" s="53"/>
      <c r="AA313" s="53"/>
      <c r="AB313" s="53"/>
      <c r="AC313" s="53"/>
      <c r="AD313" s="53"/>
      <c r="AE313" s="53"/>
      <c r="AF313" s="53"/>
      <c r="AG313" s="53"/>
      <c r="AH313" s="53"/>
      <c r="AI313" s="53"/>
      <c r="AJ313" s="53"/>
      <c r="AK313" s="53"/>
      <c r="AL313" s="53"/>
      <c r="AM313" s="53"/>
      <c r="AN313" s="53"/>
      <c r="AO313" s="53"/>
      <c r="AP313" s="53"/>
      <c r="AQ313" s="53"/>
      <c r="AR313" s="53"/>
      <c r="AS313" s="53"/>
      <c r="AT313" s="53"/>
      <c r="AU313" s="53"/>
      <c r="AV313" s="53"/>
      <c r="AW313" s="53"/>
      <c r="AX313" s="53"/>
      <c r="AY313" s="53"/>
      <c r="AZ313" s="53"/>
      <c r="BA313" s="53"/>
      <c r="BB313" s="53"/>
      <c r="BC313" s="53"/>
      <c r="BD313" s="53"/>
      <c r="BE313" s="53"/>
      <c r="BF313" s="53"/>
      <c r="BG313" s="53"/>
      <c r="BH313" s="53"/>
      <c r="BI313" s="53"/>
      <c r="BJ313" s="53"/>
      <c r="BK313" s="53"/>
      <c r="BL313" s="53"/>
      <c r="BM313" s="53"/>
      <c r="BN313" s="53"/>
      <c r="BO313" s="53"/>
      <c r="BP313" s="53"/>
      <c r="BQ313" s="53"/>
      <c r="BR313" s="53"/>
      <c r="BS313" s="53"/>
      <c r="BT313" s="53"/>
      <c r="BU313" s="53"/>
    </row>
    <row r="314" spans="1:73" s="157" customFormat="1" ht="16.5" thickBot="1">
      <c r="A314" s="292" t="s">
        <v>730</v>
      </c>
      <c r="B314" s="270" t="s">
        <v>60</v>
      </c>
      <c r="C314" s="277" t="s">
        <v>1252</v>
      </c>
      <c r="D314" s="277" t="s">
        <v>1251</v>
      </c>
      <c r="E314" s="295"/>
      <c r="F314" s="295"/>
      <c r="G314" s="295"/>
      <c r="H314" s="277" t="str">
        <f>+H310</f>
        <v>Plateado</v>
      </c>
      <c r="I314" s="277" t="str">
        <f>+I309</f>
        <v>Usado</v>
      </c>
      <c r="J314" s="277">
        <f>+J307</f>
        <v>1</v>
      </c>
      <c r="K314" s="295"/>
      <c r="L314" s="277"/>
      <c r="M314" s="277" t="str">
        <f>+A305</f>
        <v>COCINA</v>
      </c>
      <c r="N314" s="156"/>
      <c r="U314" s="53"/>
      <c r="V314" s="53"/>
      <c r="W314" s="53"/>
      <c r="X314" s="53"/>
      <c r="Y314" s="53"/>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V314" s="53"/>
      <c r="AW314" s="53"/>
      <c r="AX314" s="53"/>
      <c r="AY314" s="53"/>
      <c r="AZ314" s="53"/>
      <c r="BA314" s="53"/>
      <c r="BB314" s="53"/>
      <c r="BC314" s="53"/>
      <c r="BD314" s="53"/>
      <c r="BE314" s="53"/>
      <c r="BF314" s="53"/>
      <c r="BG314" s="53"/>
      <c r="BH314" s="53"/>
      <c r="BI314" s="53"/>
      <c r="BJ314" s="53"/>
      <c r="BK314" s="53"/>
      <c r="BL314" s="53"/>
      <c r="BM314" s="53"/>
      <c r="BN314" s="53"/>
      <c r="BO314" s="53"/>
      <c r="BP314" s="53"/>
      <c r="BQ314" s="53"/>
      <c r="BR314" s="53"/>
      <c r="BS314" s="53"/>
      <c r="BT314" s="53"/>
      <c r="BU314" s="53"/>
    </row>
    <row r="315" spans="1:73" s="128" customFormat="1" ht="15.75" thickBot="1">
      <c r="A315" s="362" t="s">
        <v>1253</v>
      </c>
      <c r="B315" s="363"/>
      <c r="C315" s="363"/>
      <c r="D315" s="363"/>
      <c r="E315" s="363"/>
      <c r="F315" s="363"/>
      <c r="G315" s="363"/>
      <c r="H315" s="363"/>
      <c r="I315" s="363"/>
      <c r="J315" s="363"/>
      <c r="K315" s="363"/>
      <c r="L315" s="363"/>
      <c r="M315" s="363"/>
      <c r="N315" s="364"/>
      <c r="O315" s="126"/>
      <c r="P315" s="126"/>
      <c r="Q315" s="126"/>
      <c r="R315" s="126"/>
      <c r="S315" s="126"/>
      <c r="T315" s="126"/>
      <c r="U315" s="127"/>
      <c r="V315" s="127"/>
      <c r="W315" s="127"/>
      <c r="X315" s="127"/>
      <c r="Y315" s="127"/>
      <c r="Z315" s="127"/>
      <c r="AA315" s="127"/>
      <c r="AB315" s="127"/>
      <c r="AC315" s="127"/>
      <c r="AD315" s="127"/>
      <c r="AE315" s="127"/>
      <c r="AF315" s="127"/>
      <c r="AG315" s="127"/>
      <c r="AH315" s="127"/>
      <c r="AI315" s="127"/>
      <c r="AJ315" s="127"/>
      <c r="AK315" s="127"/>
      <c r="AL315" s="127"/>
      <c r="AM315" s="127"/>
      <c r="AN315" s="127"/>
      <c r="AO315" s="127"/>
      <c r="AP315" s="127"/>
      <c r="AQ315" s="127"/>
      <c r="AR315" s="127"/>
      <c r="AS315" s="127"/>
      <c r="AT315" s="127"/>
      <c r="AU315" s="127"/>
      <c r="AV315" s="127"/>
      <c r="AW315" s="127"/>
      <c r="AX315" s="127"/>
      <c r="AY315" s="127"/>
      <c r="AZ315" s="127"/>
      <c r="BA315" s="127"/>
      <c r="BB315" s="127"/>
      <c r="BC315" s="127"/>
      <c r="BD315" s="127"/>
      <c r="BE315" s="127"/>
      <c r="BF315" s="127"/>
      <c r="BG315" s="127"/>
      <c r="BH315" s="127"/>
      <c r="BI315" s="127"/>
      <c r="BJ315" s="127"/>
      <c r="BK315" s="127"/>
      <c r="BL315" s="127"/>
      <c r="BM315" s="127"/>
      <c r="BN315" s="127"/>
      <c r="BO315" s="127"/>
      <c r="BP315" s="127"/>
      <c r="BQ315" s="127"/>
      <c r="BR315" s="127"/>
      <c r="BS315" s="127"/>
      <c r="BT315" s="127"/>
      <c r="BU315" s="127"/>
    </row>
    <row r="316" spans="1:73" s="158" customFormat="1" ht="15.75">
      <c r="A316" s="292" t="s">
        <v>731</v>
      </c>
      <c r="B316" s="275" t="s">
        <v>60</v>
      </c>
      <c r="C316" s="276" t="s">
        <v>1254</v>
      </c>
      <c r="D316" s="276"/>
      <c r="E316" s="293"/>
      <c r="F316" s="293"/>
      <c r="G316" s="293"/>
      <c r="H316" s="276" t="s">
        <v>958</v>
      </c>
      <c r="I316" s="276" t="str">
        <f>+I310</f>
        <v>Usado</v>
      </c>
      <c r="J316" s="276">
        <v>2</v>
      </c>
      <c r="K316" s="293"/>
      <c r="L316" s="276"/>
      <c r="M316" s="276" t="str">
        <f>+A315</f>
        <v>COMEDOR</v>
      </c>
      <c r="N316" s="207"/>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c r="BJ316" s="53"/>
      <c r="BK316" s="53"/>
      <c r="BL316" s="53"/>
      <c r="BM316" s="53"/>
      <c r="BN316" s="53"/>
      <c r="BO316" s="53"/>
      <c r="BP316" s="53"/>
      <c r="BQ316" s="53"/>
      <c r="BR316" s="53"/>
      <c r="BS316" s="53"/>
      <c r="BT316" s="53"/>
      <c r="BU316" s="53"/>
    </row>
    <row r="317" spans="1:73" s="44" customFormat="1" ht="15.75">
      <c r="A317" s="292" t="s">
        <v>732</v>
      </c>
      <c r="B317" s="266" t="s">
        <v>60</v>
      </c>
      <c r="C317" s="268" t="s">
        <v>1255</v>
      </c>
      <c r="D317" s="268"/>
      <c r="E317" s="294"/>
      <c r="F317" s="294"/>
      <c r="G317" s="294"/>
      <c r="H317" s="268" t="str">
        <f>+H316</f>
        <v>GRIS</v>
      </c>
      <c r="I317" s="268" t="str">
        <f>+I316</f>
        <v>Usado</v>
      </c>
      <c r="J317" s="268">
        <v>4</v>
      </c>
      <c r="K317" s="294"/>
      <c r="L317" s="268"/>
      <c r="M317" s="268" t="str">
        <f>+A315</f>
        <v>COMEDOR</v>
      </c>
      <c r="N317" s="51"/>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53"/>
      <c r="BJ317" s="53"/>
      <c r="BK317" s="53"/>
      <c r="BL317" s="53"/>
      <c r="BM317" s="53"/>
      <c r="BN317" s="53"/>
      <c r="BO317" s="53"/>
      <c r="BP317" s="53"/>
      <c r="BQ317" s="53"/>
      <c r="BR317" s="53"/>
      <c r="BS317" s="53"/>
      <c r="BT317" s="53"/>
      <c r="BU317" s="53"/>
    </row>
    <row r="318" spans="1:73" s="44" customFormat="1" ht="15.75">
      <c r="A318" s="292" t="s">
        <v>1800</v>
      </c>
      <c r="B318" s="266" t="s">
        <v>60</v>
      </c>
      <c r="C318" s="268" t="s">
        <v>669</v>
      </c>
      <c r="D318" s="268" t="s">
        <v>1195</v>
      </c>
      <c r="E318" s="294"/>
      <c r="F318" s="294"/>
      <c r="G318" s="294"/>
      <c r="H318" s="268" t="str">
        <f>+H317</f>
        <v>GRIS</v>
      </c>
      <c r="I318" s="268" t="str">
        <f>+I316</f>
        <v>Usado</v>
      </c>
      <c r="J318" s="268">
        <v>1</v>
      </c>
      <c r="K318" s="294"/>
      <c r="L318" s="268"/>
      <c r="M318" s="268" t="str">
        <f>+A315</f>
        <v>COMEDOR</v>
      </c>
      <c r="N318" s="51"/>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53"/>
      <c r="BJ318" s="53"/>
      <c r="BK318" s="53"/>
      <c r="BL318" s="53"/>
      <c r="BM318" s="53"/>
      <c r="BN318" s="53"/>
      <c r="BO318" s="53"/>
      <c r="BP318" s="53"/>
      <c r="BQ318" s="53"/>
      <c r="BR318" s="53"/>
      <c r="BS318" s="53"/>
      <c r="BT318" s="53"/>
      <c r="BU318" s="53"/>
    </row>
    <row r="319" spans="1:73" s="44" customFormat="1" ht="15.75">
      <c r="A319" s="292" t="s">
        <v>1801</v>
      </c>
      <c r="B319" s="266" t="s">
        <v>60</v>
      </c>
      <c r="C319" s="268" t="s">
        <v>602</v>
      </c>
      <c r="D319" s="268" t="s">
        <v>1250</v>
      </c>
      <c r="E319" s="294"/>
      <c r="F319" s="294"/>
      <c r="G319" s="294"/>
      <c r="H319" s="268" t="s">
        <v>958</v>
      </c>
      <c r="I319" s="268" t="str">
        <f>+I316</f>
        <v>Usado</v>
      </c>
      <c r="J319" s="268">
        <v>1</v>
      </c>
      <c r="K319" s="294"/>
      <c r="L319" s="268"/>
      <c r="M319" s="268" t="str">
        <f>+A315</f>
        <v>COMEDOR</v>
      </c>
      <c r="N319" s="51"/>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53"/>
      <c r="BJ319" s="53"/>
      <c r="BK319" s="53"/>
      <c r="BL319" s="53"/>
      <c r="BM319" s="53"/>
      <c r="BN319" s="53"/>
      <c r="BO319" s="53"/>
      <c r="BP319" s="53"/>
      <c r="BQ319" s="53"/>
      <c r="BR319" s="53"/>
      <c r="BS319" s="53"/>
      <c r="BT319" s="53"/>
      <c r="BU319" s="53"/>
    </row>
    <row r="320" spans="1:73" s="44" customFormat="1" ht="15.75">
      <c r="A320" s="292" t="s">
        <v>1802</v>
      </c>
      <c r="B320" s="266" t="s">
        <v>60</v>
      </c>
      <c r="C320" s="268" t="s">
        <v>1256</v>
      </c>
      <c r="D320" s="268"/>
      <c r="E320" s="294"/>
      <c r="F320" s="294"/>
      <c r="G320" s="294"/>
      <c r="H320" s="268" t="s">
        <v>1245</v>
      </c>
      <c r="I320" s="268" t="str">
        <f>+I316</f>
        <v>Usado</v>
      </c>
      <c r="J320" s="268">
        <v>16</v>
      </c>
      <c r="K320" s="294"/>
      <c r="L320" s="268"/>
      <c r="M320" s="268" t="str">
        <f>+A315</f>
        <v>COMEDOR</v>
      </c>
      <c r="N320" s="51"/>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V320" s="53"/>
      <c r="AW320" s="53"/>
      <c r="AX320" s="53"/>
      <c r="AY320" s="53"/>
      <c r="AZ320" s="53"/>
      <c r="BA320" s="53"/>
      <c r="BB320" s="53"/>
      <c r="BC320" s="53"/>
      <c r="BD320" s="53"/>
      <c r="BE320" s="53"/>
      <c r="BF320" s="53"/>
      <c r="BG320" s="53"/>
      <c r="BH320" s="53"/>
      <c r="BI320" s="53"/>
      <c r="BJ320" s="53"/>
      <c r="BK320" s="53"/>
      <c r="BL320" s="53"/>
      <c r="BM320" s="53"/>
      <c r="BN320" s="53"/>
      <c r="BO320" s="53"/>
      <c r="BP320" s="53"/>
      <c r="BQ320" s="53"/>
      <c r="BR320" s="53"/>
      <c r="BS320" s="53"/>
      <c r="BT320" s="53"/>
      <c r="BU320" s="53"/>
    </row>
    <row r="321" spans="1:73" s="157" customFormat="1" ht="16.5" thickBot="1">
      <c r="A321" s="292" t="s">
        <v>1803</v>
      </c>
      <c r="B321" s="270" t="s">
        <v>60</v>
      </c>
      <c r="C321" s="277" t="s">
        <v>844</v>
      </c>
      <c r="D321" s="277"/>
      <c r="E321" s="295"/>
      <c r="F321" s="295"/>
      <c r="G321" s="295"/>
      <c r="H321" s="277" t="str">
        <f>+H317</f>
        <v>GRIS</v>
      </c>
      <c r="I321" s="277" t="str">
        <f>+I319</f>
        <v>Usado</v>
      </c>
      <c r="J321" s="277">
        <v>2</v>
      </c>
      <c r="K321" s="295"/>
      <c r="L321" s="277"/>
      <c r="M321" s="277" t="str">
        <f>+A315</f>
        <v>COMEDOR</v>
      </c>
      <c r="N321" s="156"/>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53"/>
      <c r="BH321" s="53"/>
      <c r="BI321" s="53"/>
      <c r="BJ321" s="53"/>
      <c r="BK321" s="53"/>
      <c r="BL321" s="53"/>
      <c r="BM321" s="53"/>
      <c r="BN321" s="53"/>
      <c r="BO321" s="53"/>
      <c r="BP321" s="53"/>
      <c r="BQ321" s="53"/>
      <c r="BR321" s="53"/>
      <c r="BS321" s="53"/>
      <c r="BT321" s="53"/>
      <c r="BU321" s="53"/>
    </row>
    <row r="322" spans="1:73" s="128" customFormat="1" ht="15.75" thickBot="1">
      <c r="A322" s="362" t="s">
        <v>1301</v>
      </c>
      <c r="B322" s="363"/>
      <c r="C322" s="363"/>
      <c r="D322" s="363"/>
      <c r="E322" s="363"/>
      <c r="F322" s="363"/>
      <c r="G322" s="363"/>
      <c r="H322" s="363"/>
      <c r="I322" s="363"/>
      <c r="J322" s="363"/>
      <c r="K322" s="363"/>
      <c r="L322" s="363"/>
      <c r="M322" s="363"/>
      <c r="N322" s="364"/>
      <c r="O322" s="126"/>
      <c r="P322" s="126"/>
      <c r="Q322" s="126"/>
      <c r="R322" s="126"/>
      <c r="S322" s="126"/>
      <c r="T322" s="126"/>
      <c r="U322" s="127"/>
      <c r="V322" s="127"/>
      <c r="W322" s="127"/>
      <c r="X322" s="127"/>
      <c r="Y322" s="127"/>
      <c r="Z322" s="127"/>
      <c r="AA322" s="127"/>
      <c r="AB322" s="127"/>
      <c r="AC322" s="127"/>
      <c r="AD322" s="127"/>
      <c r="AE322" s="127"/>
      <c r="AF322" s="127"/>
      <c r="AG322" s="127"/>
      <c r="AH322" s="127"/>
      <c r="AI322" s="127"/>
      <c r="AJ322" s="127"/>
      <c r="AK322" s="127"/>
      <c r="AL322" s="127"/>
      <c r="AM322" s="127"/>
      <c r="AN322" s="127"/>
      <c r="AO322" s="127"/>
      <c r="AP322" s="127"/>
      <c r="AQ322" s="127"/>
      <c r="AR322" s="127"/>
      <c r="AS322" s="127"/>
      <c r="AT322" s="127"/>
      <c r="AU322" s="127"/>
      <c r="AV322" s="127"/>
      <c r="AW322" s="127"/>
      <c r="AX322" s="127"/>
      <c r="AY322" s="127"/>
      <c r="AZ322" s="127"/>
      <c r="BA322" s="127"/>
      <c r="BB322" s="127"/>
      <c r="BC322" s="127"/>
      <c r="BD322" s="127"/>
      <c r="BE322" s="127"/>
      <c r="BF322" s="127"/>
      <c r="BG322" s="127"/>
      <c r="BH322" s="127"/>
      <c r="BI322" s="127"/>
      <c r="BJ322" s="127"/>
      <c r="BK322" s="127"/>
      <c r="BL322" s="127"/>
      <c r="BM322" s="127"/>
      <c r="BN322" s="127"/>
      <c r="BO322" s="127"/>
      <c r="BP322" s="127"/>
      <c r="BQ322" s="127"/>
      <c r="BR322" s="127"/>
      <c r="BS322" s="127"/>
      <c r="BT322" s="127"/>
      <c r="BU322" s="127"/>
    </row>
    <row r="323" spans="1:73" s="108" customFormat="1" ht="15.75">
      <c r="A323" s="292" t="s">
        <v>1804</v>
      </c>
      <c r="B323" s="275" t="s">
        <v>60</v>
      </c>
      <c r="C323" s="276" t="s">
        <v>1279</v>
      </c>
      <c r="D323" s="276"/>
      <c r="E323" s="276"/>
      <c r="F323" s="276"/>
      <c r="G323" s="276"/>
      <c r="H323" s="276" t="s">
        <v>1239</v>
      </c>
      <c r="I323" s="276" t="str">
        <f>+I319</f>
        <v>Usado</v>
      </c>
      <c r="J323" s="276">
        <v>1</v>
      </c>
      <c r="K323" s="276"/>
      <c r="L323" s="276"/>
      <c r="M323" s="276" t="str">
        <f>+A322</f>
        <v>DORMITORIO DE ENFERMERA Nuevo</v>
      </c>
      <c r="N323" s="131"/>
      <c r="U323" s="67"/>
      <c r="V323" s="67"/>
      <c r="W323" s="67"/>
      <c r="X323" s="67"/>
      <c r="Y323" s="67"/>
      <c r="Z323" s="67"/>
      <c r="AA323" s="67"/>
      <c r="AB323" s="67"/>
      <c r="AC323" s="67"/>
      <c r="AD323" s="67"/>
      <c r="AE323" s="67"/>
      <c r="AF323" s="67"/>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7"/>
      <c r="BC323" s="67"/>
      <c r="BD323" s="67"/>
      <c r="BE323" s="67"/>
      <c r="BF323" s="67"/>
      <c r="BG323" s="67"/>
      <c r="BH323" s="67"/>
      <c r="BI323" s="67"/>
      <c r="BJ323" s="67"/>
      <c r="BK323" s="67"/>
      <c r="BL323" s="67"/>
      <c r="BM323" s="67"/>
      <c r="BN323" s="67"/>
      <c r="BO323" s="67"/>
      <c r="BP323" s="67"/>
      <c r="BQ323" s="67"/>
      <c r="BR323" s="67"/>
      <c r="BS323" s="67"/>
      <c r="BT323" s="67"/>
      <c r="BU323" s="67"/>
    </row>
    <row r="324" spans="1:73" s="77" customFormat="1" ht="15.75">
      <c r="A324" s="292" t="s">
        <v>1805</v>
      </c>
      <c r="B324" s="266" t="s">
        <v>60</v>
      </c>
      <c r="C324" s="268" t="s">
        <v>1280</v>
      </c>
      <c r="D324" s="268"/>
      <c r="E324" s="268"/>
      <c r="F324" s="268"/>
      <c r="G324" s="268"/>
      <c r="H324" s="268" t="str">
        <f>+H321</f>
        <v>GRIS</v>
      </c>
      <c r="I324" s="268" t="str">
        <f>+I321</f>
        <v>Usado</v>
      </c>
      <c r="J324" s="268">
        <v>1</v>
      </c>
      <c r="K324" s="268"/>
      <c r="L324" s="268"/>
      <c r="M324" s="268" t="str">
        <f>+A322</f>
        <v>DORMITORIO DE ENFERMERA Nuevo</v>
      </c>
      <c r="N324" s="175"/>
      <c r="U324" s="67"/>
      <c r="V324" s="67"/>
      <c r="W324" s="67"/>
      <c r="X324" s="67"/>
      <c r="Y324" s="67"/>
      <c r="Z324" s="67"/>
      <c r="AA324" s="67"/>
      <c r="AB324" s="67"/>
      <c r="AC324" s="67"/>
      <c r="AD324" s="67"/>
      <c r="AE324" s="67"/>
      <c r="AF324" s="67"/>
      <c r="AG324" s="67"/>
      <c r="AH324" s="67"/>
      <c r="AI324" s="67"/>
      <c r="AJ324" s="67"/>
      <c r="AK324" s="67"/>
      <c r="AL324" s="67"/>
      <c r="AM324" s="67"/>
      <c r="AN324" s="67"/>
      <c r="AO324" s="67"/>
      <c r="AP324" s="67"/>
      <c r="AQ324" s="67"/>
      <c r="AR324" s="67"/>
      <c r="AS324" s="67"/>
      <c r="AT324" s="67"/>
      <c r="AU324" s="67"/>
      <c r="AV324" s="67"/>
      <c r="AW324" s="67"/>
      <c r="AX324" s="67"/>
      <c r="AY324" s="67"/>
      <c r="AZ324" s="67"/>
      <c r="BA324" s="67"/>
      <c r="BB324" s="67"/>
      <c r="BC324" s="67"/>
      <c r="BD324" s="67"/>
      <c r="BE324" s="67"/>
      <c r="BF324" s="67"/>
      <c r="BG324" s="67"/>
      <c r="BH324" s="67"/>
      <c r="BI324" s="67"/>
      <c r="BJ324" s="67"/>
      <c r="BK324" s="67"/>
      <c r="BL324" s="67"/>
      <c r="BM324" s="67"/>
      <c r="BN324" s="67"/>
      <c r="BO324" s="67"/>
      <c r="BP324" s="67"/>
      <c r="BQ324" s="67"/>
      <c r="BR324" s="67"/>
      <c r="BS324" s="67"/>
      <c r="BT324" s="67"/>
      <c r="BU324" s="67"/>
    </row>
    <row r="325" spans="1:73" s="77" customFormat="1" ht="15.75">
      <c r="A325" s="292" t="s">
        <v>1806</v>
      </c>
      <c r="B325" s="266" t="s">
        <v>60</v>
      </c>
      <c r="C325" s="268" t="s">
        <v>1281</v>
      </c>
      <c r="D325" s="268"/>
      <c r="E325" s="268"/>
      <c r="F325" s="268"/>
      <c r="G325" s="268"/>
      <c r="H325" s="268" t="s">
        <v>389</v>
      </c>
      <c r="I325" s="268" t="str">
        <f>+I319</f>
        <v>Usado</v>
      </c>
      <c r="J325" s="268">
        <v>1</v>
      </c>
      <c r="K325" s="268"/>
      <c r="L325" s="268"/>
      <c r="M325" s="268" t="str">
        <f>+A322</f>
        <v>DORMITORIO DE ENFERMERA Nuevo</v>
      </c>
      <c r="N325" s="175"/>
      <c r="U325" s="67"/>
      <c r="V325" s="67"/>
      <c r="W325" s="67"/>
      <c r="X325" s="67"/>
      <c r="Y325" s="67"/>
      <c r="Z325" s="67"/>
      <c r="AA325" s="67"/>
      <c r="AB325" s="67"/>
      <c r="AC325" s="67"/>
      <c r="AD325" s="67"/>
      <c r="AE325" s="67"/>
      <c r="AF325" s="67"/>
      <c r="AG325" s="67"/>
      <c r="AH325" s="67"/>
      <c r="AI325" s="67"/>
      <c r="AJ325" s="67"/>
      <c r="AK325" s="67"/>
      <c r="AL325" s="67"/>
      <c r="AM325" s="67"/>
      <c r="AN325" s="67"/>
      <c r="AO325" s="67"/>
      <c r="AP325" s="67"/>
      <c r="AQ325" s="67"/>
      <c r="AR325" s="67"/>
      <c r="AS325" s="67"/>
      <c r="AT325" s="67"/>
      <c r="AU325" s="67"/>
      <c r="AV325" s="67"/>
      <c r="AW325" s="67"/>
      <c r="AX325" s="67"/>
      <c r="AY325" s="67"/>
      <c r="AZ325" s="67"/>
      <c r="BA325" s="67"/>
      <c r="BB325" s="67"/>
      <c r="BC325" s="67"/>
      <c r="BD325" s="67"/>
      <c r="BE325" s="67"/>
      <c r="BF325" s="67"/>
      <c r="BG325" s="67"/>
      <c r="BH325" s="67"/>
      <c r="BI325" s="67"/>
      <c r="BJ325" s="67"/>
      <c r="BK325" s="67"/>
      <c r="BL325" s="67"/>
      <c r="BM325" s="67"/>
      <c r="BN325" s="67"/>
      <c r="BO325" s="67"/>
      <c r="BP325" s="67"/>
      <c r="BQ325" s="67"/>
      <c r="BR325" s="67"/>
      <c r="BS325" s="67"/>
      <c r="BT325" s="67"/>
      <c r="BU325" s="67"/>
    </row>
    <row r="326" spans="1:73" s="77" customFormat="1" ht="15.75">
      <c r="A326" s="292" t="s">
        <v>1807</v>
      </c>
      <c r="B326" s="266" t="s">
        <v>60</v>
      </c>
      <c r="C326" s="268" t="s">
        <v>1282</v>
      </c>
      <c r="D326" s="268"/>
      <c r="E326" s="268"/>
      <c r="F326" s="268"/>
      <c r="G326" s="268"/>
      <c r="H326" s="268" t="s">
        <v>958</v>
      </c>
      <c r="I326" s="268" t="str">
        <f>+I325</f>
        <v>Usado</v>
      </c>
      <c r="J326" s="268">
        <v>1</v>
      </c>
      <c r="K326" s="268"/>
      <c r="L326" s="268"/>
      <c r="M326" s="268" t="str">
        <f>+A322</f>
        <v>DORMITORIO DE ENFERMERA Nuevo</v>
      </c>
      <c r="N326" s="175"/>
      <c r="U326" s="67"/>
      <c r="V326" s="67"/>
      <c r="W326" s="67"/>
      <c r="X326" s="67"/>
      <c r="Y326" s="67"/>
      <c r="Z326" s="67"/>
      <c r="AA326" s="67"/>
      <c r="AB326" s="67"/>
      <c r="AC326" s="67"/>
      <c r="AD326" s="67"/>
      <c r="AE326" s="67"/>
      <c r="AF326" s="67"/>
      <c r="AG326" s="67"/>
      <c r="AH326" s="67"/>
      <c r="AI326" s="67"/>
      <c r="AJ326" s="67"/>
      <c r="AK326" s="67"/>
      <c r="AL326" s="67"/>
      <c r="AM326" s="67"/>
      <c r="AN326" s="67"/>
      <c r="AO326" s="67"/>
      <c r="AP326" s="67"/>
      <c r="AQ326" s="67"/>
      <c r="AR326" s="67"/>
      <c r="AS326" s="67"/>
      <c r="AT326" s="67"/>
      <c r="AU326" s="67"/>
      <c r="AV326" s="67"/>
      <c r="AW326" s="67"/>
      <c r="AX326" s="67"/>
      <c r="AY326" s="67"/>
      <c r="AZ326" s="67"/>
      <c r="BA326" s="67"/>
      <c r="BB326" s="67"/>
      <c r="BC326" s="67"/>
      <c r="BD326" s="67"/>
      <c r="BE326" s="67"/>
      <c r="BF326" s="67"/>
      <c r="BG326" s="67"/>
      <c r="BH326" s="67"/>
      <c r="BI326" s="67"/>
      <c r="BJ326" s="67"/>
      <c r="BK326" s="67"/>
      <c r="BL326" s="67"/>
      <c r="BM326" s="67"/>
      <c r="BN326" s="67"/>
      <c r="BO326" s="67"/>
      <c r="BP326" s="67"/>
      <c r="BQ326" s="67"/>
      <c r="BR326" s="67"/>
      <c r="BS326" s="67"/>
      <c r="BT326" s="67"/>
      <c r="BU326" s="67"/>
    </row>
    <row r="327" spans="1:73" s="77" customFormat="1" ht="15.75">
      <c r="A327" s="292" t="s">
        <v>1808</v>
      </c>
      <c r="B327" s="266" t="s">
        <v>60</v>
      </c>
      <c r="C327" s="268" t="s">
        <v>1283</v>
      </c>
      <c r="D327" s="268"/>
      <c r="E327" s="268"/>
      <c r="F327" s="268"/>
      <c r="G327" s="268"/>
      <c r="H327" s="268" t="s">
        <v>389</v>
      </c>
      <c r="I327" s="268" t="str">
        <f>+I325</f>
        <v>Usado</v>
      </c>
      <c r="J327" s="268">
        <v>5</v>
      </c>
      <c r="K327" s="268"/>
      <c r="L327" s="268"/>
      <c r="M327" s="268" t="str">
        <f>+A322</f>
        <v>DORMITORIO DE ENFERMERA Nuevo</v>
      </c>
      <c r="N327" s="175"/>
      <c r="U327" s="67"/>
      <c r="V327" s="67"/>
      <c r="W327" s="67"/>
      <c r="X327" s="67"/>
      <c r="Y327" s="67"/>
      <c r="Z327" s="67"/>
      <c r="AA327" s="67"/>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7"/>
      <c r="BC327" s="67"/>
      <c r="BD327" s="67"/>
      <c r="BE327" s="67"/>
      <c r="BF327" s="67"/>
      <c r="BG327" s="67"/>
      <c r="BH327" s="67"/>
      <c r="BI327" s="67"/>
      <c r="BJ327" s="67"/>
      <c r="BK327" s="67"/>
      <c r="BL327" s="67"/>
      <c r="BM327" s="67"/>
      <c r="BN327" s="67"/>
      <c r="BO327" s="67"/>
      <c r="BP327" s="67"/>
      <c r="BQ327" s="67"/>
      <c r="BR327" s="67"/>
      <c r="BS327" s="67"/>
      <c r="BT327" s="67"/>
      <c r="BU327" s="67"/>
    </row>
    <row r="328" spans="1:73" s="77" customFormat="1" ht="15.75">
      <c r="A328" s="292" t="s">
        <v>733</v>
      </c>
      <c r="B328" s="266" t="s">
        <v>60</v>
      </c>
      <c r="C328" s="268" t="s">
        <v>938</v>
      </c>
      <c r="D328" s="268" t="s">
        <v>1284</v>
      </c>
      <c r="E328" s="268"/>
      <c r="F328" s="268"/>
      <c r="G328" s="268"/>
      <c r="H328" s="268" t="str">
        <f>+H327</f>
        <v>Blanco</v>
      </c>
      <c r="I328" s="268" t="str">
        <f>+I325</f>
        <v>Usado</v>
      </c>
      <c r="J328" s="268">
        <v>1</v>
      </c>
      <c r="K328" s="268"/>
      <c r="L328" s="268"/>
      <c r="M328" s="268" t="str">
        <f>+A322</f>
        <v>DORMITORIO DE ENFERMERA Nuevo</v>
      </c>
      <c r="N328" s="175"/>
      <c r="U328" s="67"/>
      <c r="V328" s="67"/>
      <c r="W328" s="67"/>
      <c r="X328" s="67"/>
      <c r="Y328" s="67"/>
      <c r="Z328" s="67"/>
      <c r="AA328" s="67"/>
      <c r="AB328" s="67"/>
      <c r="AC328" s="67"/>
      <c r="AD328" s="67"/>
      <c r="AE328" s="67"/>
      <c r="AF328" s="67"/>
      <c r="AG328" s="67"/>
      <c r="AH328" s="67"/>
      <c r="AI328" s="67"/>
      <c r="AJ328" s="67"/>
      <c r="AK328" s="67"/>
      <c r="AL328" s="67"/>
      <c r="AM328" s="67"/>
      <c r="AN328" s="67"/>
      <c r="AO328" s="67"/>
      <c r="AP328" s="67"/>
      <c r="AQ328" s="67"/>
      <c r="AR328" s="67"/>
      <c r="AS328" s="67"/>
      <c r="AT328" s="67"/>
      <c r="AU328" s="67"/>
      <c r="AV328" s="67"/>
      <c r="AW328" s="67"/>
      <c r="AX328" s="67"/>
      <c r="AY328" s="67"/>
      <c r="AZ328" s="67"/>
      <c r="BA328" s="67"/>
      <c r="BB328" s="67"/>
      <c r="BC328" s="67"/>
      <c r="BD328" s="67"/>
      <c r="BE328" s="67"/>
      <c r="BF328" s="67"/>
      <c r="BG328" s="67"/>
      <c r="BH328" s="67"/>
      <c r="BI328" s="67"/>
      <c r="BJ328" s="67"/>
      <c r="BK328" s="67"/>
      <c r="BL328" s="67"/>
      <c r="BM328" s="67"/>
      <c r="BN328" s="67"/>
      <c r="BO328" s="67"/>
      <c r="BP328" s="67"/>
      <c r="BQ328" s="67"/>
      <c r="BR328" s="67"/>
      <c r="BS328" s="67"/>
      <c r="BT328" s="67"/>
      <c r="BU328" s="67"/>
    </row>
    <row r="329" spans="1:73" s="67" customFormat="1" ht="16.5" thickBot="1">
      <c r="A329" s="292" t="s">
        <v>734</v>
      </c>
      <c r="B329" s="270" t="s">
        <v>60</v>
      </c>
      <c r="C329" s="277" t="s">
        <v>1285</v>
      </c>
      <c r="D329" s="277"/>
      <c r="E329" s="277"/>
      <c r="F329" s="277"/>
      <c r="G329" s="277"/>
      <c r="H329" s="277" t="s">
        <v>403</v>
      </c>
      <c r="I329" s="277" t="str">
        <f>+I326</f>
        <v>Usado</v>
      </c>
      <c r="J329" s="277">
        <v>3</v>
      </c>
      <c r="K329" s="277"/>
      <c r="L329" s="277"/>
      <c r="M329" s="277" t="str">
        <f>+A322</f>
        <v>DORMITORIO DE ENFERMERA Nuevo</v>
      </c>
      <c r="N329" s="106"/>
      <c r="O329" s="107"/>
      <c r="P329" s="107"/>
      <c r="Q329" s="107"/>
      <c r="R329" s="107"/>
      <c r="S329" s="107"/>
      <c r="T329" s="107"/>
    </row>
    <row r="330" spans="1:73" s="167" customFormat="1" ht="15.75" thickBot="1">
      <c r="A330" s="362" t="s">
        <v>1302</v>
      </c>
      <c r="B330" s="363"/>
      <c r="C330" s="363"/>
      <c r="D330" s="363"/>
      <c r="E330" s="363"/>
      <c r="F330" s="363"/>
      <c r="G330" s="363"/>
      <c r="H330" s="363"/>
      <c r="I330" s="363"/>
      <c r="J330" s="363"/>
      <c r="K330" s="363"/>
      <c r="L330" s="363"/>
      <c r="M330" s="363"/>
      <c r="N330" s="364"/>
      <c r="O330" s="126"/>
      <c r="P330" s="126"/>
      <c r="Q330" s="126"/>
      <c r="R330" s="126"/>
      <c r="S330" s="126"/>
      <c r="T330" s="126"/>
      <c r="U330" s="127"/>
      <c r="V330" s="127"/>
      <c r="W330" s="127"/>
      <c r="X330" s="127"/>
      <c r="Y330" s="127"/>
      <c r="Z330" s="127"/>
      <c r="AA330" s="127"/>
      <c r="AB330" s="127"/>
      <c r="AC330" s="127"/>
      <c r="AD330" s="127"/>
      <c r="AE330" s="127"/>
      <c r="AF330" s="127"/>
      <c r="AG330" s="127"/>
      <c r="AH330" s="127"/>
      <c r="AI330" s="127"/>
      <c r="AJ330" s="127"/>
      <c r="AK330" s="127"/>
      <c r="AL330" s="127"/>
      <c r="AM330" s="127"/>
      <c r="AN330" s="127"/>
      <c r="AO330" s="127"/>
      <c r="AP330" s="127"/>
      <c r="AQ330" s="127"/>
      <c r="AR330" s="127"/>
      <c r="AS330" s="127"/>
      <c r="AT330" s="127"/>
      <c r="AU330" s="127"/>
      <c r="AV330" s="127"/>
      <c r="AW330" s="127"/>
      <c r="AX330" s="127"/>
      <c r="AY330" s="127"/>
      <c r="AZ330" s="127"/>
      <c r="BA330" s="127"/>
      <c r="BB330" s="127"/>
      <c r="BC330" s="127"/>
      <c r="BD330" s="127"/>
      <c r="BE330" s="127"/>
      <c r="BF330" s="127"/>
      <c r="BG330" s="127"/>
      <c r="BH330" s="127"/>
      <c r="BI330" s="127"/>
      <c r="BJ330" s="127"/>
      <c r="BK330" s="127"/>
      <c r="BL330" s="127"/>
      <c r="BM330" s="127"/>
      <c r="BN330" s="127"/>
      <c r="BO330" s="127"/>
      <c r="BP330" s="127"/>
      <c r="BQ330" s="127"/>
      <c r="BR330" s="127"/>
      <c r="BS330" s="127"/>
      <c r="BT330" s="127"/>
      <c r="BU330" s="127"/>
    </row>
    <row r="331" spans="1:73" s="108" customFormat="1" ht="15.75">
      <c r="A331" s="292" t="s">
        <v>735</v>
      </c>
      <c r="B331" s="275" t="s">
        <v>60</v>
      </c>
      <c r="C331" s="276" t="str">
        <f>+C12</f>
        <v>Banquitos de Metal Escalera para Camilla</v>
      </c>
      <c r="D331" s="276"/>
      <c r="E331" s="276"/>
      <c r="F331" s="276"/>
      <c r="G331" s="276"/>
      <c r="H331" s="276" t="str">
        <f>+H323</f>
        <v>Plateado</v>
      </c>
      <c r="I331" s="276" t="str">
        <f>+I326</f>
        <v>Usado</v>
      </c>
      <c r="J331" s="276">
        <f>+J325</f>
        <v>1</v>
      </c>
      <c r="K331" s="276"/>
      <c r="L331" s="276"/>
      <c r="M331" s="276" t="str">
        <f>+A330</f>
        <v>ESTACION DE ENFERMERIA</v>
      </c>
      <c r="N331" s="131"/>
      <c r="U331" s="67"/>
      <c r="V331" s="67"/>
      <c r="W331" s="67"/>
      <c r="X331" s="67"/>
      <c r="Y331" s="67"/>
      <c r="Z331" s="67"/>
      <c r="AA331" s="67"/>
      <c r="AB331" s="67"/>
      <c r="AC331" s="67"/>
      <c r="AD331" s="67"/>
      <c r="AE331" s="67"/>
      <c r="AF331" s="67"/>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7"/>
      <c r="BC331" s="67"/>
      <c r="BD331" s="67"/>
      <c r="BE331" s="67"/>
      <c r="BF331" s="67"/>
      <c r="BG331" s="67"/>
      <c r="BH331" s="67"/>
      <c r="BI331" s="67"/>
      <c r="BJ331" s="67"/>
      <c r="BK331" s="67"/>
      <c r="BL331" s="67"/>
      <c r="BM331" s="67"/>
      <c r="BN331" s="67"/>
      <c r="BO331" s="67"/>
      <c r="BP331" s="67"/>
      <c r="BQ331" s="67"/>
      <c r="BR331" s="67"/>
      <c r="BS331" s="67"/>
      <c r="BT331" s="67"/>
      <c r="BU331" s="67"/>
    </row>
    <row r="332" spans="1:73" s="77" customFormat="1" ht="15.75">
      <c r="A332" s="292" t="s">
        <v>736</v>
      </c>
      <c r="B332" s="266" t="s">
        <v>60</v>
      </c>
      <c r="C332" s="268" t="s">
        <v>1303</v>
      </c>
      <c r="D332" s="268"/>
      <c r="E332" s="268"/>
      <c r="F332" s="268"/>
      <c r="G332" s="268"/>
      <c r="H332" s="268" t="str">
        <f>+H329</f>
        <v>Negro</v>
      </c>
      <c r="I332" s="268" t="str">
        <f>+I331</f>
        <v>Usado</v>
      </c>
      <c r="J332" s="268">
        <v>1</v>
      </c>
      <c r="K332" s="268"/>
      <c r="L332" s="268"/>
      <c r="M332" s="268" t="str">
        <f>+M331</f>
        <v>ESTACION DE ENFERMERIA</v>
      </c>
      <c r="N332" s="175"/>
      <c r="U332" s="67"/>
      <c r="V332" s="67"/>
      <c r="W332" s="67"/>
      <c r="X332" s="67"/>
      <c r="Y332" s="67"/>
      <c r="Z332" s="67"/>
      <c r="AA332" s="67"/>
      <c r="AB332" s="67"/>
      <c r="AC332" s="67"/>
      <c r="AD332" s="67"/>
      <c r="AE332" s="67"/>
      <c r="AF332" s="67"/>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7"/>
      <c r="BC332" s="67"/>
      <c r="BD332" s="67"/>
      <c r="BE332" s="67"/>
      <c r="BF332" s="67"/>
      <c r="BG332" s="67"/>
      <c r="BH332" s="67"/>
      <c r="BI332" s="67"/>
      <c r="BJ332" s="67"/>
      <c r="BK332" s="67"/>
      <c r="BL332" s="67"/>
      <c r="BM332" s="67"/>
      <c r="BN332" s="67"/>
      <c r="BO332" s="67"/>
      <c r="BP332" s="67"/>
      <c r="BQ332" s="67"/>
      <c r="BR332" s="67"/>
      <c r="BS332" s="67"/>
      <c r="BT332" s="67"/>
      <c r="BU332" s="67"/>
    </row>
    <row r="333" spans="1:73" s="77" customFormat="1" ht="15.75">
      <c r="A333" s="292" t="s">
        <v>737</v>
      </c>
      <c r="B333" s="266" t="s">
        <v>60</v>
      </c>
      <c r="C333" s="268" t="str">
        <f>+C282</f>
        <v xml:space="preserve">NEGATOSCOPIO </v>
      </c>
      <c r="D333" s="268"/>
      <c r="E333" s="268"/>
      <c r="F333" s="268"/>
      <c r="G333" s="268"/>
      <c r="H333" s="268" t="str">
        <f>+H327</f>
        <v>Blanco</v>
      </c>
      <c r="I333" s="268" t="str">
        <f>+I326</f>
        <v>Usado</v>
      </c>
      <c r="J333" s="268">
        <f>+J324</f>
        <v>1</v>
      </c>
      <c r="K333" s="268"/>
      <c r="L333" s="268"/>
      <c r="M333" s="268" t="str">
        <f>+M331</f>
        <v>ESTACION DE ENFERMERIA</v>
      </c>
      <c r="N333" s="175"/>
      <c r="U333" s="67"/>
      <c r="V333" s="67"/>
      <c r="W333" s="67"/>
      <c r="X333" s="67"/>
      <c r="Y333" s="67"/>
      <c r="Z333" s="67"/>
      <c r="AA333" s="67"/>
      <c r="AB333" s="67"/>
      <c r="AC333" s="67"/>
      <c r="AD333" s="67"/>
      <c r="AE333" s="67"/>
      <c r="AF333" s="67"/>
      <c r="AG333" s="67"/>
      <c r="AH333" s="67"/>
      <c r="AI333" s="67"/>
      <c r="AJ333" s="67"/>
      <c r="AK333" s="67"/>
      <c r="AL333" s="67"/>
      <c r="AM333" s="67"/>
      <c r="AN333" s="67"/>
      <c r="AO333" s="67"/>
      <c r="AP333" s="67"/>
      <c r="AQ333" s="67"/>
      <c r="AR333" s="67"/>
      <c r="AS333" s="67"/>
      <c r="AT333" s="67"/>
      <c r="AU333" s="67"/>
      <c r="AV333" s="67"/>
      <c r="AW333" s="67"/>
      <c r="AX333" s="67"/>
      <c r="AY333" s="67"/>
      <c r="AZ333" s="67"/>
      <c r="BA333" s="67"/>
      <c r="BB333" s="67"/>
      <c r="BC333" s="67"/>
      <c r="BD333" s="67"/>
      <c r="BE333" s="67"/>
      <c r="BF333" s="67"/>
      <c r="BG333" s="67"/>
      <c r="BH333" s="67"/>
      <c r="BI333" s="67"/>
      <c r="BJ333" s="67"/>
      <c r="BK333" s="67"/>
      <c r="BL333" s="67"/>
      <c r="BM333" s="67"/>
      <c r="BN333" s="67"/>
      <c r="BO333" s="67"/>
      <c r="BP333" s="67"/>
      <c r="BQ333" s="67"/>
      <c r="BR333" s="67"/>
      <c r="BS333" s="67"/>
      <c r="BT333" s="67"/>
      <c r="BU333" s="67"/>
    </row>
    <row r="334" spans="1:73" s="77" customFormat="1" ht="15.75">
      <c r="A334" s="292" t="s">
        <v>738</v>
      </c>
      <c r="B334" s="266" t="s">
        <v>60</v>
      </c>
      <c r="C334" s="268" t="str">
        <f>+C732</f>
        <v>Mesas para escritorio azules</v>
      </c>
      <c r="D334" s="268"/>
      <c r="E334" s="268"/>
      <c r="F334" s="268"/>
      <c r="G334" s="268"/>
      <c r="H334" s="268" t="s">
        <v>1304</v>
      </c>
      <c r="I334" s="268" t="str">
        <f>+I331</f>
        <v>Usado</v>
      </c>
      <c r="J334" s="268">
        <v>1</v>
      </c>
      <c r="K334" s="268"/>
      <c r="L334" s="268"/>
      <c r="M334" s="268" t="str">
        <f>+M332</f>
        <v>ESTACION DE ENFERMERIA</v>
      </c>
      <c r="N334" s="175"/>
      <c r="U334" s="67"/>
      <c r="V334" s="67"/>
      <c r="W334" s="67"/>
      <c r="X334" s="67"/>
      <c r="Y334" s="67"/>
      <c r="Z334" s="67"/>
      <c r="AA334" s="67"/>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7"/>
      <c r="BC334" s="67"/>
      <c r="BD334" s="67"/>
      <c r="BE334" s="67"/>
      <c r="BF334" s="67"/>
      <c r="BG334" s="67"/>
      <c r="BH334" s="67"/>
      <c r="BI334" s="67"/>
      <c r="BJ334" s="67"/>
      <c r="BK334" s="67"/>
      <c r="BL334" s="67"/>
      <c r="BM334" s="67"/>
      <c r="BN334" s="67"/>
      <c r="BO334" s="67"/>
      <c r="BP334" s="67"/>
      <c r="BQ334" s="67"/>
      <c r="BR334" s="67"/>
      <c r="BS334" s="67"/>
      <c r="BT334" s="67"/>
      <c r="BU334" s="67"/>
    </row>
    <row r="335" spans="1:73" s="77" customFormat="1" ht="15.75">
      <c r="A335" s="292" t="s">
        <v>739</v>
      </c>
      <c r="B335" s="266" t="s">
        <v>60</v>
      </c>
      <c r="C335" s="268" t="s">
        <v>1305</v>
      </c>
      <c r="D335" s="268"/>
      <c r="E335" s="268" t="s">
        <v>668</v>
      </c>
      <c r="F335" s="268"/>
      <c r="G335" s="268"/>
      <c r="H335" s="268" t="s">
        <v>1306</v>
      </c>
      <c r="I335" s="268" t="str">
        <f>+I332</f>
        <v>Usado</v>
      </c>
      <c r="J335" s="268">
        <v>2</v>
      </c>
      <c r="K335" s="268"/>
      <c r="L335" s="268"/>
      <c r="M335" s="268" t="str">
        <f>+A330</f>
        <v>ESTACION DE ENFERMERIA</v>
      </c>
      <c r="N335" s="175"/>
      <c r="U335" s="67"/>
      <c r="V335" s="67"/>
      <c r="W335" s="67"/>
      <c r="X335" s="67"/>
      <c r="Y335" s="67"/>
      <c r="Z335" s="67"/>
      <c r="AA335" s="67"/>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c r="AZ335" s="67"/>
      <c r="BA335" s="67"/>
      <c r="BB335" s="67"/>
      <c r="BC335" s="67"/>
      <c r="BD335" s="67"/>
      <c r="BE335" s="67"/>
      <c r="BF335" s="67"/>
      <c r="BG335" s="67"/>
      <c r="BH335" s="67"/>
      <c r="BI335" s="67"/>
      <c r="BJ335" s="67"/>
      <c r="BK335" s="67"/>
      <c r="BL335" s="67"/>
      <c r="BM335" s="67"/>
      <c r="BN335" s="67"/>
      <c r="BO335" s="67"/>
      <c r="BP335" s="67"/>
      <c r="BQ335" s="67"/>
      <c r="BR335" s="67"/>
      <c r="BS335" s="67"/>
      <c r="BT335" s="67"/>
      <c r="BU335" s="67"/>
    </row>
    <row r="336" spans="1:73" s="77" customFormat="1" ht="15.75">
      <c r="A336" s="292" t="s">
        <v>740</v>
      </c>
      <c r="B336" s="266" t="s">
        <v>60</v>
      </c>
      <c r="C336" s="268" t="s">
        <v>1307</v>
      </c>
      <c r="D336" s="268"/>
      <c r="E336" s="268" t="s">
        <v>1308</v>
      </c>
      <c r="F336" s="268">
        <v>3040</v>
      </c>
      <c r="G336" s="268"/>
      <c r="H336" s="268" t="s">
        <v>1245</v>
      </c>
      <c r="I336" s="268" t="str">
        <f>+I333</f>
        <v>Usado</v>
      </c>
      <c r="J336" s="268">
        <v>1</v>
      </c>
      <c r="K336" s="268"/>
      <c r="L336" s="268"/>
      <c r="M336" s="268" t="str">
        <f>+A330</f>
        <v>ESTACION DE ENFERMERIA</v>
      </c>
      <c r="N336" s="175"/>
      <c r="U336" s="67"/>
      <c r="V336" s="67"/>
      <c r="W336" s="67"/>
      <c r="X336" s="67"/>
      <c r="Y336" s="67"/>
      <c r="Z336" s="67"/>
      <c r="AA336" s="67"/>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67"/>
      <c r="AZ336" s="67"/>
      <c r="BA336" s="67"/>
      <c r="BB336" s="67"/>
      <c r="BC336" s="67"/>
      <c r="BD336" s="67"/>
      <c r="BE336" s="67"/>
      <c r="BF336" s="67"/>
      <c r="BG336" s="67"/>
      <c r="BH336" s="67"/>
      <c r="BI336" s="67"/>
      <c r="BJ336" s="67"/>
      <c r="BK336" s="67"/>
      <c r="BL336" s="67"/>
      <c r="BM336" s="67"/>
      <c r="BN336" s="67"/>
      <c r="BO336" s="67"/>
      <c r="BP336" s="67"/>
      <c r="BQ336" s="67"/>
      <c r="BR336" s="67"/>
      <c r="BS336" s="67"/>
      <c r="BT336" s="67"/>
      <c r="BU336" s="67"/>
    </row>
    <row r="337" spans="1:73" s="77" customFormat="1" ht="15.75">
      <c r="A337" s="292" t="s">
        <v>742</v>
      </c>
      <c r="B337" s="266" t="s">
        <v>60</v>
      </c>
      <c r="C337" s="268" t="str">
        <f>+C335</f>
        <v>Mesa para alimentos</v>
      </c>
      <c r="D337" s="268"/>
      <c r="E337" s="268" t="s">
        <v>668</v>
      </c>
      <c r="F337" s="268"/>
      <c r="G337" s="268"/>
      <c r="H337" s="268" t="s">
        <v>1309</v>
      </c>
      <c r="I337" s="268" t="str">
        <f>+I335</f>
        <v>Usado</v>
      </c>
      <c r="J337" s="268">
        <v>1</v>
      </c>
      <c r="K337" s="268"/>
      <c r="L337" s="268"/>
      <c r="M337" s="268" t="str">
        <f>+A330</f>
        <v>ESTACION DE ENFERMERIA</v>
      </c>
      <c r="N337" s="175"/>
      <c r="U337" s="67"/>
      <c r="V337" s="67"/>
      <c r="W337" s="67"/>
      <c r="X337" s="67"/>
      <c r="Y337" s="67"/>
      <c r="Z337" s="67"/>
      <c r="AA337" s="67"/>
      <c r="AB337" s="67"/>
      <c r="AC337" s="67"/>
      <c r="AD337" s="67"/>
      <c r="AE337" s="67"/>
      <c r="AF337" s="67"/>
      <c r="AG337" s="67"/>
      <c r="AH337" s="67"/>
      <c r="AI337" s="67"/>
      <c r="AJ337" s="67"/>
      <c r="AK337" s="67"/>
      <c r="AL337" s="67"/>
      <c r="AM337" s="67"/>
      <c r="AN337" s="67"/>
      <c r="AO337" s="67"/>
      <c r="AP337" s="67"/>
      <c r="AQ337" s="67"/>
      <c r="AR337" s="67"/>
      <c r="AS337" s="67"/>
      <c r="AT337" s="67"/>
      <c r="AU337" s="67"/>
      <c r="AV337" s="67"/>
      <c r="AW337" s="67"/>
      <c r="AX337" s="67"/>
      <c r="AY337" s="67"/>
      <c r="AZ337" s="67"/>
      <c r="BA337" s="67"/>
      <c r="BB337" s="67"/>
      <c r="BC337" s="67"/>
      <c r="BD337" s="67"/>
      <c r="BE337" s="67"/>
      <c r="BF337" s="67"/>
      <c r="BG337" s="67"/>
      <c r="BH337" s="67"/>
      <c r="BI337" s="67"/>
      <c r="BJ337" s="67"/>
      <c r="BK337" s="67"/>
      <c r="BL337" s="67"/>
      <c r="BM337" s="67"/>
      <c r="BN337" s="67"/>
      <c r="BO337" s="67"/>
      <c r="BP337" s="67"/>
      <c r="BQ337" s="67"/>
      <c r="BR337" s="67"/>
      <c r="BS337" s="67"/>
      <c r="BT337" s="67"/>
      <c r="BU337" s="67"/>
    </row>
    <row r="338" spans="1:73" s="77" customFormat="1" ht="15.75">
      <c r="A338" s="292" t="s">
        <v>743</v>
      </c>
      <c r="B338" s="266" t="s">
        <v>60</v>
      </c>
      <c r="C338" s="268" t="str">
        <f>+C302</f>
        <v>CPU</v>
      </c>
      <c r="D338" s="268"/>
      <c r="E338" s="268" t="s">
        <v>915</v>
      </c>
      <c r="F338" s="268"/>
      <c r="G338" s="268"/>
      <c r="H338" s="268" t="str">
        <f>+H329</f>
        <v>Negro</v>
      </c>
      <c r="I338" s="268" t="str">
        <f>+I337</f>
        <v>Usado</v>
      </c>
      <c r="J338" s="268">
        <v>1</v>
      </c>
      <c r="K338" s="268"/>
      <c r="L338" s="268"/>
      <c r="M338" s="268" t="str">
        <f>+A330</f>
        <v>ESTACION DE ENFERMERIA</v>
      </c>
      <c r="N338" s="175"/>
      <c r="U338" s="67"/>
      <c r="V338" s="67"/>
      <c r="W338" s="67"/>
      <c r="X338" s="67"/>
      <c r="Y338" s="67"/>
      <c r="Z338" s="67"/>
      <c r="AA338" s="67"/>
      <c r="AB338" s="67"/>
      <c r="AC338" s="67"/>
      <c r="AD338" s="67"/>
      <c r="AE338" s="67"/>
      <c r="AF338" s="67"/>
      <c r="AG338" s="67"/>
      <c r="AH338" s="67"/>
      <c r="AI338" s="67"/>
      <c r="AJ338" s="67"/>
      <c r="AK338" s="67"/>
      <c r="AL338" s="67"/>
      <c r="AM338" s="67"/>
      <c r="AN338" s="67"/>
      <c r="AO338" s="67"/>
      <c r="AP338" s="67"/>
      <c r="AQ338" s="67"/>
      <c r="AR338" s="67"/>
      <c r="AS338" s="67"/>
      <c r="AT338" s="67"/>
      <c r="AU338" s="67"/>
      <c r="AV338" s="67"/>
      <c r="AW338" s="67"/>
      <c r="AX338" s="67"/>
      <c r="AY338" s="67"/>
      <c r="AZ338" s="67"/>
      <c r="BA338" s="67"/>
      <c r="BB338" s="67"/>
      <c r="BC338" s="67"/>
      <c r="BD338" s="67"/>
      <c r="BE338" s="67"/>
      <c r="BF338" s="67"/>
      <c r="BG338" s="67"/>
      <c r="BH338" s="67"/>
      <c r="BI338" s="67"/>
      <c r="BJ338" s="67"/>
      <c r="BK338" s="67"/>
      <c r="BL338" s="67"/>
      <c r="BM338" s="67"/>
      <c r="BN338" s="67"/>
      <c r="BO338" s="67"/>
      <c r="BP338" s="67"/>
      <c r="BQ338" s="67"/>
      <c r="BR338" s="67"/>
      <c r="BS338" s="67"/>
      <c r="BT338" s="67"/>
      <c r="BU338" s="67"/>
    </row>
    <row r="339" spans="1:73" s="77" customFormat="1" ht="15.75">
      <c r="A339" s="292" t="s">
        <v>744</v>
      </c>
      <c r="B339" s="266" t="s">
        <v>60</v>
      </c>
      <c r="C339" s="268" t="s">
        <v>501</v>
      </c>
      <c r="D339" s="268"/>
      <c r="E339" s="268" t="str">
        <f>+E338</f>
        <v>DELL</v>
      </c>
      <c r="F339" s="268"/>
      <c r="G339" s="268"/>
      <c r="H339" s="268" t="str">
        <f>+H329</f>
        <v>Negro</v>
      </c>
      <c r="I339" s="268" t="str">
        <f>+I336</f>
        <v>Usado</v>
      </c>
      <c r="J339" s="268">
        <v>1</v>
      </c>
      <c r="K339" s="268"/>
      <c r="L339" s="268"/>
      <c r="M339" s="268" t="str">
        <f>+A330</f>
        <v>ESTACION DE ENFERMERIA</v>
      </c>
      <c r="N339" s="175"/>
      <c r="U339" s="67"/>
      <c r="V339" s="67"/>
      <c r="W339" s="67"/>
      <c r="X339" s="67"/>
      <c r="Y339" s="67"/>
      <c r="Z339" s="67"/>
      <c r="AA339" s="67"/>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7"/>
      <c r="BC339" s="67"/>
      <c r="BD339" s="67"/>
      <c r="BE339" s="67"/>
      <c r="BF339" s="67"/>
      <c r="BG339" s="67"/>
      <c r="BH339" s="67"/>
      <c r="BI339" s="67"/>
      <c r="BJ339" s="67"/>
      <c r="BK339" s="67"/>
      <c r="BL339" s="67"/>
      <c r="BM339" s="67"/>
      <c r="BN339" s="67"/>
      <c r="BO339" s="67"/>
      <c r="BP339" s="67"/>
      <c r="BQ339" s="67"/>
      <c r="BR339" s="67"/>
      <c r="BS339" s="67"/>
      <c r="BT339" s="67"/>
      <c r="BU339" s="67"/>
    </row>
    <row r="340" spans="1:73" s="77" customFormat="1" ht="15.75">
      <c r="A340" s="292" t="s">
        <v>745</v>
      </c>
      <c r="B340" s="266" t="s">
        <v>60</v>
      </c>
      <c r="C340" s="268" t="s">
        <v>1221</v>
      </c>
      <c r="D340" s="268"/>
      <c r="E340" s="268" t="s">
        <v>502</v>
      </c>
      <c r="F340" s="268"/>
      <c r="G340" s="268"/>
      <c r="H340" s="268" t="str">
        <f>+H329</f>
        <v>Negro</v>
      </c>
      <c r="I340" s="268" t="str">
        <f>+I336</f>
        <v>Usado</v>
      </c>
      <c r="J340" s="268">
        <v>1</v>
      </c>
      <c r="K340" s="268"/>
      <c r="L340" s="268"/>
      <c r="M340" s="268" t="str">
        <f>+A330</f>
        <v>ESTACION DE ENFERMERIA</v>
      </c>
      <c r="N340" s="175"/>
      <c r="U340" s="67"/>
      <c r="V340" s="67"/>
      <c r="W340" s="67"/>
      <c r="X340" s="67"/>
      <c r="Y340" s="67"/>
      <c r="Z340" s="67"/>
      <c r="AA340" s="67"/>
      <c r="AB340" s="67"/>
      <c r="AC340" s="67"/>
      <c r="AD340" s="67"/>
      <c r="AE340" s="67"/>
      <c r="AF340" s="67"/>
      <c r="AG340" s="67"/>
      <c r="AH340" s="67"/>
      <c r="AI340" s="67"/>
      <c r="AJ340" s="67"/>
      <c r="AK340" s="67"/>
      <c r="AL340" s="67"/>
      <c r="AM340" s="67"/>
      <c r="AN340" s="67"/>
      <c r="AO340" s="67"/>
      <c r="AP340" s="67"/>
      <c r="AQ340" s="67"/>
      <c r="AR340" s="67"/>
      <c r="AS340" s="67"/>
      <c r="AT340" s="67"/>
      <c r="AU340" s="67"/>
      <c r="AV340" s="67"/>
      <c r="AW340" s="67"/>
      <c r="AX340" s="67"/>
      <c r="AY340" s="67"/>
      <c r="AZ340" s="67"/>
      <c r="BA340" s="67"/>
      <c r="BB340" s="67"/>
      <c r="BC340" s="67"/>
      <c r="BD340" s="67"/>
      <c r="BE340" s="67"/>
      <c r="BF340" s="67"/>
      <c r="BG340" s="67"/>
      <c r="BH340" s="67"/>
      <c r="BI340" s="67"/>
      <c r="BJ340" s="67"/>
      <c r="BK340" s="67"/>
      <c r="BL340" s="67"/>
      <c r="BM340" s="67"/>
      <c r="BN340" s="67"/>
      <c r="BO340" s="67"/>
      <c r="BP340" s="67"/>
      <c r="BQ340" s="67"/>
      <c r="BR340" s="67"/>
      <c r="BS340" s="67"/>
      <c r="BT340" s="67"/>
      <c r="BU340" s="67"/>
    </row>
    <row r="341" spans="1:73" s="77" customFormat="1" ht="15.75">
      <c r="A341" s="292" t="s">
        <v>746</v>
      </c>
      <c r="B341" s="266" t="s">
        <v>60</v>
      </c>
      <c r="C341" s="268" t="s">
        <v>456</v>
      </c>
      <c r="D341" s="268"/>
      <c r="E341" s="268" t="str">
        <f>+E340</f>
        <v>HP</v>
      </c>
      <c r="F341" s="268"/>
      <c r="G341" s="268"/>
      <c r="H341" s="268" t="str">
        <f>+H339</f>
        <v>Negro</v>
      </c>
      <c r="I341" s="268" t="str">
        <f>+I339</f>
        <v>Usado</v>
      </c>
      <c r="J341" s="268">
        <v>1</v>
      </c>
      <c r="K341" s="268"/>
      <c r="L341" s="268"/>
      <c r="M341" s="268" t="str">
        <f>+A330</f>
        <v>ESTACION DE ENFERMERIA</v>
      </c>
      <c r="N341" s="175"/>
      <c r="U341" s="67"/>
      <c r="V341" s="67"/>
      <c r="W341" s="67"/>
      <c r="X341" s="67"/>
      <c r="Y341" s="67"/>
      <c r="Z341" s="67"/>
      <c r="AA341" s="67"/>
      <c r="AB341" s="67"/>
      <c r="AC341" s="67"/>
      <c r="AD341" s="67"/>
      <c r="AE341" s="67"/>
      <c r="AF341" s="67"/>
      <c r="AG341" s="67"/>
      <c r="AH341" s="67"/>
      <c r="AI341" s="67"/>
      <c r="AJ341" s="67"/>
      <c r="AK341" s="67"/>
      <c r="AL341" s="67"/>
      <c r="AM341" s="67"/>
      <c r="AN341" s="67"/>
      <c r="AO341" s="67"/>
      <c r="AP341" s="67"/>
      <c r="AQ341" s="67"/>
      <c r="AR341" s="67"/>
      <c r="AS341" s="67"/>
      <c r="AT341" s="67"/>
      <c r="AU341" s="67"/>
      <c r="AV341" s="67"/>
      <c r="AW341" s="67"/>
      <c r="AX341" s="67"/>
      <c r="AY341" s="67"/>
      <c r="AZ341" s="67"/>
      <c r="BA341" s="67"/>
      <c r="BB341" s="67"/>
      <c r="BC341" s="67"/>
      <c r="BD341" s="67"/>
      <c r="BE341" s="67"/>
      <c r="BF341" s="67"/>
      <c r="BG341" s="67"/>
      <c r="BH341" s="67"/>
      <c r="BI341" s="67"/>
      <c r="BJ341" s="67"/>
      <c r="BK341" s="67"/>
      <c r="BL341" s="67"/>
      <c r="BM341" s="67"/>
      <c r="BN341" s="67"/>
      <c r="BO341" s="67"/>
      <c r="BP341" s="67"/>
      <c r="BQ341" s="67"/>
      <c r="BR341" s="67"/>
      <c r="BS341" s="67"/>
      <c r="BT341" s="67"/>
      <c r="BU341" s="67"/>
    </row>
    <row r="342" spans="1:73" s="77" customFormat="1" ht="15.75">
      <c r="A342" s="292" t="s">
        <v>747</v>
      </c>
      <c r="B342" s="266" t="s">
        <v>60</v>
      </c>
      <c r="C342" s="268" t="s">
        <v>1310</v>
      </c>
      <c r="D342" s="268"/>
      <c r="E342" s="268"/>
      <c r="F342" s="268"/>
      <c r="G342" s="268"/>
      <c r="H342" s="268" t="s">
        <v>1311</v>
      </c>
      <c r="I342" s="268" t="str">
        <f>+I337</f>
        <v>Usado</v>
      </c>
      <c r="J342" s="268">
        <v>1</v>
      </c>
      <c r="K342" s="268"/>
      <c r="L342" s="268"/>
      <c r="M342" s="268" t="str">
        <f>+A330</f>
        <v>ESTACION DE ENFERMERIA</v>
      </c>
      <c r="N342" s="175"/>
      <c r="U342" s="67"/>
      <c r="V342" s="67"/>
      <c r="W342" s="67"/>
      <c r="X342" s="67"/>
      <c r="Y342" s="67"/>
      <c r="Z342" s="67"/>
      <c r="AA342" s="67"/>
      <c r="AB342" s="67"/>
      <c r="AC342" s="67"/>
      <c r="AD342" s="67"/>
      <c r="AE342" s="67"/>
      <c r="AF342" s="67"/>
      <c r="AG342" s="67"/>
      <c r="AH342" s="67"/>
      <c r="AI342" s="67"/>
      <c r="AJ342" s="67"/>
      <c r="AK342" s="67"/>
      <c r="AL342" s="67"/>
      <c r="AM342" s="67"/>
      <c r="AN342" s="67"/>
      <c r="AO342" s="67"/>
      <c r="AP342" s="67"/>
      <c r="AQ342" s="67"/>
      <c r="AR342" s="67"/>
      <c r="AS342" s="67"/>
      <c r="AT342" s="67"/>
      <c r="AU342" s="67"/>
      <c r="AV342" s="67"/>
      <c r="AW342" s="67"/>
      <c r="AX342" s="67"/>
      <c r="AY342" s="67"/>
      <c r="AZ342" s="67"/>
      <c r="BA342" s="67"/>
      <c r="BB342" s="67"/>
      <c r="BC342" s="67"/>
      <c r="BD342" s="67"/>
      <c r="BE342" s="67"/>
      <c r="BF342" s="67"/>
      <c r="BG342" s="67"/>
      <c r="BH342" s="67"/>
      <c r="BI342" s="67"/>
      <c r="BJ342" s="67"/>
      <c r="BK342" s="67"/>
      <c r="BL342" s="67"/>
      <c r="BM342" s="67"/>
      <c r="BN342" s="67"/>
      <c r="BO342" s="67"/>
      <c r="BP342" s="67"/>
      <c r="BQ342" s="67"/>
      <c r="BR342" s="67"/>
      <c r="BS342" s="67"/>
      <c r="BT342" s="67"/>
      <c r="BU342" s="67"/>
    </row>
    <row r="343" spans="1:73" s="77" customFormat="1" ht="15.75">
      <c r="A343" s="292" t="s">
        <v>748</v>
      </c>
      <c r="B343" s="266" t="s">
        <v>60</v>
      </c>
      <c r="C343" s="268" t="s">
        <v>1312</v>
      </c>
      <c r="D343" s="268"/>
      <c r="E343" s="268" t="s">
        <v>1313</v>
      </c>
      <c r="F343" s="268"/>
      <c r="G343" s="268"/>
      <c r="H343" s="268" t="s">
        <v>958</v>
      </c>
      <c r="I343" s="268" t="str">
        <f>+I341</f>
        <v>Usado</v>
      </c>
      <c r="J343" s="268">
        <v>1</v>
      </c>
      <c r="K343" s="268"/>
      <c r="L343" s="268"/>
      <c r="M343" s="268" t="str">
        <f>+A330</f>
        <v>ESTACION DE ENFERMERIA</v>
      </c>
      <c r="N343" s="175"/>
      <c r="U343" s="67"/>
      <c r="V343" s="67"/>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7"/>
      <c r="BC343" s="67"/>
      <c r="BD343" s="67"/>
      <c r="BE343" s="67"/>
      <c r="BF343" s="67"/>
      <c r="BG343" s="67"/>
      <c r="BH343" s="67"/>
      <c r="BI343" s="67"/>
      <c r="BJ343" s="67"/>
      <c r="BK343" s="67"/>
      <c r="BL343" s="67"/>
      <c r="BM343" s="67"/>
      <c r="BN343" s="67"/>
      <c r="BO343" s="67"/>
      <c r="BP343" s="67"/>
      <c r="BQ343" s="67"/>
      <c r="BR343" s="67"/>
      <c r="BS343" s="67"/>
      <c r="BT343" s="67"/>
      <c r="BU343" s="67"/>
    </row>
    <row r="344" spans="1:73" s="107" customFormat="1" ht="16.5" thickBot="1">
      <c r="A344" s="292" t="s">
        <v>749</v>
      </c>
      <c r="B344" s="270" t="s">
        <v>60</v>
      </c>
      <c r="C344" s="277" t="s">
        <v>562</v>
      </c>
      <c r="D344" s="277"/>
      <c r="E344" s="277"/>
      <c r="F344" s="277"/>
      <c r="G344" s="277"/>
      <c r="H344" s="277" t="str">
        <f>+H329</f>
        <v>Negro</v>
      </c>
      <c r="I344" s="277" t="str">
        <f>+I337</f>
        <v>Usado</v>
      </c>
      <c r="J344" s="277">
        <v>1</v>
      </c>
      <c r="K344" s="277"/>
      <c r="L344" s="277"/>
      <c r="M344" s="277" t="str">
        <f>+A330</f>
        <v>ESTACION DE ENFERMERIA</v>
      </c>
      <c r="N344" s="106"/>
      <c r="U344" s="67"/>
      <c r="V344" s="67"/>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7"/>
      <c r="BC344" s="67"/>
      <c r="BD344" s="67"/>
      <c r="BE344" s="67"/>
      <c r="BF344" s="67"/>
      <c r="BG344" s="67"/>
      <c r="BH344" s="67"/>
      <c r="BI344" s="67"/>
      <c r="BJ344" s="67"/>
      <c r="BK344" s="67"/>
      <c r="BL344" s="67"/>
      <c r="BM344" s="67"/>
      <c r="BN344" s="67"/>
      <c r="BO344" s="67"/>
      <c r="BP344" s="67"/>
      <c r="BQ344" s="67"/>
      <c r="BR344" s="67"/>
      <c r="BS344" s="67"/>
      <c r="BT344" s="67"/>
      <c r="BU344" s="67"/>
    </row>
    <row r="345" spans="1:73" s="167" customFormat="1" ht="15.75" thickBot="1">
      <c r="A345" s="362" t="s">
        <v>1314</v>
      </c>
      <c r="B345" s="363"/>
      <c r="C345" s="363"/>
      <c r="D345" s="363"/>
      <c r="E345" s="363"/>
      <c r="F345" s="363"/>
      <c r="G345" s="363"/>
      <c r="H345" s="363"/>
      <c r="I345" s="363"/>
      <c r="J345" s="363"/>
      <c r="K345" s="363"/>
      <c r="L345" s="363"/>
      <c r="M345" s="363"/>
      <c r="N345" s="364"/>
      <c r="O345" s="126"/>
      <c r="P345" s="126"/>
      <c r="Q345" s="126"/>
      <c r="R345" s="126"/>
      <c r="S345" s="126"/>
      <c r="T345" s="126"/>
      <c r="U345" s="127"/>
      <c r="V345" s="127"/>
      <c r="W345" s="127"/>
      <c r="X345" s="127"/>
      <c r="Y345" s="127"/>
      <c r="Z345" s="127"/>
      <c r="AA345" s="127"/>
      <c r="AB345" s="127"/>
      <c r="AC345" s="127"/>
      <c r="AD345" s="127"/>
      <c r="AE345" s="127"/>
      <c r="AF345" s="127"/>
      <c r="AG345" s="127"/>
      <c r="AH345" s="127"/>
      <c r="AI345" s="127"/>
      <c r="AJ345" s="127"/>
      <c r="AK345" s="127"/>
      <c r="AL345" s="127"/>
      <c r="AM345" s="127"/>
      <c r="AN345" s="127"/>
      <c r="AO345" s="127"/>
      <c r="AP345" s="127"/>
      <c r="AQ345" s="127"/>
      <c r="AR345" s="127"/>
      <c r="AS345" s="127"/>
      <c r="AT345" s="127"/>
      <c r="AU345" s="127"/>
      <c r="AV345" s="127"/>
      <c r="AW345" s="127"/>
      <c r="AX345" s="127"/>
      <c r="AY345" s="127"/>
      <c r="AZ345" s="127"/>
      <c r="BA345" s="127"/>
      <c r="BB345" s="127"/>
      <c r="BC345" s="127"/>
      <c r="BD345" s="127"/>
      <c r="BE345" s="127"/>
      <c r="BF345" s="127"/>
      <c r="BG345" s="127"/>
      <c r="BH345" s="127"/>
      <c r="BI345" s="127"/>
      <c r="BJ345" s="127"/>
      <c r="BK345" s="127"/>
      <c r="BL345" s="127"/>
      <c r="BM345" s="127"/>
      <c r="BN345" s="127"/>
      <c r="BO345" s="127"/>
      <c r="BP345" s="127"/>
      <c r="BQ345" s="127"/>
      <c r="BR345" s="127"/>
      <c r="BS345" s="127"/>
      <c r="BT345" s="127"/>
      <c r="BU345" s="127"/>
    </row>
    <row r="346" spans="1:73" s="108" customFormat="1" ht="15.75">
      <c r="A346" s="292" t="s">
        <v>750</v>
      </c>
      <c r="B346" s="275" t="s">
        <v>60</v>
      </c>
      <c r="C346" s="276" t="s">
        <v>1315</v>
      </c>
      <c r="D346" s="276"/>
      <c r="E346" s="276"/>
      <c r="F346" s="276"/>
      <c r="G346" s="276"/>
      <c r="H346" s="276" t="str">
        <f>+H332</f>
        <v>Negro</v>
      </c>
      <c r="I346" s="276" t="str">
        <f>+I339</f>
        <v>Usado</v>
      </c>
      <c r="J346" s="276">
        <v>10</v>
      </c>
      <c r="K346" s="276"/>
      <c r="L346" s="276"/>
      <c r="M346" s="276" t="str">
        <f>+A345</f>
        <v>SALON DE CONFERECIA</v>
      </c>
      <c r="N346" s="131"/>
      <c r="U346" s="67"/>
      <c r="V346" s="67"/>
      <c r="W346" s="67"/>
      <c r="X346" s="67"/>
      <c r="Y346" s="67"/>
      <c r="Z346" s="67"/>
      <c r="AA346" s="67"/>
      <c r="AB346" s="67"/>
      <c r="AC346" s="67"/>
      <c r="AD346" s="67"/>
      <c r="AE346" s="67"/>
      <c r="AF346" s="67"/>
      <c r="AG346" s="67"/>
      <c r="AH346" s="67"/>
      <c r="AI346" s="67"/>
      <c r="AJ346" s="67"/>
      <c r="AK346" s="67"/>
      <c r="AL346" s="67"/>
      <c r="AM346" s="67"/>
      <c r="AN346" s="67"/>
      <c r="AO346" s="67"/>
      <c r="AP346" s="67"/>
      <c r="AQ346" s="67"/>
      <c r="AR346" s="67"/>
      <c r="AS346" s="67"/>
      <c r="AT346" s="67"/>
      <c r="AU346" s="67"/>
      <c r="AV346" s="67"/>
      <c r="AW346" s="67"/>
      <c r="AX346" s="67"/>
      <c r="AY346" s="67"/>
      <c r="AZ346" s="67"/>
      <c r="BA346" s="67"/>
      <c r="BB346" s="67"/>
      <c r="BC346" s="67"/>
      <c r="BD346" s="67"/>
      <c r="BE346" s="67"/>
      <c r="BF346" s="67"/>
      <c r="BG346" s="67"/>
      <c r="BH346" s="67"/>
      <c r="BI346" s="67"/>
      <c r="BJ346" s="67"/>
      <c r="BK346" s="67"/>
      <c r="BL346" s="67"/>
      <c r="BM346" s="67"/>
      <c r="BN346" s="67"/>
      <c r="BO346" s="67"/>
      <c r="BP346" s="67"/>
      <c r="BQ346" s="67"/>
      <c r="BR346" s="67"/>
      <c r="BS346" s="67"/>
      <c r="BT346" s="67"/>
      <c r="BU346" s="67"/>
    </row>
    <row r="347" spans="1:73" s="77" customFormat="1" ht="15.75">
      <c r="A347" s="292" t="s">
        <v>751</v>
      </c>
      <c r="B347" s="266" t="s">
        <v>60</v>
      </c>
      <c r="C347" s="268" t="s">
        <v>1276</v>
      </c>
      <c r="D347" s="268"/>
      <c r="E347" s="268"/>
      <c r="F347" s="268"/>
      <c r="G347" s="268"/>
      <c r="H347" s="268" t="s">
        <v>389</v>
      </c>
      <c r="I347" s="268" t="str">
        <f>+I337</f>
        <v>Usado</v>
      </c>
      <c r="J347" s="268">
        <v>4</v>
      </c>
      <c r="K347" s="268"/>
      <c r="L347" s="268"/>
      <c r="M347" s="268" t="str">
        <f>+A345</f>
        <v>SALON DE CONFERECIA</v>
      </c>
      <c r="N347" s="175"/>
      <c r="U347" s="67"/>
      <c r="V347" s="67"/>
      <c r="W347" s="67"/>
      <c r="X347" s="67"/>
      <c r="Y347" s="67"/>
      <c r="Z347" s="67"/>
      <c r="AA347" s="67"/>
      <c r="AB347" s="67"/>
      <c r="AC347" s="67"/>
      <c r="AD347" s="67"/>
      <c r="AE347" s="67"/>
      <c r="AF347" s="67"/>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7"/>
      <c r="BC347" s="67"/>
      <c r="BD347" s="67"/>
      <c r="BE347" s="67"/>
      <c r="BF347" s="67"/>
      <c r="BG347" s="67"/>
      <c r="BH347" s="67"/>
      <c r="BI347" s="67"/>
      <c r="BJ347" s="67"/>
      <c r="BK347" s="67"/>
      <c r="BL347" s="67"/>
      <c r="BM347" s="67"/>
      <c r="BN347" s="67"/>
      <c r="BO347" s="67"/>
      <c r="BP347" s="67"/>
      <c r="BQ347" s="67"/>
      <c r="BR347" s="67"/>
      <c r="BS347" s="67"/>
      <c r="BT347" s="67"/>
      <c r="BU347" s="67"/>
    </row>
    <row r="348" spans="1:73" s="77" customFormat="1" ht="15.75">
      <c r="A348" s="292" t="s">
        <v>752</v>
      </c>
      <c r="B348" s="266" t="s">
        <v>60</v>
      </c>
      <c r="C348" s="268" t="s">
        <v>1316</v>
      </c>
      <c r="D348" s="268"/>
      <c r="E348" s="268"/>
      <c r="F348" s="268"/>
      <c r="G348" s="268"/>
      <c r="H348" s="268" t="str">
        <f>+H347</f>
        <v>Blanco</v>
      </c>
      <c r="I348" s="268" t="str">
        <f>+I344</f>
        <v>Usado</v>
      </c>
      <c r="J348" s="268">
        <v>1</v>
      </c>
      <c r="K348" s="268"/>
      <c r="L348" s="268"/>
      <c r="M348" s="268" t="str">
        <f>+A345</f>
        <v>SALON DE CONFERECIA</v>
      </c>
      <c r="N348" s="175"/>
      <c r="U348" s="67"/>
      <c r="V348" s="67"/>
      <c r="W348" s="67"/>
      <c r="X348" s="67"/>
      <c r="Y348" s="67"/>
      <c r="Z348" s="67"/>
      <c r="AA348" s="67"/>
      <c r="AB348" s="67"/>
      <c r="AC348" s="67"/>
      <c r="AD348" s="67"/>
      <c r="AE348" s="67"/>
      <c r="AF348" s="67"/>
      <c r="AG348" s="67"/>
      <c r="AH348" s="67"/>
      <c r="AI348" s="67"/>
      <c r="AJ348" s="67"/>
      <c r="AK348" s="67"/>
      <c r="AL348" s="67"/>
      <c r="AM348" s="67"/>
      <c r="AN348" s="67"/>
      <c r="AO348" s="67"/>
      <c r="AP348" s="67"/>
      <c r="AQ348" s="67"/>
      <c r="AR348" s="67"/>
      <c r="AS348" s="67"/>
      <c r="AT348" s="67"/>
      <c r="AU348" s="67"/>
      <c r="AV348" s="67"/>
      <c r="AW348" s="67"/>
      <c r="AX348" s="67"/>
      <c r="AY348" s="67"/>
      <c r="AZ348" s="67"/>
      <c r="BA348" s="67"/>
      <c r="BB348" s="67"/>
      <c r="BC348" s="67"/>
      <c r="BD348" s="67"/>
      <c r="BE348" s="67"/>
      <c r="BF348" s="67"/>
      <c r="BG348" s="67"/>
      <c r="BH348" s="67"/>
      <c r="BI348" s="67"/>
      <c r="BJ348" s="67"/>
      <c r="BK348" s="67"/>
      <c r="BL348" s="67"/>
      <c r="BM348" s="67"/>
      <c r="BN348" s="67"/>
      <c r="BO348" s="67"/>
      <c r="BP348" s="67"/>
      <c r="BQ348" s="67"/>
      <c r="BR348" s="67"/>
      <c r="BS348" s="67"/>
      <c r="BT348" s="67"/>
      <c r="BU348" s="67"/>
    </row>
    <row r="349" spans="1:73" s="77" customFormat="1" ht="15.75">
      <c r="A349" s="292" t="s">
        <v>753</v>
      </c>
      <c r="B349" s="266" t="s">
        <v>60</v>
      </c>
      <c r="C349" s="268" t="s">
        <v>1317</v>
      </c>
      <c r="D349" s="268"/>
      <c r="E349" s="268"/>
      <c r="F349" s="268"/>
      <c r="G349" s="268"/>
      <c r="H349" s="268" t="s">
        <v>1288</v>
      </c>
      <c r="I349" s="268" t="str">
        <f>+I340</f>
        <v>Usado</v>
      </c>
      <c r="J349" s="268">
        <v>1</v>
      </c>
      <c r="K349" s="268"/>
      <c r="L349" s="268"/>
      <c r="M349" s="268" t="str">
        <f>+A345</f>
        <v>SALON DE CONFERECIA</v>
      </c>
      <c r="N349" s="175"/>
      <c r="U349" s="67"/>
      <c r="V349" s="67"/>
      <c r="W349" s="67"/>
      <c r="X349" s="67"/>
      <c r="Y349" s="67"/>
      <c r="Z349" s="67"/>
      <c r="AA349" s="67"/>
      <c r="AB349" s="67"/>
      <c r="AC349" s="67"/>
      <c r="AD349" s="67"/>
      <c r="AE349" s="67"/>
      <c r="AF349" s="67"/>
      <c r="AG349" s="67"/>
      <c r="AH349" s="67"/>
      <c r="AI349" s="67"/>
      <c r="AJ349" s="67"/>
      <c r="AK349" s="67"/>
      <c r="AL349" s="67"/>
      <c r="AM349" s="67"/>
      <c r="AN349" s="67"/>
      <c r="AO349" s="67"/>
      <c r="AP349" s="67"/>
      <c r="AQ349" s="67"/>
      <c r="AR349" s="67"/>
      <c r="AS349" s="67"/>
      <c r="AT349" s="67"/>
      <c r="AU349" s="67"/>
      <c r="AV349" s="67"/>
      <c r="AW349" s="67"/>
      <c r="AX349" s="67"/>
      <c r="AY349" s="67"/>
      <c r="AZ349" s="67"/>
      <c r="BA349" s="67"/>
      <c r="BB349" s="67"/>
      <c r="BC349" s="67"/>
      <c r="BD349" s="67"/>
      <c r="BE349" s="67"/>
      <c r="BF349" s="67"/>
      <c r="BG349" s="67"/>
      <c r="BH349" s="67"/>
      <c r="BI349" s="67"/>
      <c r="BJ349" s="67"/>
      <c r="BK349" s="67"/>
      <c r="BL349" s="67"/>
      <c r="BM349" s="67"/>
      <c r="BN349" s="67"/>
      <c r="BO349" s="67"/>
      <c r="BP349" s="67"/>
      <c r="BQ349" s="67"/>
      <c r="BR349" s="67"/>
      <c r="BS349" s="67"/>
      <c r="BT349" s="67"/>
      <c r="BU349" s="67"/>
    </row>
    <row r="350" spans="1:73" s="107" customFormat="1" ht="16.5" thickBot="1">
      <c r="A350" s="292" t="s">
        <v>754</v>
      </c>
      <c r="B350" s="270" t="s">
        <v>60</v>
      </c>
      <c r="C350" s="277" t="s">
        <v>1318</v>
      </c>
      <c r="D350" s="277"/>
      <c r="E350" s="277"/>
      <c r="F350" s="277"/>
      <c r="G350" s="277"/>
      <c r="H350" s="277" t="str">
        <f>+H347</f>
        <v>Blanco</v>
      </c>
      <c r="I350" s="277" t="str">
        <f>+I338</f>
        <v>Usado</v>
      </c>
      <c r="J350" s="277">
        <v>1</v>
      </c>
      <c r="K350" s="277"/>
      <c r="L350" s="277"/>
      <c r="M350" s="277" t="str">
        <f>+A345</f>
        <v>SALON DE CONFERECIA</v>
      </c>
      <c r="N350" s="106"/>
      <c r="U350" s="67"/>
      <c r="V350" s="67"/>
      <c r="W350" s="67"/>
      <c r="X350" s="67"/>
      <c r="Y350" s="67"/>
      <c r="Z350" s="67"/>
      <c r="AA350" s="67"/>
      <c r="AB350" s="67"/>
      <c r="AC350" s="67"/>
      <c r="AD350" s="67"/>
      <c r="AE350" s="67"/>
      <c r="AF350" s="67"/>
      <c r="AG350" s="67"/>
      <c r="AH350" s="67"/>
      <c r="AI350" s="67"/>
      <c r="AJ350" s="67"/>
      <c r="AK350" s="67"/>
      <c r="AL350" s="67"/>
      <c r="AM350" s="67"/>
      <c r="AN350" s="67"/>
      <c r="AO350" s="67"/>
      <c r="AP350" s="67"/>
      <c r="AQ350" s="67"/>
      <c r="AR350" s="67"/>
      <c r="AS350" s="67"/>
      <c r="AT350" s="67"/>
      <c r="AU350" s="67"/>
      <c r="AV350" s="67"/>
      <c r="AW350" s="67"/>
      <c r="AX350" s="67"/>
      <c r="AY350" s="67"/>
      <c r="AZ350" s="67"/>
      <c r="BA350" s="67"/>
      <c r="BB350" s="67"/>
      <c r="BC350" s="67"/>
      <c r="BD350" s="67"/>
      <c r="BE350" s="67"/>
      <c r="BF350" s="67"/>
      <c r="BG350" s="67"/>
      <c r="BH350" s="67"/>
      <c r="BI350" s="67"/>
      <c r="BJ350" s="67"/>
      <c r="BK350" s="67"/>
      <c r="BL350" s="67"/>
      <c r="BM350" s="67"/>
      <c r="BN350" s="67"/>
      <c r="BO350" s="67"/>
      <c r="BP350" s="67"/>
      <c r="BQ350" s="67"/>
      <c r="BR350" s="67"/>
      <c r="BS350" s="67"/>
      <c r="BT350" s="67"/>
      <c r="BU350" s="67"/>
    </row>
    <row r="351" spans="1:73" s="167" customFormat="1" ht="15.75" thickBot="1">
      <c r="A351" s="362" t="s">
        <v>1319</v>
      </c>
      <c r="B351" s="363"/>
      <c r="C351" s="363"/>
      <c r="D351" s="363"/>
      <c r="E351" s="363"/>
      <c r="F351" s="363"/>
      <c r="G351" s="363"/>
      <c r="H351" s="363"/>
      <c r="I351" s="363"/>
      <c r="J351" s="363"/>
      <c r="K351" s="363"/>
      <c r="L351" s="363"/>
      <c r="M351" s="363"/>
      <c r="N351" s="364"/>
      <c r="O351" s="126"/>
      <c r="P351" s="126"/>
      <c r="Q351" s="126"/>
      <c r="R351" s="126"/>
      <c r="S351" s="126"/>
      <c r="T351" s="126"/>
      <c r="U351" s="127"/>
      <c r="V351" s="127"/>
      <c r="W351" s="127"/>
      <c r="X351" s="127"/>
      <c r="Y351" s="127"/>
      <c r="Z351" s="127"/>
      <c r="AA351" s="127"/>
      <c r="AB351" s="127"/>
      <c r="AC351" s="127"/>
      <c r="AD351" s="127"/>
      <c r="AE351" s="127"/>
      <c r="AF351" s="127"/>
      <c r="AG351" s="127"/>
      <c r="AH351" s="127"/>
      <c r="AI351" s="127"/>
      <c r="AJ351" s="127"/>
      <c r="AK351" s="127"/>
      <c r="AL351" s="127"/>
      <c r="AM351" s="127"/>
      <c r="AN351" s="127"/>
      <c r="AO351" s="127"/>
      <c r="AP351" s="127"/>
      <c r="AQ351" s="127"/>
      <c r="AR351" s="127"/>
      <c r="AS351" s="127"/>
      <c r="AT351" s="127"/>
      <c r="AU351" s="127"/>
      <c r="AV351" s="127"/>
      <c r="AW351" s="127"/>
      <c r="AX351" s="127"/>
      <c r="AY351" s="127"/>
      <c r="AZ351" s="127"/>
      <c r="BA351" s="127"/>
      <c r="BB351" s="127"/>
      <c r="BC351" s="127"/>
      <c r="BD351" s="127"/>
      <c r="BE351" s="127"/>
      <c r="BF351" s="127"/>
      <c r="BG351" s="127"/>
      <c r="BH351" s="127"/>
      <c r="BI351" s="127"/>
      <c r="BJ351" s="127"/>
      <c r="BK351" s="127"/>
      <c r="BL351" s="127"/>
      <c r="BM351" s="127"/>
      <c r="BN351" s="127"/>
      <c r="BO351" s="127"/>
      <c r="BP351" s="127"/>
      <c r="BQ351" s="127"/>
      <c r="BR351" s="127"/>
      <c r="BS351" s="127"/>
      <c r="BT351" s="127"/>
      <c r="BU351" s="127"/>
    </row>
    <row r="352" spans="1:73" s="108" customFormat="1" ht="15.75">
      <c r="A352" s="292" t="s">
        <v>755</v>
      </c>
      <c r="B352" s="275" t="s">
        <v>60</v>
      </c>
      <c r="C352" s="276" t="s">
        <v>1320</v>
      </c>
      <c r="D352" s="276"/>
      <c r="E352" s="276"/>
      <c r="F352" s="276"/>
      <c r="G352" s="276"/>
      <c r="H352" s="276" t="str">
        <f>+H346</f>
        <v>Negro</v>
      </c>
      <c r="I352" s="276" t="str">
        <f>+I347</f>
        <v>Usado</v>
      </c>
      <c r="J352" s="276">
        <v>2</v>
      </c>
      <c r="K352" s="276"/>
      <c r="L352" s="276"/>
      <c r="M352" s="276" t="str">
        <f>+A351</f>
        <v>Recepcion</v>
      </c>
      <c r="N352" s="131"/>
      <c r="U352" s="67"/>
      <c r="V352" s="67"/>
      <c r="W352" s="67"/>
      <c r="X352" s="67"/>
      <c r="Y352" s="67"/>
      <c r="Z352" s="67"/>
      <c r="AA352" s="67"/>
      <c r="AB352" s="67"/>
      <c r="AC352" s="67"/>
      <c r="AD352" s="67"/>
      <c r="AE352" s="67"/>
      <c r="AF352" s="67"/>
      <c r="AG352" s="67"/>
      <c r="AH352" s="67"/>
      <c r="AI352" s="67"/>
      <c r="AJ352" s="67"/>
      <c r="AK352" s="67"/>
      <c r="AL352" s="67"/>
      <c r="AM352" s="67"/>
      <c r="AN352" s="67"/>
      <c r="AO352" s="67"/>
      <c r="AP352" s="67"/>
      <c r="AQ352" s="67"/>
      <c r="AR352" s="67"/>
      <c r="AS352" s="67"/>
      <c r="AT352" s="67"/>
      <c r="AU352" s="67"/>
      <c r="AV352" s="67"/>
      <c r="AW352" s="67"/>
      <c r="AX352" s="67"/>
      <c r="AY352" s="67"/>
      <c r="AZ352" s="67"/>
      <c r="BA352" s="67"/>
      <c r="BB352" s="67"/>
      <c r="BC352" s="67"/>
      <c r="BD352" s="67"/>
      <c r="BE352" s="67"/>
      <c r="BF352" s="67"/>
      <c r="BG352" s="67"/>
      <c r="BH352" s="67"/>
      <c r="BI352" s="67"/>
      <c r="BJ352" s="67"/>
      <c r="BK352" s="67"/>
      <c r="BL352" s="67"/>
      <c r="BM352" s="67"/>
      <c r="BN352" s="67"/>
      <c r="BO352" s="67"/>
      <c r="BP352" s="67"/>
      <c r="BQ352" s="67"/>
      <c r="BR352" s="67"/>
      <c r="BS352" s="67"/>
      <c r="BT352" s="67"/>
      <c r="BU352" s="67"/>
    </row>
    <row r="353" spans="1:73" s="77" customFormat="1" ht="15.75">
      <c r="A353" s="292" t="s">
        <v>756</v>
      </c>
      <c r="B353" s="266" t="s">
        <v>60</v>
      </c>
      <c r="C353" s="268" t="s">
        <v>1321</v>
      </c>
      <c r="D353" s="268"/>
      <c r="E353" s="268"/>
      <c r="F353" s="268"/>
      <c r="G353" s="268"/>
      <c r="H353" s="268" t="s">
        <v>384</v>
      </c>
      <c r="I353" s="268" t="str">
        <f>+I349</f>
        <v>Usado</v>
      </c>
      <c r="J353" s="268">
        <v>2</v>
      </c>
      <c r="K353" s="268"/>
      <c r="L353" s="268"/>
      <c r="M353" s="268" t="str">
        <f>+A351</f>
        <v>Recepcion</v>
      </c>
      <c r="N353" s="175"/>
      <c r="U353" s="67"/>
      <c r="V353" s="67"/>
      <c r="W353" s="67"/>
      <c r="X353" s="67"/>
      <c r="Y353" s="67"/>
      <c r="Z353" s="67"/>
      <c r="AA353" s="67"/>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7"/>
      <c r="BC353" s="67"/>
      <c r="BD353" s="67"/>
      <c r="BE353" s="67"/>
      <c r="BF353" s="67"/>
      <c r="BG353" s="67"/>
      <c r="BH353" s="67"/>
      <c r="BI353" s="67"/>
      <c r="BJ353" s="67"/>
      <c r="BK353" s="67"/>
      <c r="BL353" s="67"/>
      <c r="BM353" s="67"/>
      <c r="BN353" s="67"/>
      <c r="BO353" s="67"/>
      <c r="BP353" s="67"/>
      <c r="BQ353" s="67"/>
      <c r="BR353" s="67"/>
      <c r="BS353" s="67"/>
      <c r="BT353" s="67"/>
      <c r="BU353" s="67"/>
    </row>
    <row r="354" spans="1:73" s="77" customFormat="1" ht="15.75">
      <c r="A354" s="292" t="s">
        <v>757</v>
      </c>
      <c r="B354" s="266" t="s">
        <v>60</v>
      </c>
      <c r="C354" s="268" t="s">
        <v>669</v>
      </c>
      <c r="D354" s="268"/>
      <c r="E354" s="268" t="s">
        <v>1195</v>
      </c>
      <c r="F354" s="268"/>
      <c r="G354" s="268"/>
      <c r="H354" s="268" t="str">
        <f>+H346</f>
        <v>Negro</v>
      </c>
      <c r="I354" s="268" t="str">
        <f>+I349</f>
        <v>Usado</v>
      </c>
      <c r="J354" s="268">
        <v>1</v>
      </c>
      <c r="K354" s="268"/>
      <c r="L354" s="268"/>
      <c r="M354" s="268" t="str">
        <f>+A351</f>
        <v>Recepcion</v>
      </c>
      <c r="N354" s="175"/>
      <c r="U354" s="67"/>
      <c r="V354" s="67"/>
      <c r="W354" s="67"/>
      <c r="X354" s="67"/>
      <c r="Y354" s="67"/>
      <c r="Z354" s="67"/>
      <c r="AA354" s="67"/>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7"/>
      <c r="BC354" s="67"/>
      <c r="BD354" s="67"/>
      <c r="BE354" s="67"/>
      <c r="BF354" s="67"/>
      <c r="BG354" s="67"/>
      <c r="BH354" s="67"/>
      <c r="BI354" s="67"/>
      <c r="BJ354" s="67"/>
      <c r="BK354" s="67"/>
      <c r="BL354" s="67"/>
      <c r="BM354" s="67"/>
      <c r="BN354" s="67"/>
      <c r="BO354" s="67"/>
      <c r="BP354" s="67"/>
      <c r="BQ354" s="67"/>
      <c r="BR354" s="67"/>
      <c r="BS354" s="67"/>
      <c r="BT354" s="67"/>
      <c r="BU354" s="67"/>
    </row>
    <row r="355" spans="1:73" s="77" customFormat="1" ht="15.75">
      <c r="A355" s="292" t="s">
        <v>758</v>
      </c>
      <c r="B355" s="266" t="s">
        <v>60</v>
      </c>
      <c r="C355" s="268" t="s">
        <v>1322</v>
      </c>
      <c r="D355" s="268"/>
      <c r="E355" s="268"/>
      <c r="F355" s="268"/>
      <c r="G355" s="268"/>
      <c r="H355" s="268" t="s">
        <v>1239</v>
      </c>
      <c r="I355" s="268" t="str">
        <f>+I348</f>
        <v>Usado</v>
      </c>
      <c r="J355" s="268">
        <v>1</v>
      </c>
      <c r="K355" s="268"/>
      <c r="L355" s="268"/>
      <c r="M355" s="268" t="str">
        <f>+A351</f>
        <v>Recepcion</v>
      </c>
      <c r="N355" s="175"/>
      <c r="U355" s="67"/>
      <c r="V355" s="67"/>
      <c r="W355" s="67"/>
      <c r="X355" s="67"/>
      <c r="Y355" s="67"/>
      <c r="Z355" s="67"/>
      <c r="AA355" s="67"/>
      <c r="AB355" s="67"/>
      <c r="AC355" s="67"/>
      <c r="AD355" s="67"/>
      <c r="AE355" s="67"/>
      <c r="AF355" s="67"/>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7"/>
      <c r="BC355" s="67"/>
      <c r="BD355" s="67"/>
      <c r="BE355" s="67"/>
      <c r="BF355" s="67"/>
      <c r="BG355" s="67"/>
      <c r="BH355" s="67"/>
      <c r="BI355" s="67"/>
      <c r="BJ355" s="67"/>
      <c r="BK355" s="67"/>
      <c r="BL355" s="67"/>
      <c r="BM355" s="67"/>
      <c r="BN355" s="67"/>
      <c r="BO355" s="67"/>
      <c r="BP355" s="67"/>
      <c r="BQ355" s="67"/>
      <c r="BR355" s="67"/>
      <c r="BS355" s="67"/>
      <c r="BT355" s="67"/>
      <c r="BU355" s="67"/>
    </row>
    <row r="356" spans="1:73" s="77" customFormat="1" ht="15.75">
      <c r="A356" s="292" t="s">
        <v>759</v>
      </c>
      <c r="B356" s="266" t="s">
        <v>60</v>
      </c>
      <c r="C356" s="268" t="s">
        <v>1303</v>
      </c>
      <c r="D356" s="268"/>
      <c r="E356" s="268"/>
      <c r="F356" s="268"/>
      <c r="G356" s="268"/>
      <c r="H356" s="268" t="str">
        <f>+H354</f>
        <v>Negro</v>
      </c>
      <c r="I356" s="268" t="str">
        <f>+I354</f>
        <v>Usado</v>
      </c>
      <c r="J356" s="268">
        <f>+J355</f>
        <v>1</v>
      </c>
      <c r="K356" s="268"/>
      <c r="L356" s="268"/>
      <c r="M356" s="268" t="str">
        <f>+A351</f>
        <v>Recepcion</v>
      </c>
      <c r="N356" s="175"/>
      <c r="U356" s="67"/>
      <c r="V356" s="67"/>
      <c r="W356" s="67"/>
      <c r="X356" s="67"/>
      <c r="Y356" s="67"/>
      <c r="Z356" s="67"/>
      <c r="AA356" s="67"/>
      <c r="AB356" s="67"/>
      <c r="AC356" s="67"/>
      <c r="AD356" s="67"/>
      <c r="AE356" s="67"/>
      <c r="AF356" s="67"/>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7"/>
      <c r="BC356" s="67"/>
      <c r="BD356" s="67"/>
      <c r="BE356" s="67"/>
      <c r="BF356" s="67"/>
      <c r="BG356" s="67"/>
      <c r="BH356" s="67"/>
      <c r="BI356" s="67"/>
      <c r="BJ356" s="67"/>
      <c r="BK356" s="67"/>
      <c r="BL356" s="67"/>
      <c r="BM356" s="67"/>
      <c r="BN356" s="67"/>
      <c r="BO356" s="67"/>
      <c r="BP356" s="67"/>
      <c r="BQ356" s="67"/>
      <c r="BR356" s="67"/>
      <c r="BS356" s="67"/>
      <c r="BT356" s="67"/>
      <c r="BU356" s="67"/>
    </row>
    <row r="357" spans="1:73" s="77" customFormat="1" ht="15.75">
      <c r="A357" s="292" t="s">
        <v>760</v>
      </c>
      <c r="B357" s="266" t="s">
        <v>60</v>
      </c>
      <c r="C357" s="268" t="s">
        <v>453</v>
      </c>
      <c r="D357" s="268"/>
      <c r="E357" s="268" t="s">
        <v>915</v>
      </c>
      <c r="F357" s="268"/>
      <c r="G357" s="268"/>
      <c r="H357" s="268" t="str">
        <f>+H356</f>
        <v>Negro</v>
      </c>
      <c r="I357" s="268" t="str">
        <f>+I356</f>
        <v>Usado</v>
      </c>
      <c r="J357" s="268">
        <v>1</v>
      </c>
      <c r="K357" s="268"/>
      <c r="L357" s="268"/>
      <c r="M357" s="268" t="str">
        <f>+A351</f>
        <v>Recepcion</v>
      </c>
      <c r="N357" s="175"/>
      <c r="U357" s="67"/>
      <c r="V357" s="67"/>
      <c r="W357" s="67"/>
      <c r="X357" s="67"/>
      <c r="Y357" s="67"/>
      <c r="Z357" s="67"/>
      <c r="AA357" s="67"/>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7"/>
      <c r="BC357" s="67"/>
      <c r="BD357" s="67"/>
      <c r="BE357" s="67"/>
      <c r="BF357" s="67"/>
      <c r="BG357" s="67"/>
      <c r="BH357" s="67"/>
      <c r="BI357" s="67"/>
      <c r="BJ357" s="67"/>
      <c r="BK357" s="67"/>
      <c r="BL357" s="67"/>
      <c r="BM357" s="67"/>
      <c r="BN357" s="67"/>
      <c r="BO357" s="67"/>
      <c r="BP357" s="67"/>
      <c r="BQ357" s="67"/>
      <c r="BR357" s="67"/>
      <c r="BS357" s="67"/>
      <c r="BT357" s="67"/>
      <c r="BU357" s="67"/>
    </row>
    <row r="358" spans="1:73" s="77" customFormat="1" ht="15.75">
      <c r="A358" s="292" t="s">
        <v>761</v>
      </c>
      <c r="B358" s="266" t="s">
        <v>60</v>
      </c>
      <c r="C358" s="268" t="s">
        <v>404</v>
      </c>
      <c r="D358" s="268"/>
      <c r="E358" s="268" t="s">
        <v>405</v>
      </c>
      <c r="F358" s="268"/>
      <c r="G358" s="268"/>
      <c r="H358" s="268" t="str">
        <f>+H357</f>
        <v>Negro</v>
      </c>
      <c r="I358" s="268" t="str">
        <f>+I355</f>
        <v>Usado</v>
      </c>
      <c r="J358" s="268">
        <v>1</v>
      </c>
      <c r="K358" s="268"/>
      <c r="L358" s="268"/>
      <c r="M358" s="268" t="str">
        <f>+A351</f>
        <v>Recepcion</v>
      </c>
      <c r="N358" s="175"/>
      <c r="U358" s="67"/>
      <c r="V358" s="67"/>
      <c r="W358" s="67"/>
      <c r="X358" s="67"/>
      <c r="Y358" s="67"/>
      <c r="Z358" s="67"/>
      <c r="AA358" s="67"/>
      <c r="AB358" s="67"/>
      <c r="AC358" s="67"/>
      <c r="AD358" s="67"/>
      <c r="AE358" s="67"/>
      <c r="AF358" s="67"/>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7"/>
      <c r="BC358" s="67"/>
      <c r="BD358" s="67"/>
      <c r="BE358" s="67"/>
      <c r="BF358" s="67"/>
      <c r="BG358" s="67"/>
      <c r="BH358" s="67"/>
      <c r="BI358" s="67"/>
      <c r="BJ358" s="67"/>
      <c r="BK358" s="67"/>
      <c r="BL358" s="67"/>
      <c r="BM358" s="67"/>
      <c r="BN358" s="67"/>
      <c r="BO358" s="67"/>
      <c r="BP358" s="67"/>
      <c r="BQ358" s="67"/>
      <c r="BR358" s="67"/>
      <c r="BS358" s="67"/>
      <c r="BT358" s="67"/>
      <c r="BU358" s="67"/>
    </row>
    <row r="359" spans="1:73" s="107" customFormat="1" ht="16.5" thickBot="1">
      <c r="A359" s="292" t="s">
        <v>762</v>
      </c>
      <c r="B359" s="270" t="s">
        <v>60</v>
      </c>
      <c r="C359" s="277" t="str">
        <f>+C732</f>
        <v>Mesas para escritorio azules</v>
      </c>
      <c r="D359" s="277"/>
      <c r="E359" s="277"/>
      <c r="F359" s="277"/>
      <c r="G359" s="277"/>
      <c r="H359" s="277" t="s">
        <v>613</v>
      </c>
      <c r="I359" s="277" t="str">
        <f>+I355</f>
        <v>Usado</v>
      </c>
      <c r="J359" s="277">
        <v>1</v>
      </c>
      <c r="K359" s="277"/>
      <c r="L359" s="277"/>
      <c r="M359" s="277" t="str">
        <f>+A351</f>
        <v>Recepcion</v>
      </c>
      <c r="N359" s="106"/>
      <c r="U359" s="67"/>
      <c r="V359" s="67"/>
      <c r="W359" s="67"/>
      <c r="X359" s="67"/>
      <c r="Y359" s="67"/>
      <c r="Z359" s="67"/>
      <c r="AA359" s="67"/>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67"/>
      <c r="BG359" s="67"/>
      <c r="BH359" s="67"/>
      <c r="BI359" s="67"/>
      <c r="BJ359" s="67"/>
      <c r="BK359" s="67"/>
      <c r="BL359" s="67"/>
      <c r="BM359" s="67"/>
      <c r="BN359" s="67"/>
      <c r="BO359" s="67"/>
      <c r="BP359" s="67"/>
      <c r="BQ359" s="67"/>
      <c r="BR359" s="67"/>
      <c r="BS359" s="67"/>
      <c r="BT359" s="67"/>
      <c r="BU359" s="67"/>
    </row>
    <row r="360" spans="1:73" s="167" customFormat="1" ht="15.75" thickBot="1">
      <c r="A360" s="362" t="s">
        <v>1327</v>
      </c>
      <c r="B360" s="363"/>
      <c r="C360" s="363"/>
      <c r="D360" s="363"/>
      <c r="E360" s="363"/>
      <c r="F360" s="363"/>
      <c r="G360" s="363"/>
      <c r="H360" s="363"/>
      <c r="I360" s="363"/>
      <c r="J360" s="363"/>
      <c r="K360" s="363"/>
      <c r="L360" s="363"/>
      <c r="M360" s="363"/>
      <c r="N360" s="364"/>
      <c r="O360" s="126"/>
      <c r="P360" s="126"/>
      <c r="Q360" s="126"/>
      <c r="R360" s="126"/>
      <c r="S360" s="126"/>
      <c r="T360" s="126"/>
      <c r="U360" s="127"/>
      <c r="V360" s="127"/>
      <c r="W360" s="127"/>
      <c r="X360" s="127"/>
      <c r="Y360" s="127"/>
      <c r="Z360" s="127"/>
      <c r="AA360" s="127"/>
      <c r="AB360" s="127"/>
      <c r="AC360" s="127"/>
      <c r="AD360" s="127"/>
      <c r="AE360" s="127"/>
      <c r="AF360" s="127"/>
      <c r="AG360" s="127"/>
      <c r="AH360" s="127"/>
      <c r="AI360" s="127"/>
      <c r="AJ360" s="127"/>
      <c r="AK360" s="127"/>
      <c r="AL360" s="127"/>
      <c r="AM360" s="127"/>
      <c r="AN360" s="127"/>
      <c r="AO360" s="127"/>
      <c r="AP360" s="127"/>
      <c r="AQ360" s="127"/>
      <c r="AR360" s="127"/>
      <c r="AS360" s="127"/>
      <c r="AT360" s="127"/>
      <c r="AU360" s="127"/>
      <c r="AV360" s="127"/>
      <c r="AW360" s="127"/>
      <c r="AX360" s="127"/>
      <c r="AY360" s="127"/>
      <c r="AZ360" s="127"/>
      <c r="BA360" s="127"/>
      <c r="BB360" s="127"/>
      <c r="BC360" s="127"/>
      <c r="BD360" s="127"/>
      <c r="BE360" s="127"/>
      <c r="BF360" s="127"/>
      <c r="BG360" s="127"/>
      <c r="BH360" s="127"/>
      <c r="BI360" s="127"/>
      <c r="BJ360" s="127"/>
      <c r="BK360" s="127"/>
      <c r="BL360" s="127"/>
      <c r="BM360" s="127"/>
      <c r="BN360" s="127"/>
      <c r="BO360" s="127"/>
      <c r="BP360" s="127"/>
      <c r="BQ360" s="127"/>
      <c r="BR360" s="127"/>
      <c r="BS360" s="127"/>
      <c r="BT360" s="127"/>
      <c r="BU360" s="127"/>
    </row>
    <row r="361" spans="1:73" s="108" customFormat="1" ht="15.75">
      <c r="A361" s="292" t="s">
        <v>763</v>
      </c>
      <c r="B361" s="275" t="s">
        <v>60</v>
      </c>
      <c r="C361" s="276" t="s">
        <v>1323</v>
      </c>
      <c r="D361" s="276"/>
      <c r="E361" s="276"/>
      <c r="F361" s="276"/>
      <c r="G361" s="276"/>
      <c r="H361" s="276" t="s">
        <v>1165</v>
      </c>
      <c r="I361" s="276" t="str">
        <f>+I357</f>
        <v>Usado</v>
      </c>
      <c r="J361" s="276">
        <f>+J357</f>
        <v>1</v>
      </c>
      <c r="K361" s="276"/>
      <c r="L361" s="276"/>
      <c r="M361" s="276" t="str">
        <f>+A360</f>
        <v>ESTACION DE ENFERMERIA B</v>
      </c>
      <c r="N361" s="131"/>
      <c r="U361" s="67"/>
      <c r="V361" s="67"/>
      <c r="W361" s="67"/>
      <c r="X361" s="67"/>
      <c r="Y361" s="67"/>
      <c r="Z361" s="67"/>
      <c r="AA361" s="67"/>
      <c r="AB361" s="67"/>
      <c r="AC361" s="67"/>
      <c r="AD361" s="67"/>
      <c r="AE361" s="67"/>
      <c r="AF361" s="67"/>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7"/>
      <c r="BC361" s="67"/>
      <c r="BD361" s="67"/>
      <c r="BE361" s="67"/>
      <c r="BF361" s="67"/>
      <c r="BG361" s="67"/>
      <c r="BH361" s="67"/>
      <c r="BI361" s="67"/>
      <c r="BJ361" s="67"/>
      <c r="BK361" s="67"/>
      <c r="BL361" s="67"/>
      <c r="BM361" s="67"/>
      <c r="BN361" s="67"/>
      <c r="BO361" s="67"/>
      <c r="BP361" s="67"/>
      <c r="BQ361" s="67"/>
      <c r="BR361" s="67"/>
      <c r="BS361" s="67"/>
      <c r="BT361" s="67"/>
      <c r="BU361" s="67"/>
    </row>
    <row r="362" spans="1:73" s="77" customFormat="1" ht="15.75">
      <c r="A362" s="292" t="s">
        <v>764</v>
      </c>
      <c r="B362" s="266" t="s">
        <v>60</v>
      </c>
      <c r="C362" s="268" t="s">
        <v>1324</v>
      </c>
      <c r="D362" s="268"/>
      <c r="E362" s="268"/>
      <c r="F362" s="268"/>
      <c r="G362" s="268"/>
      <c r="H362" s="268" t="str">
        <f>+H361</f>
        <v>METAL</v>
      </c>
      <c r="I362" s="268" t="str">
        <f>+I357</f>
        <v>Usado</v>
      </c>
      <c r="J362" s="268">
        <v>1</v>
      </c>
      <c r="K362" s="268"/>
      <c r="L362" s="268"/>
      <c r="M362" s="268" t="str">
        <f>+A360</f>
        <v>ESTACION DE ENFERMERIA B</v>
      </c>
      <c r="N362" s="175"/>
      <c r="U362" s="67"/>
      <c r="V362" s="67"/>
      <c r="W362" s="67"/>
      <c r="X362" s="67"/>
      <c r="Y362" s="67"/>
      <c r="Z362" s="67"/>
      <c r="AA362" s="67"/>
      <c r="AB362" s="67"/>
      <c r="AC362" s="67"/>
      <c r="AD362" s="67"/>
      <c r="AE362" s="67"/>
      <c r="AF362" s="67"/>
      <c r="AG362" s="67"/>
      <c r="AH362" s="67"/>
      <c r="AI362" s="67"/>
      <c r="AJ362" s="67"/>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c r="BH362" s="67"/>
      <c r="BI362" s="67"/>
      <c r="BJ362" s="67"/>
      <c r="BK362" s="67"/>
      <c r="BL362" s="67"/>
      <c r="BM362" s="67"/>
      <c r="BN362" s="67"/>
      <c r="BO362" s="67"/>
      <c r="BP362" s="67"/>
      <c r="BQ362" s="67"/>
      <c r="BR362" s="67"/>
      <c r="BS362" s="67"/>
      <c r="BT362" s="67"/>
      <c r="BU362" s="67"/>
    </row>
    <row r="363" spans="1:73" s="77" customFormat="1" ht="15.75">
      <c r="A363" s="292" t="s">
        <v>765</v>
      </c>
      <c r="B363" s="266" t="s">
        <v>60</v>
      </c>
      <c r="C363" s="268" t="s">
        <v>1325</v>
      </c>
      <c r="D363" s="268"/>
      <c r="E363" s="268"/>
      <c r="F363" s="268"/>
      <c r="G363" s="268"/>
      <c r="H363" s="268" t="str">
        <f>+H357</f>
        <v>Negro</v>
      </c>
      <c r="I363" s="268" t="str">
        <f>+I356</f>
        <v>Usado</v>
      </c>
      <c r="J363" s="268">
        <v>1</v>
      </c>
      <c r="K363" s="268"/>
      <c r="L363" s="268"/>
      <c r="M363" s="268" t="str">
        <f>+A360</f>
        <v>ESTACION DE ENFERMERIA B</v>
      </c>
      <c r="N363" s="175"/>
      <c r="U363" s="67"/>
      <c r="V363" s="67"/>
      <c r="W363" s="67"/>
      <c r="X363" s="67"/>
      <c r="Y363" s="67"/>
      <c r="Z363" s="67"/>
      <c r="AA363" s="67"/>
      <c r="AB363" s="67"/>
      <c r="AC363" s="67"/>
      <c r="AD363" s="67"/>
      <c r="AE363" s="67"/>
      <c r="AF363" s="67"/>
      <c r="AG363" s="67"/>
      <c r="AH363" s="67"/>
      <c r="AI363" s="67"/>
      <c r="AJ363" s="67"/>
      <c r="AK363" s="67"/>
      <c r="AL363" s="67"/>
      <c r="AM363" s="67"/>
      <c r="AN363" s="67"/>
      <c r="AO363" s="67"/>
      <c r="AP363" s="67"/>
      <c r="AQ363" s="67"/>
      <c r="AR363" s="67"/>
      <c r="AS363" s="67"/>
      <c r="AT363" s="67"/>
      <c r="AU363" s="67"/>
      <c r="AV363" s="67"/>
      <c r="AW363" s="67"/>
      <c r="AX363" s="67"/>
      <c r="AY363" s="67"/>
      <c r="AZ363" s="67"/>
      <c r="BA363" s="67"/>
      <c r="BB363" s="67"/>
      <c r="BC363" s="67"/>
      <c r="BD363" s="67"/>
      <c r="BE363" s="67"/>
      <c r="BF363" s="67"/>
      <c r="BG363" s="67"/>
      <c r="BH363" s="67"/>
      <c r="BI363" s="67"/>
      <c r="BJ363" s="67"/>
      <c r="BK363" s="67"/>
      <c r="BL363" s="67"/>
      <c r="BM363" s="67"/>
      <c r="BN363" s="67"/>
      <c r="BO363" s="67"/>
      <c r="BP363" s="67"/>
      <c r="BQ363" s="67"/>
      <c r="BR363" s="67"/>
      <c r="BS363" s="67"/>
      <c r="BT363" s="67"/>
      <c r="BU363" s="67"/>
    </row>
    <row r="364" spans="1:73" s="107" customFormat="1" ht="16.5" thickBot="1">
      <c r="A364" s="292" t="s">
        <v>766</v>
      </c>
      <c r="B364" s="270" t="s">
        <v>60</v>
      </c>
      <c r="C364" s="277" t="s">
        <v>1326</v>
      </c>
      <c r="D364" s="277"/>
      <c r="E364" s="277"/>
      <c r="F364" s="277"/>
      <c r="G364" s="277"/>
      <c r="H364" s="277" t="s">
        <v>567</v>
      </c>
      <c r="I364" s="277" t="str">
        <f>+I362</f>
        <v>Usado</v>
      </c>
      <c r="J364" s="277">
        <f>+J362</f>
        <v>1</v>
      </c>
      <c r="K364" s="277"/>
      <c r="L364" s="277"/>
      <c r="M364" s="277" t="str">
        <f>+A360</f>
        <v>ESTACION DE ENFERMERIA B</v>
      </c>
      <c r="N364" s="106"/>
      <c r="U364" s="67"/>
      <c r="V364" s="67"/>
      <c r="W364" s="67"/>
      <c r="X364" s="67"/>
      <c r="Y364" s="67"/>
      <c r="Z364" s="67"/>
      <c r="AA364" s="67"/>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7"/>
      <c r="BC364" s="67"/>
      <c r="BD364" s="67"/>
      <c r="BE364" s="67"/>
      <c r="BF364" s="67"/>
      <c r="BG364" s="67"/>
      <c r="BH364" s="67"/>
      <c r="BI364" s="67"/>
      <c r="BJ364" s="67"/>
      <c r="BK364" s="67"/>
      <c r="BL364" s="67"/>
      <c r="BM364" s="67"/>
      <c r="BN364" s="67"/>
      <c r="BO364" s="67"/>
      <c r="BP364" s="67"/>
      <c r="BQ364" s="67"/>
      <c r="BR364" s="67"/>
      <c r="BS364" s="67"/>
      <c r="BT364" s="67"/>
      <c r="BU364" s="67"/>
    </row>
    <row r="365" spans="1:73" s="167" customFormat="1" ht="15.75" thickBot="1">
      <c r="A365" s="362" t="s">
        <v>1328</v>
      </c>
      <c r="B365" s="363"/>
      <c r="C365" s="363"/>
      <c r="D365" s="363"/>
      <c r="E365" s="363"/>
      <c r="F365" s="363"/>
      <c r="G365" s="363"/>
      <c r="H365" s="363"/>
      <c r="I365" s="363"/>
      <c r="J365" s="363"/>
      <c r="K365" s="363"/>
      <c r="L365" s="363"/>
      <c r="M365" s="363"/>
      <c r="N365" s="364"/>
      <c r="O365" s="126"/>
      <c r="P365" s="126"/>
      <c r="Q365" s="126"/>
      <c r="R365" s="126"/>
      <c r="S365" s="126"/>
      <c r="T365" s="126"/>
      <c r="U365" s="127"/>
      <c r="V365" s="127"/>
      <c r="W365" s="127"/>
      <c r="X365" s="127"/>
      <c r="Y365" s="127"/>
      <c r="Z365" s="127"/>
      <c r="AA365" s="127"/>
      <c r="AB365" s="127"/>
      <c r="AC365" s="127"/>
      <c r="AD365" s="127"/>
      <c r="AE365" s="127"/>
      <c r="AF365" s="127"/>
      <c r="AG365" s="127"/>
      <c r="AH365" s="127"/>
      <c r="AI365" s="127"/>
      <c r="AJ365" s="127"/>
      <c r="AK365" s="127"/>
      <c r="AL365" s="127"/>
      <c r="AM365" s="127"/>
      <c r="AN365" s="127"/>
      <c r="AO365" s="127"/>
      <c r="AP365" s="127"/>
      <c r="AQ365" s="127"/>
      <c r="AR365" s="127"/>
      <c r="AS365" s="127"/>
      <c r="AT365" s="127"/>
      <c r="AU365" s="127"/>
      <c r="AV365" s="127"/>
      <c r="AW365" s="127"/>
      <c r="AX365" s="127"/>
      <c r="AY365" s="127"/>
      <c r="AZ365" s="127"/>
      <c r="BA365" s="127"/>
      <c r="BB365" s="127"/>
      <c r="BC365" s="127"/>
      <c r="BD365" s="127"/>
      <c r="BE365" s="127"/>
      <c r="BF365" s="127"/>
      <c r="BG365" s="127"/>
      <c r="BH365" s="127"/>
      <c r="BI365" s="127"/>
      <c r="BJ365" s="127"/>
      <c r="BK365" s="127"/>
      <c r="BL365" s="127"/>
      <c r="BM365" s="127"/>
      <c r="BN365" s="127"/>
      <c r="BO365" s="127"/>
      <c r="BP365" s="127"/>
      <c r="BQ365" s="127"/>
      <c r="BR365" s="127"/>
      <c r="BS365" s="127"/>
      <c r="BT365" s="127"/>
      <c r="BU365" s="127"/>
    </row>
    <row r="366" spans="1:73" s="108" customFormat="1" ht="15.75">
      <c r="A366" s="292" t="s">
        <v>767</v>
      </c>
      <c r="B366" s="275" t="s">
        <v>60</v>
      </c>
      <c r="C366" s="276" t="s">
        <v>1329</v>
      </c>
      <c r="D366" s="276"/>
      <c r="E366" s="276"/>
      <c r="F366" s="276"/>
      <c r="G366" s="276"/>
      <c r="H366" s="276" t="str">
        <f>+H363</f>
        <v>Negro</v>
      </c>
      <c r="I366" s="276" t="str">
        <f>+I363</f>
        <v>Usado</v>
      </c>
      <c r="J366" s="276">
        <v>2</v>
      </c>
      <c r="K366" s="276"/>
      <c r="L366" s="276"/>
      <c r="M366" s="276" t="str">
        <f>+A365</f>
        <v>ATENCION AL USUARIO</v>
      </c>
      <c r="N366" s="131"/>
      <c r="U366" s="67"/>
      <c r="V366" s="67"/>
      <c r="W366" s="67"/>
      <c r="X366" s="67"/>
      <c r="Y366" s="67"/>
      <c r="Z366" s="67"/>
      <c r="AA366" s="67"/>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row>
    <row r="367" spans="1:73" s="77" customFormat="1" ht="15.75">
      <c r="A367" s="292" t="s">
        <v>768</v>
      </c>
      <c r="B367" s="266" t="s">
        <v>60</v>
      </c>
      <c r="C367" s="268" t="s">
        <v>1320</v>
      </c>
      <c r="D367" s="268"/>
      <c r="E367" s="268"/>
      <c r="F367" s="268"/>
      <c r="G367" s="268"/>
      <c r="H367" s="268" t="s">
        <v>1330</v>
      </c>
      <c r="I367" s="268" t="str">
        <f>+I364</f>
        <v>Usado</v>
      </c>
      <c r="J367" s="268">
        <v>2</v>
      </c>
      <c r="K367" s="268"/>
      <c r="L367" s="268"/>
      <c r="M367" s="268" t="str">
        <f>+A365</f>
        <v>ATENCION AL USUARIO</v>
      </c>
      <c r="N367" s="175"/>
      <c r="U367" s="67"/>
      <c r="V367" s="67"/>
      <c r="W367" s="67"/>
      <c r="X367" s="67"/>
      <c r="Y367" s="67"/>
      <c r="Z367" s="67"/>
      <c r="AA367" s="67"/>
      <c r="AB367" s="67"/>
      <c r="AC367" s="67"/>
      <c r="AD367" s="67"/>
      <c r="AE367" s="67"/>
      <c r="AF367" s="67"/>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row>
    <row r="368" spans="1:73" s="77" customFormat="1" ht="15.75">
      <c r="A368" s="292" t="s">
        <v>769</v>
      </c>
      <c r="B368" s="266" t="s">
        <v>60</v>
      </c>
      <c r="C368" s="268" t="s">
        <v>453</v>
      </c>
      <c r="D368" s="268"/>
      <c r="E368" s="268" t="str">
        <f>+E357</f>
        <v>DELL</v>
      </c>
      <c r="F368" s="268"/>
      <c r="G368" s="268"/>
      <c r="H368" s="268" t="str">
        <f>+H366</f>
        <v>Negro</v>
      </c>
      <c r="I368" s="268" t="str">
        <f>+I363</f>
        <v>Usado</v>
      </c>
      <c r="J368" s="268">
        <v>2</v>
      </c>
      <c r="K368" s="268"/>
      <c r="L368" s="268"/>
      <c r="M368" s="268" t="str">
        <f>+A365</f>
        <v>ATENCION AL USUARIO</v>
      </c>
      <c r="N368" s="175"/>
      <c r="U368" s="67"/>
      <c r="V368" s="67"/>
      <c r="W368" s="67"/>
      <c r="X368" s="67"/>
      <c r="Y368" s="67"/>
      <c r="Z368" s="67"/>
      <c r="AA368" s="67"/>
      <c r="AB368" s="67"/>
      <c r="AC368" s="67"/>
      <c r="AD368" s="67"/>
      <c r="AE368" s="67"/>
      <c r="AF368" s="67"/>
      <c r="AG368" s="67"/>
      <c r="AH368" s="67"/>
      <c r="AI368" s="67"/>
      <c r="AJ368" s="67"/>
      <c r="AK368" s="67"/>
      <c r="AL368" s="67"/>
      <c r="AM368" s="67"/>
      <c r="AN368" s="67"/>
      <c r="AO368" s="67"/>
      <c r="AP368" s="67"/>
      <c r="AQ368" s="67"/>
      <c r="AR368" s="67"/>
      <c r="AS368" s="67"/>
      <c r="AT368" s="67"/>
      <c r="AU368" s="67"/>
      <c r="AV368" s="67"/>
      <c r="AW368" s="67"/>
      <c r="AX368" s="67"/>
      <c r="AY368" s="67"/>
      <c r="AZ368" s="67"/>
      <c r="BA368" s="67"/>
      <c r="BB368" s="67"/>
      <c r="BC368" s="67"/>
      <c r="BD368" s="67"/>
      <c r="BE368" s="67"/>
      <c r="BF368" s="67"/>
      <c r="BG368" s="67"/>
      <c r="BH368" s="67"/>
      <c r="BI368" s="67"/>
      <c r="BJ368" s="67"/>
      <c r="BK368" s="67"/>
      <c r="BL368" s="67"/>
      <c r="BM368" s="67"/>
      <c r="BN368" s="67"/>
      <c r="BO368" s="67"/>
      <c r="BP368" s="67"/>
      <c r="BQ368" s="67"/>
      <c r="BR368" s="67"/>
      <c r="BS368" s="67"/>
      <c r="BT368" s="67"/>
      <c r="BU368" s="67"/>
    </row>
    <row r="369" spans="1:73" s="107" customFormat="1" ht="16.5" thickBot="1">
      <c r="A369" s="292" t="s">
        <v>770</v>
      </c>
      <c r="B369" s="270" t="str">
        <f>+B367</f>
        <v>4.1.1.4.01</v>
      </c>
      <c r="C369" s="277" t="s">
        <v>1331</v>
      </c>
      <c r="D369" s="277"/>
      <c r="E369" s="277"/>
      <c r="F369" s="277"/>
      <c r="G369" s="277"/>
      <c r="H369" s="277" t="str">
        <f>+H368</f>
        <v>Negro</v>
      </c>
      <c r="I369" s="277" t="str">
        <f>+I367</f>
        <v>Usado</v>
      </c>
      <c r="J369" s="277">
        <v>3</v>
      </c>
      <c r="K369" s="277"/>
      <c r="L369" s="277"/>
      <c r="M369" s="277" t="str">
        <f>+A365</f>
        <v>ATENCION AL USUARIO</v>
      </c>
      <c r="N369" s="106"/>
      <c r="U369" s="67"/>
      <c r="V369" s="67"/>
      <c r="W369" s="67"/>
      <c r="X369" s="67"/>
      <c r="Y369" s="67"/>
      <c r="Z369" s="67"/>
      <c r="AA369" s="67"/>
      <c r="AB369" s="67"/>
      <c r="AC369" s="67"/>
      <c r="AD369" s="67"/>
      <c r="AE369" s="67"/>
      <c r="AF369" s="67"/>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7"/>
      <c r="BC369" s="67"/>
      <c r="BD369" s="67"/>
      <c r="BE369" s="67"/>
      <c r="BF369" s="67"/>
      <c r="BG369" s="67"/>
      <c r="BH369" s="67"/>
      <c r="BI369" s="67"/>
      <c r="BJ369" s="67"/>
      <c r="BK369" s="67"/>
      <c r="BL369" s="67"/>
      <c r="BM369" s="67"/>
      <c r="BN369" s="67"/>
      <c r="BO369" s="67"/>
      <c r="BP369" s="67"/>
      <c r="BQ369" s="67"/>
      <c r="BR369" s="67"/>
      <c r="BS369" s="67"/>
      <c r="BT369" s="67"/>
      <c r="BU369" s="67"/>
    </row>
    <row r="370" spans="1:73" s="167" customFormat="1" ht="15.75" thickBot="1">
      <c r="A370" s="362" t="s">
        <v>1332</v>
      </c>
      <c r="B370" s="363"/>
      <c r="C370" s="363"/>
      <c r="D370" s="363"/>
      <c r="E370" s="363"/>
      <c r="F370" s="363"/>
      <c r="G370" s="363"/>
      <c r="H370" s="363"/>
      <c r="I370" s="363"/>
      <c r="J370" s="363"/>
      <c r="K370" s="363"/>
      <c r="L370" s="363"/>
      <c r="M370" s="363"/>
      <c r="N370" s="364"/>
      <c r="O370" s="126"/>
      <c r="P370" s="126"/>
      <c r="Q370" s="126"/>
      <c r="R370" s="126"/>
      <c r="S370" s="126"/>
      <c r="T370" s="126"/>
      <c r="U370" s="127"/>
      <c r="V370" s="127"/>
      <c r="W370" s="127"/>
      <c r="X370" s="127"/>
      <c r="Y370" s="127"/>
      <c r="Z370" s="127"/>
      <c r="AA370" s="127"/>
      <c r="AB370" s="127"/>
      <c r="AC370" s="127"/>
      <c r="AD370" s="127"/>
      <c r="AE370" s="127"/>
      <c r="AF370" s="127"/>
      <c r="AG370" s="127"/>
      <c r="AH370" s="127"/>
      <c r="AI370" s="127"/>
      <c r="AJ370" s="127"/>
      <c r="AK370" s="127"/>
      <c r="AL370" s="127"/>
      <c r="AM370" s="127"/>
      <c r="AN370" s="127"/>
      <c r="AO370" s="127"/>
      <c r="AP370" s="127"/>
      <c r="AQ370" s="127"/>
      <c r="AR370" s="127"/>
      <c r="AS370" s="127"/>
      <c r="AT370" s="127"/>
      <c r="AU370" s="127"/>
      <c r="AV370" s="127"/>
      <c r="AW370" s="127"/>
      <c r="AX370" s="127"/>
      <c r="AY370" s="127"/>
      <c r="AZ370" s="127"/>
      <c r="BA370" s="127"/>
      <c r="BB370" s="127"/>
      <c r="BC370" s="127"/>
      <c r="BD370" s="127"/>
      <c r="BE370" s="127"/>
      <c r="BF370" s="127"/>
      <c r="BG370" s="127"/>
      <c r="BH370" s="127"/>
      <c r="BI370" s="127"/>
      <c r="BJ370" s="127"/>
      <c r="BK370" s="127"/>
      <c r="BL370" s="127"/>
      <c r="BM370" s="127"/>
      <c r="BN370" s="127"/>
      <c r="BO370" s="127"/>
      <c r="BP370" s="127"/>
      <c r="BQ370" s="127"/>
      <c r="BR370" s="127"/>
      <c r="BS370" s="127"/>
      <c r="BT370" s="127"/>
      <c r="BU370" s="127"/>
    </row>
    <row r="371" spans="1:73" s="108" customFormat="1" ht="15.75">
      <c r="A371" s="292" t="s">
        <v>771</v>
      </c>
      <c r="B371" s="275" t="s">
        <v>60</v>
      </c>
      <c r="C371" s="276" t="s">
        <v>1278</v>
      </c>
      <c r="D371" s="276"/>
      <c r="E371" s="276"/>
      <c r="F371" s="276"/>
      <c r="G371" s="276"/>
      <c r="H371" s="276" t="str">
        <f>+H368</f>
        <v>Negro</v>
      </c>
      <c r="I371" s="276" t="str">
        <f>+I367</f>
        <v>Usado</v>
      </c>
      <c r="J371" s="276">
        <f>+J363</f>
        <v>1</v>
      </c>
      <c r="K371" s="276"/>
      <c r="L371" s="276"/>
      <c r="M371" s="276" t="str">
        <f>+A370</f>
        <v>ADMISION</v>
      </c>
      <c r="N371" s="131"/>
      <c r="U371" s="67"/>
      <c r="V371" s="67"/>
      <c r="W371" s="67"/>
      <c r="X371" s="67"/>
      <c r="Y371" s="67"/>
      <c r="Z371" s="67"/>
      <c r="AA371" s="67"/>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row>
    <row r="372" spans="1:73" s="77" customFormat="1" ht="15.75">
      <c r="A372" s="292" t="s">
        <v>772</v>
      </c>
      <c r="B372" s="266" t="s">
        <v>60</v>
      </c>
      <c r="C372" s="268" t="str">
        <f>+C368</f>
        <v>Computadora Completa</v>
      </c>
      <c r="D372" s="268"/>
      <c r="E372" s="268" t="str">
        <f>+E368</f>
        <v>DELL</v>
      </c>
      <c r="F372" s="268"/>
      <c r="G372" s="268"/>
      <c r="H372" s="268" t="str">
        <f>+H369</f>
        <v>Negro</v>
      </c>
      <c r="I372" s="268" t="str">
        <f t="shared" ref="I372:I373" si="13">+I368</f>
        <v>Usado</v>
      </c>
      <c r="J372" s="268">
        <f>+J364</f>
        <v>1</v>
      </c>
      <c r="K372" s="268"/>
      <c r="L372" s="268"/>
      <c r="M372" s="268" t="str">
        <f>+A370</f>
        <v>ADMISION</v>
      </c>
      <c r="N372" s="175"/>
      <c r="U372" s="67"/>
      <c r="V372" s="67"/>
      <c r="W372" s="67"/>
      <c r="X372" s="67"/>
      <c r="Y372" s="67"/>
      <c r="Z372" s="67"/>
      <c r="AA372" s="67"/>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row>
    <row r="373" spans="1:73" s="77" customFormat="1" ht="15.75">
      <c r="A373" s="292" t="s">
        <v>773</v>
      </c>
      <c r="B373" s="266" t="str">
        <f>+B371</f>
        <v>4.1.1.4.01</v>
      </c>
      <c r="C373" s="268" t="str">
        <f>+C355</f>
        <v>ZAFACON PEQUEñO</v>
      </c>
      <c r="D373" s="268"/>
      <c r="E373" s="268"/>
      <c r="F373" s="268"/>
      <c r="G373" s="268"/>
      <c r="H373" s="268" t="str">
        <f>+H362</f>
        <v>METAL</v>
      </c>
      <c r="I373" s="268" t="str">
        <f t="shared" si="13"/>
        <v>Usado</v>
      </c>
      <c r="J373" s="268">
        <v>1</v>
      </c>
      <c r="K373" s="268"/>
      <c r="L373" s="268"/>
      <c r="M373" s="268" t="str">
        <f>+A370</f>
        <v>ADMISION</v>
      </c>
      <c r="N373" s="175"/>
      <c r="U373" s="67"/>
      <c r="V373" s="67"/>
      <c r="W373" s="67"/>
      <c r="X373" s="67"/>
      <c r="Y373" s="67"/>
      <c r="Z373" s="67"/>
      <c r="AA373" s="67"/>
      <c r="AB373" s="67"/>
      <c r="AC373" s="67"/>
      <c r="AD373" s="67"/>
      <c r="AE373" s="67"/>
      <c r="AF373" s="67"/>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row>
    <row r="374" spans="1:73" s="107" customFormat="1" ht="16.5" thickBot="1">
      <c r="A374" s="292" t="s">
        <v>774</v>
      </c>
      <c r="B374" s="270" t="str">
        <f>+B372</f>
        <v>4.1.1.4.01</v>
      </c>
      <c r="C374" s="277" t="s">
        <v>394</v>
      </c>
      <c r="D374" s="277"/>
      <c r="E374" s="277" t="s">
        <v>502</v>
      </c>
      <c r="F374" s="277"/>
      <c r="G374" s="277"/>
      <c r="H374" s="277" t="str">
        <f>+H372</f>
        <v>Negro</v>
      </c>
      <c r="I374" s="277" t="str">
        <f>+I372</f>
        <v>Usado</v>
      </c>
      <c r="J374" s="277">
        <v>1</v>
      </c>
      <c r="K374" s="277"/>
      <c r="L374" s="277"/>
      <c r="M374" s="277" t="str">
        <f>+A370</f>
        <v>ADMISION</v>
      </c>
      <c r="N374" s="106"/>
      <c r="U374" s="67"/>
      <c r="V374" s="67"/>
      <c r="W374" s="67"/>
      <c r="X374" s="67"/>
      <c r="Y374" s="67"/>
      <c r="Z374" s="67"/>
      <c r="AA374" s="67"/>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row>
    <row r="375" spans="1:73" s="167" customFormat="1" ht="15.75" thickBot="1">
      <c r="A375" s="362" t="s">
        <v>1334</v>
      </c>
      <c r="B375" s="363"/>
      <c r="C375" s="363"/>
      <c r="D375" s="363"/>
      <c r="E375" s="363"/>
      <c r="F375" s="363"/>
      <c r="G375" s="363"/>
      <c r="H375" s="363"/>
      <c r="I375" s="363"/>
      <c r="J375" s="363"/>
      <c r="K375" s="363"/>
      <c r="L375" s="363"/>
      <c r="M375" s="363"/>
      <c r="N375" s="364"/>
      <c r="O375" s="126"/>
      <c r="P375" s="126"/>
      <c r="Q375" s="126"/>
      <c r="R375" s="126"/>
      <c r="S375" s="126"/>
      <c r="T375" s="126"/>
      <c r="U375" s="127"/>
      <c r="V375" s="127"/>
      <c r="W375" s="127"/>
      <c r="X375" s="127"/>
      <c r="Y375" s="127"/>
      <c r="Z375" s="127"/>
      <c r="AA375" s="127"/>
      <c r="AB375" s="127"/>
      <c r="AC375" s="127"/>
      <c r="AD375" s="127"/>
      <c r="AE375" s="127"/>
      <c r="AF375" s="127"/>
      <c r="AG375" s="127"/>
      <c r="AH375" s="127"/>
      <c r="AI375" s="127"/>
      <c r="AJ375" s="127"/>
      <c r="AK375" s="127"/>
      <c r="AL375" s="127"/>
      <c r="AM375" s="127"/>
      <c r="AN375" s="127"/>
      <c r="AO375" s="127"/>
      <c r="AP375" s="127"/>
      <c r="AQ375" s="127"/>
      <c r="AR375" s="127"/>
      <c r="AS375" s="127"/>
      <c r="AT375" s="127"/>
      <c r="AU375" s="127"/>
      <c r="AV375" s="127"/>
      <c r="AW375" s="127"/>
      <c r="AX375" s="127"/>
      <c r="AY375" s="127"/>
      <c r="AZ375" s="127"/>
      <c r="BA375" s="127"/>
      <c r="BB375" s="127"/>
      <c r="BC375" s="127"/>
      <c r="BD375" s="127"/>
      <c r="BE375" s="127"/>
      <c r="BF375" s="127"/>
      <c r="BG375" s="127"/>
      <c r="BH375" s="127"/>
      <c r="BI375" s="127"/>
      <c r="BJ375" s="127"/>
      <c r="BK375" s="127"/>
      <c r="BL375" s="127"/>
      <c r="BM375" s="127"/>
      <c r="BN375" s="127"/>
      <c r="BO375" s="127"/>
      <c r="BP375" s="127"/>
      <c r="BQ375" s="127"/>
      <c r="BR375" s="127"/>
      <c r="BS375" s="127"/>
      <c r="BT375" s="127"/>
      <c r="BU375" s="127"/>
    </row>
    <row r="376" spans="1:73" s="108" customFormat="1" ht="15.75">
      <c r="A376" s="292" t="s">
        <v>775</v>
      </c>
      <c r="B376" s="275" t="s">
        <v>60</v>
      </c>
      <c r="C376" s="276" t="str">
        <f>+C366</f>
        <v>Jgo Mueble de 3 personas</v>
      </c>
      <c r="D376" s="276"/>
      <c r="E376" s="276"/>
      <c r="F376" s="276"/>
      <c r="G376" s="276"/>
      <c r="H376" s="276" t="str">
        <f>+H368</f>
        <v>Negro</v>
      </c>
      <c r="I376" s="276" t="str">
        <f>+I373</f>
        <v>Usado</v>
      </c>
      <c r="J376" s="276">
        <v>30</v>
      </c>
      <c r="K376" s="276"/>
      <c r="L376" s="276"/>
      <c r="M376" s="276" t="str">
        <f>+A375</f>
        <v>SALA DE ESPERA DE CONSULTA</v>
      </c>
      <c r="N376" s="131"/>
      <c r="U376" s="67"/>
      <c r="V376" s="67"/>
      <c r="W376" s="67"/>
      <c r="X376" s="67"/>
      <c r="Y376" s="67"/>
      <c r="Z376" s="67"/>
      <c r="AA376" s="67"/>
      <c r="AB376" s="67"/>
      <c r="AC376" s="67"/>
      <c r="AD376" s="67"/>
      <c r="AE376" s="67"/>
      <c r="AF376" s="67"/>
      <c r="AG376" s="67"/>
      <c r="AH376" s="67"/>
      <c r="AI376" s="67"/>
      <c r="AJ376" s="67"/>
      <c r="AK376" s="67"/>
      <c r="AL376" s="67"/>
      <c r="AM376" s="67"/>
      <c r="AN376" s="67"/>
      <c r="AO376" s="67"/>
      <c r="AP376" s="67"/>
      <c r="AQ376" s="67"/>
      <c r="AR376" s="67"/>
      <c r="AS376" s="67"/>
      <c r="AT376" s="67"/>
      <c r="AU376" s="67"/>
      <c r="AV376" s="67"/>
      <c r="AW376" s="67"/>
      <c r="AX376" s="67"/>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row>
    <row r="377" spans="1:73" s="77" customFormat="1" ht="15.75">
      <c r="A377" s="292" t="s">
        <v>776</v>
      </c>
      <c r="B377" s="266" t="s">
        <v>60</v>
      </c>
      <c r="C377" s="268" t="str">
        <f>+C369</f>
        <v>Sillas altas</v>
      </c>
      <c r="D377" s="268"/>
      <c r="E377" s="268"/>
      <c r="F377" s="268"/>
      <c r="G377" s="268"/>
      <c r="H377" s="268" t="str">
        <f>+H372</f>
        <v>Negro</v>
      </c>
      <c r="I377" s="268" t="str">
        <f>+I372</f>
        <v>Usado</v>
      </c>
      <c r="J377" s="268">
        <v>3</v>
      </c>
      <c r="K377" s="268"/>
      <c r="L377" s="268"/>
      <c r="M377" s="268" t="str">
        <f>+A375</f>
        <v>SALA DE ESPERA DE CONSULTA</v>
      </c>
      <c r="N377" s="175"/>
      <c r="U377" s="67"/>
      <c r="V377" s="67"/>
      <c r="W377" s="67"/>
      <c r="X377" s="67"/>
      <c r="Y377" s="67"/>
      <c r="Z377" s="67"/>
      <c r="AA377" s="67"/>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row>
    <row r="378" spans="1:73" s="77" customFormat="1" ht="15.75">
      <c r="A378" s="292" t="s">
        <v>777</v>
      </c>
      <c r="B378" s="266" t="str">
        <f>+B376</f>
        <v>4.1.1.4.01</v>
      </c>
      <c r="C378" s="268" t="str">
        <f>+C364</f>
        <v>ARMARIO DE OFICINA</v>
      </c>
      <c r="D378" s="268"/>
      <c r="E378" s="268"/>
      <c r="F378" s="268"/>
      <c r="G378" s="268"/>
      <c r="H378" s="268" t="str">
        <f>+H364</f>
        <v>Gris</v>
      </c>
      <c r="I378" s="268" t="str">
        <f>+I367</f>
        <v>Usado</v>
      </c>
      <c r="J378" s="268">
        <v>1</v>
      </c>
      <c r="K378" s="268"/>
      <c r="L378" s="268"/>
      <c r="M378" s="268" t="str">
        <f>+A375</f>
        <v>SALA DE ESPERA DE CONSULTA</v>
      </c>
      <c r="N378" s="175"/>
      <c r="U378" s="67"/>
      <c r="V378" s="67"/>
      <c r="W378" s="67"/>
      <c r="X378" s="67"/>
      <c r="Y378" s="67"/>
      <c r="Z378" s="67"/>
      <c r="AA378" s="67"/>
      <c r="AB378" s="67"/>
      <c r="AC378" s="67"/>
      <c r="AD378" s="67"/>
      <c r="AE378" s="67"/>
      <c r="AF378" s="67"/>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row>
    <row r="379" spans="1:73" s="77" customFormat="1" ht="15.75">
      <c r="A379" s="292" t="s">
        <v>778</v>
      </c>
      <c r="B379" s="266" t="str">
        <f>+B377</f>
        <v>4.1.1.4.01</v>
      </c>
      <c r="C379" s="268" t="s">
        <v>1333</v>
      </c>
      <c r="D379" s="268"/>
      <c r="E379" s="268"/>
      <c r="F379" s="268"/>
      <c r="G379" s="268"/>
      <c r="H379" s="268" t="str">
        <f>+H378</f>
        <v>Gris</v>
      </c>
      <c r="I379" s="268" t="str">
        <f>+I374</f>
        <v>Usado</v>
      </c>
      <c r="J379" s="268">
        <v>1</v>
      </c>
      <c r="K379" s="268"/>
      <c r="L379" s="268"/>
      <c r="M379" s="268" t="str">
        <f>+A375</f>
        <v>SALA DE ESPERA DE CONSULTA</v>
      </c>
      <c r="N379" s="175"/>
      <c r="U379" s="67"/>
      <c r="V379" s="67"/>
      <c r="W379" s="67"/>
      <c r="X379" s="67"/>
      <c r="Y379" s="67"/>
      <c r="Z379" s="67"/>
      <c r="AA379" s="67"/>
      <c r="AB379" s="67"/>
      <c r="AC379" s="67"/>
      <c r="AD379" s="67"/>
      <c r="AE379" s="67"/>
      <c r="AF379" s="67"/>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row>
    <row r="380" spans="1:73" s="67" customFormat="1" ht="16.5" thickBot="1">
      <c r="A380" s="292" t="s">
        <v>779</v>
      </c>
      <c r="B380" s="270" t="str">
        <f>+B378</f>
        <v>4.1.1.4.01</v>
      </c>
      <c r="C380" s="277" t="s">
        <v>1194</v>
      </c>
      <c r="D380" s="277"/>
      <c r="E380" s="277" t="str">
        <f>+E354</f>
        <v>TECNOMASTER</v>
      </c>
      <c r="F380" s="277"/>
      <c r="G380" s="277"/>
      <c r="H380" s="277" t="str">
        <f>+H376</f>
        <v>Negro</v>
      </c>
      <c r="I380" s="277" t="str">
        <f>+I378</f>
        <v>Usado</v>
      </c>
      <c r="J380" s="277">
        <v>1</v>
      </c>
      <c r="K380" s="277"/>
      <c r="L380" s="277"/>
      <c r="M380" s="277" t="str">
        <f>+A375</f>
        <v>SALA DE ESPERA DE CONSULTA</v>
      </c>
      <c r="N380" s="106"/>
      <c r="O380" s="107"/>
      <c r="P380" s="107"/>
      <c r="Q380" s="107"/>
      <c r="R380" s="107"/>
      <c r="S380" s="107"/>
      <c r="T380" s="107"/>
    </row>
    <row r="381" spans="1:73" s="167" customFormat="1" ht="15.75" thickBot="1">
      <c r="A381" s="362" t="s">
        <v>1335</v>
      </c>
      <c r="B381" s="363"/>
      <c r="C381" s="363"/>
      <c r="D381" s="363"/>
      <c r="E381" s="363"/>
      <c r="F381" s="363"/>
      <c r="G381" s="363"/>
      <c r="H381" s="363"/>
      <c r="I381" s="363"/>
      <c r="J381" s="363"/>
      <c r="K381" s="363"/>
      <c r="L381" s="363"/>
      <c r="M381" s="363"/>
      <c r="N381" s="364"/>
      <c r="O381" s="126"/>
      <c r="P381" s="126"/>
      <c r="Q381" s="126"/>
      <c r="R381" s="126"/>
      <c r="S381" s="126"/>
      <c r="T381" s="126"/>
      <c r="U381" s="127"/>
      <c r="V381" s="127"/>
      <c r="W381" s="127"/>
      <c r="X381" s="127"/>
      <c r="Y381" s="127"/>
      <c r="Z381" s="127"/>
      <c r="AA381" s="127"/>
      <c r="AB381" s="127"/>
      <c r="AC381" s="127"/>
      <c r="AD381" s="127"/>
      <c r="AE381" s="127"/>
      <c r="AF381" s="127"/>
      <c r="AG381" s="127"/>
      <c r="AH381" s="127"/>
      <c r="AI381" s="127"/>
      <c r="AJ381" s="127"/>
      <c r="AK381" s="127"/>
      <c r="AL381" s="127"/>
      <c r="AM381" s="127"/>
      <c r="AN381" s="127"/>
      <c r="AO381" s="127"/>
      <c r="AP381" s="127"/>
      <c r="AQ381" s="127"/>
      <c r="AR381" s="127"/>
      <c r="AS381" s="127"/>
      <c r="AT381" s="127"/>
      <c r="AU381" s="127"/>
      <c r="AV381" s="127"/>
      <c r="AW381" s="127"/>
      <c r="AX381" s="127"/>
      <c r="AY381" s="127"/>
      <c r="AZ381" s="127"/>
      <c r="BA381" s="127"/>
      <c r="BB381" s="127"/>
      <c r="BC381" s="127"/>
      <c r="BD381" s="127"/>
      <c r="BE381" s="127"/>
      <c r="BF381" s="127"/>
      <c r="BG381" s="127"/>
      <c r="BH381" s="127"/>
      <c r="BI381" s="127"/>
      <c r="BJ381" s="127"/>
      <c r="BK381" s="127"/>
      <c r="BL381" s="127"/>
      <c r="BM381" s="127"/>
      <c r="BN381" s="127"/>
      <c r="BO381" s="127"/>
      <c r="BP381" s="127"/>
      <c r="BQ381" s="127"/>
      <c r="BR381" s="127"/>
      <c r="BS381" s="127"/>
      <c r="BT381" s="127"/>
      <c r="BU381" s="127"/>
    </row>
    <row r="382" spans="1:73" s="108" customFormat="1" ht="15.75">
      <c r="A382" s="292" t="s">
        <v>780</v>
      </c>
      <c r="B382" s="275" t="str">
        <f>+B380</f>
        <v>4.1.1.4.01</v>
      </c>
      <c r="C382" s="276" t="str">
        <f>+C376</f>
        <v>Jgo Mueble de 3 personas</v>
      </c>
      <c r="D382" s="276"/>
      <c r="E382" s="276"/>
      <c r="F382" s="276"/>
      <c r="G382" s="276"/>
      <c r="H382" s="276" t="str">
        <f>+H376</f>
        <v>Negro</v>
      </c>
      <c r="I382" s="276" t="str">
        <f>+I377</f>
        <v>Usado</v>
      </c>
      <c r="J382" s="276">
        <v>9</v>
      </c>
      <c r="K382" s="276"/>
      <c r="L382" s="276"/>
      <c r="M382" s="276" t="str">
        <f>+A381</f>
        <v xml:space="preserve">SALA DE ESPERA </v>
      </c>
      <c r="N382" s="131"/>
      <c r="U382" s="67"/>
      <c r="V382" s="67"/>
      <c r="W382" s="67"/>
      <c r="X382" s="67"/>
      <c r="Y382" s="67"/>
      <c r="Z382" s="67"/>
      <c r="AA382" s="67"/>
      <c r="AB382" s="67"/>
      <c r="AC382" s="67"/>
      <c r="AD382" s="67"/>
      <c r="AE382" s="67"/>
      <c r="AF382" s="67"/>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row>
    <row r="383" spans="1:73" s="107" customFormat="1" ht="16.5" thickBot="1">
      <c r="A383" s="292" t="s">
        <v>781</v>
      </c>
      <c r="B383" s="270" t="str">
        <f>+B378</f>
        <v>4.1.1.4.01</v>
      </c>
      <c r="C383" s="277" t="s">
        <v>1194</v>
      </c>
      <c r="D383" s="277"/>
      <c r="E383" s="277" t="str">
        <f>+E380</f>
        <v>TECNOMASTER</v>
      </c>
      <c r="F383" s="277"/>
      <c r="G383" s="277"/>
      <c r="H383" s="277" t="str">
        <f>+H382</f>
        <v>Negro</v>
      </c>
      <c r="I383" s="277" t="str">
        <f>+I382</f>
        <v>Usado</v>
      </c>
      <c r="J383" s="277">
        <v>1</v>
      </c>
      <c r="K383" s="277"/>
      <c r="L383" s="277"/>
      <c r="M383" s="277" t="str">
        <f>+A381</f>
        <v xml:space="preserve">SALA DE ESPERA </v>
      </c>
      <c r="N383" s="106"/>
      <c r="U383" s="67"/>
      <c r="V383" s="67"/>
      <c r="W383" s="67"/>
      <c r="X383" s="67"/>
      <c r="Y383" s="67"/>
      <c r="Z383" s="67"/>
      <c r="AA383" s="67"/>
      <c r="AB383" s="67"/>
      <c r="AC383" s="67"/>
      <c r="AD383" s="67"/>
      <c r="AE383" s="67"/>
      <c r="AF383" s="67"/>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row>
    <row r="384" spans="1:73" s="167" customFormat="1" ht="15.75" thickBot="1">
      <c r="A384" s="362" t="s">
        <v>1328</v>
      </c>
      <c r="B384" s="363"/>
      <c r="C384" s="363"/>
      <c r="D384" s="363"/>
      <c r="E384" s="363"/>
      <c r="F384" s="363"/>
      <c r="G384" s="363"/>
      <c r="H384" s="363"/>
      <c r="I384" s="363"/>
      <c r="J384" s="363"/>
      <c r="K384" s="363"/>
      <c r="L384" s="363"/>
      <c r="M384" s="363"/>
      <c r="N384" s="364"/>
      <c r="O384" s="126"/>
      <c r="P384" s="126"/>
      <c r="Q384" s="126"/>
      <c r="R384" s="126"/>
      <c r="S384" s="126"/>
      <c r="T384" s="126"/>
      <c r="U384" s="127"/>
      <c r="V384" s="127"/>
      <c r="W384" s="127"/>
      <c r="X384" s="127"/>
      <c r="Y384" s="127"/>
      <c r="Z384" s="127"/>
      <c r="AA384" s="127"/>
      <c r="AB384" s="127"/>
      <c r="AC384" s="127"/>
      <c r="AD384" s="127"/>
      <c r="AE384" s="127"/>
      <c r="AF384" s="127"/>
      <c r="AG384" s="127"/>
      <c r="AH384" s="127"/>
      <c r="AI384" s="127"/>
      <c r="AJ384" s="127"/>
      <c r="AK384" s="127"/>
      <c r="AL384" s="127"/>
      <c r="AM384" s="127"/>
      <c r="AN384" s="127"/>
      <c r="AO384" s="127"/>
      <c r="AP384" s="127"/>
      <c r="AQ384" s="127"/>
      <c r="AR384" s="127"/>
      <c r="AS384" s="127"/>
      <c r="AT384" s="127"/>
      <c r="AU384" s="127"/>
      <c r="AV384" s="127"/>
      <c r="AW384" s="127"/>
      <c r="AX384" s="127"/>
      <c r="AY384" s="127"/>
      <c r="AZ384" s="127"/>
      <c r="BA384" s="127"/>
      <c r="BB384" s="127"/>
      <c r="BC384" s="127"/>
      <c r="BD384" s="127"/>
      <c r="BE384" s="127"/>
      <c r="BF384" s="127"/>
      <c r="BG384" s="127"/>
      <c r="BH384" s="127"/>
      <c r="BI384" s="127"/>
      <c r="BJ384" s="127"/>
      <c r="BK384" s="127"/>
      <c r="BL384" s="127"/>
      <c r="BM384" s="127"/>
      <c r="BN384" s="127"/>
      <c r="BO384" s="127"/>
      <c r="BP384" s="127"/>
      <c r="BQ384" s="127"/>
      <c r="BR384" s="127"/>
      <c r="BS384" s="127"/>
      <c r="BT384" s="127"/>
      <c r="BU384" s="127"/>
    </row>
    <row r="385" spans="1:73" s="108" customFormat="1" ht="15.75">
      <c r="A385" s="292" t="s">
        <v>782</v>
      </c>
      <c r="B385" s="275" t="s">
        <v>60</v>
      </c>
      <c r="C385" s="276" t="s">
        <v>1252</v>
      </c>
      <c r="D385" s="276"/>
      <c r="E385" s="276" t="s">
        <v>1336</v>
      </c>
      <c r="F385" s="276"/>
      <c r="G385" s="276"/>
      <c r="H385" s="276" t="s">
        <v>567</v>
      </c>
      <c r="I385" s="276" t="str">
        <f>+I382</f>
        <v>Usado</v>
      </c>
      <c r="J385" s="276">
        <v>1</v>
      </c>
      <c r="K385" s="276"/>
      <c r="L385" s="276"/>
      <c r="M385" s="276" t="str">
        <f>+A384</f>
        <v>ATENCION AL USUARIO</v>
      </c>
      <c r="N385" s="131"/>
      <c r="U385" s="67"/>
      <c r="V385" s="67"/>
      <c r="W385" s="67"/>
      <c r="X385" s="67"/>
      <c r="Y385" s="67"/>
      <c r="Z385" s="67"/>
      <c r="AA385" s="67"/>
      <c r="AB385" s="67"/>
      <c r="AC385" s="67"/>
      <c r="AD385" s="67"/>
      <c r="AE385" s="67"/>
      <c r="AF385" s="67"/>
      <c r="AG385" s="67"/>
      <c r="AH385" s="67"/>
      <c r="AI385" s="67"/>
      <c r="AJ385" s="67"/>
      <c r="AK385" s="67"/>
      <c r="AL385" s="67"/>
      <c r="AM385" s="67"/>
      <c r="AN385" s="67"/>
      <c r="AO385" s="67"/>
      <c r="AP385" s="67"/>
      <c r="AQ385" s="67"/>
      <c r="AR385" s="67"/>
      <c r="AS385" s="67"/>
      <c r="AT385" s="67"/>
      <c r="AU385" s="67"/>
      <c r="AV385" s="67"/>
      <c r="AW385" s="67"/>
      <c r="AX385" s="67"/>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row>
    <row r="386" spans="1:73" s="77" customFormat="1" ht="15.75">
      <c r="A386" s="292" t="s">
        <v>2015</v>
      </c>
      <c r="B386" s="266" t="s">
        <v>60</v>
      </c>
      <c r="C386" s="268" t="str">
        <f>+C372</f>
        <v>Computadora Completa</v>
      </c>
      <c r="D386" s="268"/>
      <c r="E386" s="268" t="str">
        <f>+E372</f>
        <v>DELL</v>
      </c>
      <c r="F386" s="268"/>
      <c r="G386" s="268"/>
      <c r="H386" s="268" t="str">
        <f>+H376</f>
        <v>Negro</v>
      </c>
      <c r="I386" s="268" t="str">
        <f>+I377</f>
        <v>Usado</v>
      </c>
      <c r="J386" s="268">
        <v>1</v>
      </c>
      <c r="K386" s="268"/>
      <c r="L386" s="268"/>
      <c r="M386" s="268" t="str">
        <f>+A384</f>
        <v>ATENCION AL USUARIO</v>
      </c>
      <c r="N386" s="175"/>
      <c r="U386" s="67"/>
      <c r="V386" s="67"/>
      <c r="W386" s="67"/>
      <c r="X386" s="67"/>
      <c r="Y386" s="67"/>
      <c r="Z386" s="67"/>
      <c r="AA386" s="67"/>
      <c r="AB386" s="67"/>
      <c r="AC386" s="67"/>
      <c r="AD386" s="67"/>
      <c r="AE386" s="67"/>
      <c r="AF386" s="67"/>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row>
    <row r="387" spans="1:73" s="77" customFormat="1" ht="15.75">
      <c r="A387" s="292" t="s">
        <v>2016</v>
      </c>
      <c r="B387" s="266" t="str">
        <f t="shared" ref="B387:B393" si="14">+B385</f>
        <v>4.1.1.4.01</v>
      </c>
      <c r="C387" s="268" t="s">
        <v>394</v>
      </c>
      <c r="D387" s="268"/>
      <c r="E387" s="268" t="s">
        <v>1337</v>
      </c>
      <c r="F387" s="268"/>
      <c r="G387" s="268"/>
      <c r="H387" s="268" t="str">
        <f>+H385</f>
        <v>Gris</v>
      </c>
      <c r="I387" s="268" t="str">
        <f>+I378</f>
        <v>Usado</v>
      </c>
      <c r="J387" s="268">
        <v>1</v>
      </c>
      <c r="K387" s="268"/>
      <c r="L387" s="268"/>
      <c r="M387" s="268" t="str">
        <f>+M386</f>
        <v>ATENCION AL USUARIO</v>
      </c>
      <c r="N387" s="175"/>
      <c r="U387" s="67"/>
      <c r="V387" s="67"/>
      <c r="W387" s="67"/>
      <c r="X387" s="67"/>
      <c r="Y387" s="67"/>
      <c r="Z387" s="67"/>
      <c r="AA387" s="67"/>
      <c r="AB387" s="67"/>
      <c r="AC387" s="67"/>
      <c r="AD387" s="67"/>
      <c r="AE387" s="67"/>
      <c r="AF387" s="67"/>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row>
    <row r="388" spans="1:73" s="77" customFormat="1" ht="15.75">
      <c r="A388" s="292" t="s">
        <v>783</v>
      </c>
      <c r="B388" s="266" t="str">
        <f t="shared" si="14"/>
        <v>4.1.1.4.01</v>
      </c>
      <c r="C388" s="268" t="str">
        <f>+C371</f>
        <v>Silla para escritorio</v>
      </c>
      <c r="D388" s="268"/>
      <c r="E388" s="268"/>
      <c r="F388" s="268"/>
      <c r="G388" s="268"/>
      <c r="H388" s="268" t="str">
        <f>+H377</f>
        <v>Negro</v>
      </c>
      <c r="I388" s="268" t="str">
        <f>+I385</f>
        <v>Usado</v>
      </c>
      <c r="J388" s="268">
        <v>2</v>
      </c>
      <c r="K388" s="268"/>
      <c r="L388" s="268"/>
      <c r="M388" s="268" t="str">
        <f>+A384</f>
        <v>ATENCION AL USUARIO</v>
      </c>
      <c r="N388" s="175"/>
      <c r="U388" s="67"/>
      <c r="V388" s="67"/>
      <c r="W388" s="67"/>
      <c r="X388" s="67"/>
      <c r="Y388" s="67"/>
      <c r="Z388" s="67"/>
      <c r="AA388" s="67"/>
      <c r="AB388" s="67"/>
      <c r="AC388" s="67"/>
      <c r="AD388" s="67"/>
      <c r="AE388" s="67"/>
      <c r="AF388" s="67"/>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row>
    <row r="389" spans="1:73" s="77" customFormat="1" ht="15.75">
      <c r="A389" s="292" t="s">
        <v>784</v>
      </c>
      <c r="B389" s="266" t="str">
        <f t="shared" si="14"/>
        <v>4.1.1.4.01</v>
      </c>
      <c r="C389" s="268" t="s">
        <v>1338</v>
      </c>
      <c r="D389" s="268"/>
      <c r="E389" s="268" t="s">
        <v>405</v>
      </c>
      <c r="F389" s="268"/>
      <c r="G389" s="268"/>
      <c r="H389" s="268" t="s">
        <v>389</v>
      </c>
      <c r="I389" s="268" t="str">
        <f>+I387</f>
        <v>Usado</v>
      </c>
      <c r="J389" s="268">
        <v>1</v>
      </c>
      <c r="K389" s="268"/>
      <c r="L389" s="268"/>
      <c r="M389" s="268" t="str">
        <f>+M387</f>
        <v>ATENCION AL USUARIO</v>
      </c>
      <c r="N389" s="175"/>
      <c r="U389" s="67"/>
      <c r="V389" s="67"/>
      <c r="W389" s="67"/>
      <c r="X389" s="67"/>
      <c r="Y389" s="67"/>
      <c r="Z389" s="67"/>
      <c r="AA389" s="67"/>
      <c r="AB389" s="67"/>
      <c r="AC389" s="67"/>
      <c r="AD389" s="67"/>
      <c r="AE389" s="67"/>
      <c r="AF389" s="67"/>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row>
    <row r="390" spans="1:73" s="77" customFormat="1" ht="15.75">
      <c r="A390" s="292" t="s">
        <v>785</v>
      </c>
      <c r="B390" s="266" t="str">
        <f t="shared" si="14"/>
        <v>4.1.1.4.01</v>
      </c>
      <c r="C390" s="268" t="str">
        <f>+C732</f>
        <v>Mesas para escritorio azules</v>
      </c>
      <c r="D390" s="268"/>
      <c r="E390" s="268"/>
      <c r="F390" s="268"/>
      <c r="G390" s="268"/>
      <c r="H390" s="268" t="s">
        <v>613</v>
      </c>
      <c r="I390" s="268" t="str">
        <f>+I389</f>
        <v>Usado</v>
      </c>
      <c r="J390" s="268">
        <v>1</v>
      </c>
      <c r="K390" s="268"/>
      <c r="L390" s="268"/>
      <c r="M390" s="268" t="str">
        <f>+M388</f>
        <v>ATENCION AL USUARIO</v>
      </c>
      <c r="N390" s="175"/>
      <c r="U390" s="67"/>
      <c r="V390" s="67"/>
      <c r="W390" s="67"/>
      <c r="X390" s="67"/>
      <c r="Y390" s="67"/>
      <c r="Z390" s="67"/>
      <c r="AA390" s="67"/>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row>
    <row r="391" spans="1:73" s="77" customFormat="1" ht="15.75">
      <c r="A391" s="292" t="s">
        <v>786</v>
      </c>
      <c r="B391" s="266" t="str">
        <f t="shared" si="14"/>
        <v>4.1.1.4.01</v>
      </c>
      <c r="C391" s="268" t="str">
        <f>+C12</f>
        <v>Banquitos de Metal Escalera para Camilla</v>
      </c>
      <c r="D391" s="268"/>
      <c r="E391" s="268"/>
      <c r="F391" s="268"/>
      <c r="G391" s="268"/>
      <c r="H391" s="268" t="str">
        <f>+H386</f>
        <v>Negro</v>
      </c>
      <c r="I391" s="268" t="str">
        <f>+I389</f>
        <v>Usado</v>
      </c>
      <c r="J391" s="268">
        <v>1</v>
      </c>
      <c r="K391" s="268"/>
      <c r="L391" s="268"/>
      <c r="M391" s="268" t="str">
        <f>+M387</f>
        <v>ATENCION AL USUARIO</v>
      </c>
      <c r="N391" s="175"/>
      <c r="U391" s="67"/>
      <c r="V391" s="67"/>
      <c r="W391" s="67"/>
      <c r="X391" s="67"/>
      <c r="Y391" s="67"/>
      <c r="Z391" s="67"/>
      <c r="AA391" s="67"/>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67"/>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row>
    <row r="392" spans="1:73" s="77" customFormat="1" ht="15.75">
      <c r="A392" s="292" t="s">
        <v>787</v>
      </c>
      <c r="B392" s="266" t="str">
        <f t="shared" si="14"/>
        <v>4.1.1.4.01</v>
      </c>
      <c r="C392" s="268" t="str">
        <f>+C389</f>
        <v xml:space="preserve">UPS </v>
      </c>
      <c r="D392" s="268"/>
      <c r="E392" s="268" t="s">
        <v>1177</v>
      </c>
      <c r="F392" s="268"/>
      <c r="G392" s="268"/>
      <c r="H392" s="268" t="str">
        <f>+H391</f>
        <v>Negro</v>
      </c>
      <c r="I392" s="268" t="str">
        <f>+I389</f>
        <v>Usado</v>
      </c>
      <c r="J392" s="268">
        <v>1</v>
      </c>
      <c r="K392" s="268"/>
      <c r="L392" s="268"/>
      <c r="M392" s="268" t="str">
        <f>+M387</f>
        <v>ATENCION AL USUARIO</v>
      </c>
      <c r="N392" s="175"/>
      <c r="U392" s="67"/>
      <c r="V392" s="67"/>
      <c r="W392" s="67"/>
      <c r="X392" s="67"/>
      <c r="Y392" s="67"/>
      <c r="Z392" s="67"/>
      <c r="AA392" s="67"/>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row>
    <row r="393" spans="1:73" s="67" customFormat="1" ht="16.5" thickBot="1">
      <c r="A393" s="292" t="s">
        <v>788</v>
      </c>
      <c r="B393" s="270" t="str">
        <f t="shared" si="14"/>
        <v>4.1.1.4.01</v>
      </c>
      <c r="C393" s="277" t="s">
        <v>1322</v>
      </c>
      <c r="D393" s="277"/>
      <c r="E393" s="277"/>
      <c r="F393" s="277"/>
      <c r="G393" s="277"/>
      <c r="H393" s="277" t="s">
        <v>1339</v>
      </c>
      <c r="I393" s="277" t="str">
        <f>+I389</f>
        <v>Usado</v>
      </c>
      <c r="J393" s="277">
        <v>1</v>
      </c>
      <c r="K393" s="277"/>
      <c r="L393" s="277"/>
      <c r="M393" s="277" t="str">
        <f>+M388</f>
        <v>ATENCION AL USUARIO</v>
      </c>
      <c r="N393" s="106"/>
      <c r="O393" s="107"/>
      <c r="P393" s="107"/>
      <c r="Q393" s="107"/>
      <c r="R393" s="107"/>
      <c r="S393" s="107"/>
      <c r="T393" s="107"/>
    </row>
    <row r="394" spans="1:73" s="167" customFormat="1" ht="15.75" thickBot="1">
      <c r="A394" s="362" t="s">
        <v>1340</v>
      </c>
      <c r="B394" s="363"/>
      <c r="C394" s="363"/>
      <c r="D394" s="363"/>
      <c r="E394" s="363"/>
      <c r="F394" s="363"/>
      <c r="G394" s="363"/>
      <c r="H394" s="363"/>
      <c r="I394" s="363"/>
      <c r="J394" s="363"/>
      <c r="K394" s="363"/>
      <c r="L394" s="363"/>
      <c r="M394" s="363"/>
      <c r="N394" s="364"/>
      <c r="O394" s="126"/>
      <c r="P394" s="126"/>
      <c r="Q394" s="126"/>
      <c r="R394" s="126"/>
      <c r="S394" s="126"/>
      <c r="T394" s="126"/>
      <c r="U394" s="127"/>
      <c r="V394" s="127"/>
      <c r="W394" s="127"/>
      <c r="X394" s="127"/>
      <c r="Y394" s="127"/>
      <c r="Z394" s="127"/>
      <c r="AA394" s="127"/>
      <c r="AB394" s="127"/>
      <c r="AC394" s="127"/>
      <c r="AD394" s="127"/>
      <c r="AE394" s="127"/>
      <c r="AF394" s="127"/>
      <c r="AG394" s="127"/>
      <c r="AH394" s="127"/>
      <c r="AI394" s="127"/>
      <c r="AJ394" s="127"/>
      <c r="AK394" s="127"/>
      <c r="AL394" s="127"/>
      <c r="AM394" s="127"/>
      <c r="AN394" s="127"/>
      <c r="AO394" s="127"/>
      <c r="AP394" s="127"/>
      <c r="AQ394" s="127"/>
      <c r="AR394" s="127"/>
      <c r="AS394" s="127"/>
      <c r="AT394" s="127"/>
      <c r="AU394" s="127"/>
      <c r="AV394" s="127"/>
      <c r="AW394" s="127"/>
      <c r="AX394" s="127"/>
      <c r="AY394" s="127"/>
      <c r="AZ394" s="127"/>
      <c r="BA394" s="127"/>
      <c r="BB394" s="127"/>
      <c r="BC394" s="127"/>
      <c r="BD394" s="127"/>
      <c r="BE394" s="127"/>
      <c r="BF394" s="127"/>
      <c r="BG394" s="127"/>
      <c r="BH394" s="127"/>
      <c r="BI394" s="127"/>
      <c r="BJ394" s="127"/>
      <c r="BK394" s="127"/>
      <c r="BL394" s="127"/>
      <c r="BM394" s="127"/>
      <c r="BN394" s="127"/>
      <c r="BO394" s="127"/>
      <c r="BP394" s="127"/>
      <c r="BQ394" s="127"/>
      <c r="BR394" s="127"/>
      <c r="BS394" s="127"/>
      <c r="BT394" s="127"/>
      <c r="BU394" s="127"/>
    </row>
    <row r="395" spans="1:73" s="108" customFormat="1" ht="15.75">
      <c r="A395" s="292" t="s">
        <v>789</v>
      </c>
      <c r="B395" s="275" t="s">
        <v>60</v>
      </c>
      <c r="C395" s="276" t="str">
        <f>+C386</f>
        <v>Computadora Completa</v>
      </c>
      <c r="D395" s="276"/>
      <c r="E395" s="276" t="str">
        <f>+E386</f>
        <v>DELL</v>
      </c>
      <c r="F395" s="276"/>
      <c r="G395" s="276"/>
      <c r="H395" s="276" t="str">
        <f>+H388</f>
        <v>Negro</v>
      </c>
      <c r="I395" s="276" t="str">
        <f>+I389</f>
        <v>Usado</v>
      </c>
      <c r="J395" s="276">
        <v>1</v>
      </c>
      <c r="K395" s="276"/>
      <c r="L395" s="276"/>
      <c r="M395" s="276" t="str">
        <f>+A394</f>
        <v>TRIAJE</v>
      </c>
      <c r="N395" s="131"/>
      <c r="U395" s="67"/>
      <c r="V395" s="67"/>
      <c r="W395" s="67"/>
      <c r="X395" s="67"/>
      <c r="Y395" s="67"/>
      <c r="Z395" s="67"/>
      <c r="AA395" s="67"/>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row>
    <row r="396" spans="1:73" s="77" customFormat="1" ht="15.75">
      <c r="A396" s="292" t="s">
        <v>790</v>
      </c>
      <c r="B396" s="266" t="s">
        <v>60</v>
      </c>
      <c r="C396" s="268" t="s">
        <v>1277</v>
      </c>
      <c r="D396" s="268"/>
      <c r="E396" s="268"/>
      <c r="F396" s="268"/>
      <c r="G396" s="268"/>
      <c r="H396" s="268" t="str">
        <f>+H389</f>
        <v>Blanco</v>
      </c>
      <c r="I396" s="268" t="str">
        <f>+I390</f>
        <v>Usado</v>
      </c>
      <c r="J396" s="268">
        <f>+J390</f>
        <v>1</v>
      </c>
      <c r="K396" s="268"/>
      <c r="L396" s="268"/>
      <c r="M396" s="268" t="str">
        <f>+A394</f>
        <v>TRIAJE</v>
      </c>
      <c r="N396" s="175"/>
      <c r="U396" s="67"/>
      <c r="V396" s="67"/>
      <c r="W396" s="67"/>
      <c r="X396" s="67"/>
      <c r="Y396" s="67"/>
      <c r="Z396" s="67"/>
      <c r="AA396" s="67"/>
      <c r="AB396" s="67"/>
      <c r="AC396" s="67"/>
      <c r="AD396" s="67"/>
      <c r="AE396" s="67"/>
      <c r="AF396" s="67"/>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row>
    <row r="397" spans="1:73" s="77" customFormat="1" ht="15.75">
      <c r="A397" s="292" t="s">
        <v>791</v>
      </c>
      <c r="B397" s="266" t="str">
        <f t="shared" ref="B397:B405" si="15">+B395</f>
        <v>4.1.1.4.01</v>
      </c>
      <c r="C397" s="268" t="str">
        <f>+C69</f>
        <v>SPHYGNOMANOMETER ACCESORIES -Bolsa de Aire de Manometro</v>
      </c>
      <c r="D397" s="268"/>
      <c r="E397" s="268"/>
      <c r="F397" s="268"/>
      <c r="G397" s="268"/>
      <c r="H397" s="268" t="str">
        <f>+H395</f>
        <v>Negro</v>
      </c>
      <c r="I397" s="268" t="str">
        <f>+I390</f>
        <v>Usado</v>
      </c>
      <c r="J397" s="268">
        <f>+J390</f>
        <v>1</v>
      </c>
      <c r="K397" s="268"/>
      <c r="L397" s="268"/>
      <c r="M397" s="268" t="str">
        <f>+A394</f>
        <v>TRIAJE</v>
      </c>
      <c r="N397" s="175"/>
      <c r="U397" s="67"/>
      <c r="V397" s="67"/>
      <c r="W397" s="67"/>
      <c r="X397" s="67"/>
      <c r="Y397" s="67"/>
      <c r="Z397" s="67"/>
      <c r="AA397" s="67"/>
      <c r="AB397" s="67"/>
      <c r="AC397" s="67"/>
      <c r="AD397" s="67"/>
      <c r="AE397" s="67"/>
      <c r="AF397" s="67"/>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row>
    <row r="398" spans="1:73" s="77" customFormat="1" ht="15.75">
      <c r="A398" s="292" t="s">
        <v>792</v>
      </c>
      <c r="B398" s="266" t="str">
        <f t="shared" si="15"/>
        <v>4.1.1.4.01</v>
      </c>
      <c r="C398" s="268" t="str">
        <f>+C388</f>
        <v>Silla para escritorio</v>
      </c>
      <c r="D398" s="268"/>
      <c r="E398" s="268"/>
      <c r="F398" s="268"/>
      <c r="G398" s="268"/>
      <c r="H398" s="268" t="str">
        <f>+H395</f>
        <v>Negro</v>
      </c>
      <c r="I398" s="268" t="str">
        <f>+I396</f>
        <v>Usado</v>
      </c>
      <c r="J398" s="268">
        <v>2</v>
      </c>
      <c r="K398" s="268"/>
      <c r="L398" s="268"/>
      <c r="M398" s="268" t="str">
        <f>+M395</f>
        <v>TRIAJE</v>
      </c>
      <c r="N398" s="175"/>
      <c r="U398" s="67"/>
      <c r="V398" s="67"/>
      <c r="W398" s="67"/>
      <c r="X398" s="67"/>
      <c r="Y398" s="67"/>
      <c r="Z398" s="67"/>
      <c r="AA398" s="67"/>
      <c r="AB398" s="67"/>
      <c r="AC398" s="67"/>
      <c r="AD398" s="67"/>
      <c r="AE398" s="67"/>
      <c r="AF398" s="67"/>
      <c r="AG398" s="67"/>
      <c r="AH398" s="67"/>
      <c r="AI398" s="67"/>
      <c r="AJ398" s="67"/>
      <c r="AK398" s="67"/>
      <c r="AL398" s="67"/>
      <c r="AM398" s="67"/>
      <c r="AN398" s="67"/>
      <c r="AO398" s="67"/>
      <c r="AP398" s="67"/>
      <c r="AQ398" s="67"/>
      <c r="AR398" s="67"/>
      <c r="AS398" s="67"/>
      <c r="AT398" s="67"/>
      <c r="AU398" s="67"/>
      <c r="AV398" s="67"/>
      <c r="AW398" s="67"/>
      <c r="AX398" s="67"/>
      <c r="AY398" s="67"/>
      <c r="AZ398" s="67"/>
      <c r="BA398" s="67"/>
      <c r="BB398" s="67"/>
      <c r="BC398" s="67"/>
      <c r="BD398" s="67"/>
      <c r="BE398" s="67"/>
      <c r="BF398" s="67"/>
      <c r="BG398" s="67"/>
      <c r="BH398" s="67"/>
      <c r="BI398" s="67"/>
      <c r="BJ398" s="67"/>
      <c r="BK398" s="67"/>
      <c r="BL398" s="67"/>
      <c r="BM398" s="67"/>
      <c r="BN398" s="67"/>
      <c r="BO398" s="67"/>
      <c r="BP398" s="67"/>
      <c r="BQ398" s="67"/>
      <c r="BR398" s="67"/>
      <c r="BS398" s="67"/>
      <c r="BT398" s="67"/>
      <c r="BU398" s="67"/>
    </row>
    <row r="399" spans="1:73" s="77" customFormat="1" ht="15.75">
      <c r="A399" s="292" t="s">
        <v>793</v>
      </c>
      <c r="B399" s="266" t="str">
        <f t="shared" si="15"/>
        <v>4.1.1.4.01</v>
      </c>
      <c r="C399" s="268" t="e">
        <f>+#REF!</f>
        <v>#REF!</v>
      </c>
      <c r="D399" s="268"/>
      <c r="E399" s="268"/>
      <c r="F399" s="268"/>
      <c r="G399" s="268"/>
      <c r="H399" s="268" t="str">
        <f>+H385</f>
        <v>Gris</v>
      </c>
      <c r="I399" s="268" t="str">
        <f>+I388</f>
        <v>Usado</v>
      </c>
      <c r="J399" s="268">
        <f>+J395</f>
        <v>1</v>
      </c>
      <c r="K399" s="268"/>
      <c r="L399" s="268"/>
      <c r="M399" s="268" t="str">
        <f>+M395</f>
        <v>TRIAJE</v>
      </c>
      <c r="N399" s="175"/>
      <c r="U399" s="67"/>
      <c r="V399" s="67"/>
      <c r="W399" s="67"/>
      <c r="X399" s="67"/>
      <c r="Y399" s="67"/>
      <c r="Z399" s="67"/>
      <c r="AA399" s="67"/>
      <c r="AB399" s="67"/>
      <c r="AC399" s="67"/>
      <c r="AD399" s="67"/>
      <c r="AE399" s="67"/>
      <c r="AF399" s="67"/>
      <c r="AG399" s="67"/>
      <c r="AH399" s="67"/>
      <c r="AI399" s="67"/>
      <c r="AJ399" s="67"/>
      <c r="AK399" s="67"/>
      <c r="AL399" s="67"/>
      <c r="AM399" s="67"/>
      <c r="AN399" s="67"/>
      <c r="AO399" s="67"/>
      <c r="AP399" s="67"/>
      <c r="AQ399" s="67"/>
      <c r="AR399" s="67"/>
      <c r="AS399" s="67"/>
      <c r="AT399" s="67"/>
      <c r="AU399" s="67"/>
      <c r="AV399" s="67"/>
      <c r="AW399" s="67"/>
      <c r="AX399" s="67"/>
      <c r="AY399" s="67"/>
      <c r="AZ399" s="67"/>
      <c r="BA399" s="67"/>
      <c r="BB399" s="67"/>
      <c r="BC399" s="67"/>
      <c r="BD399" s="67"/>
      <c r="BE399" s="67"/>
      <c r="BF399" s="67"/>
      <c r="BG399" s="67"/>
      <c r="BH399" s="67"/>
      <c r="BI399" s="67"/>
      <c r="BJ399" s="67"/>
      <c r="BK399" s="67"/>
      <c r="BL399" s="67"/>
      <c r="BM399" s="67"/>
      <c r="BN399" s="67"/>
      <c r="BO399" s="67"/>
      <c r="BP399" s="67"/>
      <c r="BQ399" s="67"/>
      <c r="BR399" s="67"/>
      <c r="BS399" s="67"/>
      <c r="BT399" s="67"/>
      <c r="BU399" s="67"/>
    </row>
    <row r="400" spans="1:73" s="77" customFormat="1" ht="15.75">
      <c r="A400" s="292" t="s">
        <v>794</v>
      </c>
      <c r="B400" s="266" t="str">
        <f t="shared" si="15"/>
        <v>4.1.1.4.01</v>
      </c>
      <c r="C400" s="268" t="s">
        <v>1341</v>
      </c>
      <c r="D400" s="268"/>
      <c r="E400" s="268"/>
      <c r="F400" s="268"/>
      <c r="G400" s="268"/>
      <c r="H400" s="268" t="str">
        <f>+H390</f>
        <v>Azul</v>
      </c>
      <c r="I400" s="268" t="str">
        <f>+I385</f>
        <v>Usado</v>
      </c>
      <c r="J400" s="268">
        <v>1</v>
      </c>
      <c r="K400" s="268"/>
      <c r="L400" s="268"/>
      <c r="M400" s="268" t="str">
        <f>+A394</f>
        <v>TRIAJE</v>
      </c>
      <c r="N400" s="175"/>
      <c r="U400" s="67"/>
      <c r="V400" s="67"/>
      <c r="W400" s="67"/>
      <c r="X400" s="67"/>
      <c r="Y400" s="67"/>
      <c r="Z400" s="67"/>
      <c r="AA400" s="67"/>
      <c r="AB400" s="67"/>
      <c r="AC400" s="67"/>
      <c r="AD400" s="67"/>
      <c r="AE400" s="67"/>
      <c r="AF400" s="67"/>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7"/>
      <c r="BC400" s="67"/>
      <c r="BD400" s="67"/>
      <c r="BE400" s="67"/>
      <c r="BF400" s="67"/>
      <c r="BG400" s="67"/>
      <c r="BH400" s="67"/>
      <c r="BI400" s="67"/>
      <c r="BJ400" s="67"/>
      <c r="BK400" s="67"/>
      <c r="BL400" s="67"/>
      <c r="BM400" s="67"/>
      <c r="BN400" s="67"/>
      <c r="BO400" s="67"/>
      <c r="BP400" s="67"/>
      <c r="BQ400" s="67"/>
      <c r="BR400" s="67"/>
      <c r="BS400" s="67"/>
      <c r="BT400" s="67"/>
      <c r="BU400" s="67"/>
    </row>
    <row r="401" spans="1:73" s="77" customFormat="1" ht="15.75">
      <c r="A401" s="292" t="s">
        <v>795</v>
      </c>
      <c r="B401" s="266" t="str">
        <f t="shared" si="15"/>
        <v>4.1.1.4.01</v>
      </c>
      <c r="C401" s="268" t="str">
        <f>+C282</f>
        <v xml:space="preserve">NEGATOSCOPIO </v>
      </c>
      <c r="D401" s="268"/>
      <c r="E401" s="268"/>
      <c r="F401" s="268"/>
      <c r="G401" s="268"/>
      <c r="H401" s="268" t="str">
        <f>+H396</f>
        <v>Blanco</v>
      </c>
      <c r="I401" s="268" t="str">
        <f>+I397</f>
        <v>Usado</v>
      </c>
      <c r="J401" s="268">
        <v>1</v>
      </c>
      <c r="K401" s="268"/>
      <c r="L401" s="268"/>
      <c r="M401" s="268" t="str">
        <f>+A394</f>
        <v>TRIAJE</v>
      </c>
      <c r="N401" s="175"/>
      <c r="U401" s="67"/>
      <c r="V401" s="67"/>
      <c r="W401" s="67"/>
      <c r="X401" s="67"/>
      <c r="Y401" s="67"/>
      <c r="Z401" s="67"/>
      <c r="AA401" s="67"/>
      <c r="AB401" s="67"/>
      <c r="AC401" s="67"/>
      <c r="AD401" s="67"/>
      <c r="AE401" s="67"/>
      <c r="AF401" s="67"/>
      <c r="AG401" s="67"/>
      <c r="AH401" s="67"/>
      <c r="AI401" s="67"/>
      <c r="AJ401" s="67"/>
      <c r="AK401" s="67"/>
      <c r="AL401" s="67"/>
      <c r="AM401" s="67"/>
      <c r="AN401" s="67"/>
      <c r="AO401" s="67"/>
      <c r="AP401" s="67"/>
      <c r="AQ401" s="67"/>
      <c r="AR401" s="67"/>
      <c r="AS401" s="67"/>
      <c r="AT401" s="67"/>
      <c r="AU401" s="67"/>
      <c r="AV401" s="67"/>
      <c r="AW401" s="67"/>
      <c r="AX401" s="67"/>
      <c r="AY401" s="67"/>
      <c r="AZ401" s="67"/>
      <c r="BA401" s="67"/>
      <c r="BB401" s="67"/>
      <c r="BC401" s="67"/>
      <c r="BD401" s="67"/>
      <c r="BE401" s="67"/>
      <c r="BF401" s="67"/>
      <c r="BG401" s="67"/>
      <c r="BH401" s="67"/>
      <c r="BI401" s="67"/>
      <c r="BJ401" s="67"/>
      <c r="BK401" s="67"/>
      <c r="BL401" s="67"/>
      <c r="BM401" s="67"/>
      <c r="BN401" s="67"/>
      <c r="BO401" s="67"/>
      <c r="BP401" s="67"/>
      <c r="BQ401" s="67"/>
      <c r="BR401" s="67"/>
      <c r="BS401" s="67"/>
      <c r="BT401" s="67"/>
      <c r="BU401" s="67"/>
    </row>
    <row r="402" spans="1:73" s="77" customFormat="1" ht="15.75">
      <c r="A402" s="292" t="s">
        <v>796</v>
      </c>
      <c r="B402" s="266" t="str">
        <f t="shared" si="15"/>
        <v>4.1.1.4.01</v>
      </c>
      <c r="C402" s="268" t="str">
        <f>+C393</f>
        <v>ZAFACON PEQUEñO</v>
      </c>
      <c r="D402" s="268"/>
      <c r="E402" s="268"/>
      <c r="F402" s="268"/>
      <c r="G402" s="268"/>
      <c r="H402" s="268" t="s">
        <v>1239</v>
      </c>
      <c r="I402" s="268" t="str">
        <f>+I397</f>
        <v>Usado</v>
      </c>
      <c r="J402" s="268">
        <v>1</v>
      </c>
      <c r="K402" s="268"/>
      <c r="L402" s="268"/>
      <c r="M402" s="268" t="str">
        <f>+A394</f>
        <v>TRIAJE</v>
      </c>
      <c r="N402" s="175"/>
      <c r="U402" s="67"/>
      <c r="V402" s="67"/>
      <c r="W402" s="67"/>
      <c r="X402" s="67"/>
      <c r="Y402" s="67"/>
      <c r="Z402" s="67"/>
      <c r="AA402" s="67"/>
      <c r="AB402" s="67"/>
      <c r="AC402" s="67"/>
      <c r="AD402" s="67"/>
      <c r="AE402" s="67"/>
      <c r="AF402" s="67"/>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row>
    <row r="403" spans="1:73" s="77" customFormat="1" ht="15.75">
      <c r="A403" s="292" t="s">
        <v>797</v>
      </c>
      <c r="B403" s="266" t="str">
        <f t="shared" si="15"/>
        <v>4.1.1.4.01</v>
      </c>
      <c r="C403" s="268" t="s">
        <v>1343</v>
      </c>
      <c r="D403" s="268"/>
      <c r="E403" s="268"/>
      <c r="F403" s="268"/>
      <c r="G403" s="268"/>
      <c r="H403" s="268" t="s">
        <v>1330</v>
      </c>
      <c r="I403" s="268" t="str">
        <f>+I398</f>
        <v>Usado</v>
      </c>
      <c r="J403" s="268">
        <v>1</v>
      </c>
      <c r="K403" s="268"/>
      <c r="L403" s="268"/>
      <c r="M403" s="268" t="str">
        <f>+A394</f>
        <v>TRIAJE</v>
      </c>
      <c r="N403" s="175"/>
      <c r="U403" s="67"/>
      <c r="V403" s="67"/>
      <c r="W403" s="67"/>
      <c r="X403" s="67"/>
      <c r="Y403" s="67"/>
      <c r="Z403" s="67"/>
      <c r="AA403" s="67"/>
      <c r="AB403" s="67"/>
      <c r="AC403" s="67"/>
      <c r="AD403" s="67"/>
      <c r="AE403" s="67"/>
      <c r="AF403" s="67"/>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7"/>
      <c r="BC403" s="67"/>
      <c r="BD403" s="67"/>
      <c r="BE403" s="67"/>
      <c r="BF403" s="67"/>
      <c r="BG403" s="67"/>
      <c r="BH403" s="67"/>
      <c r="BI403" s="67"/>
      <c r="BJ403" s="67"/>
      <c r="BK403" s="67"/>
      <c r="BL403" s="67"/>
      <c r="BM403" s="67"/>
      <c r="BN403" s="67"/>
      <c r="BO403" s="67"/>
      <c r="BP403" s="67"/>
      <c r="BQ403" s="67"/>
      <c r="BR403" s="67"/>
      <c r="BS403" s="67"/>
      <c r="BT403" s="67"/>
      <c r="BU403" s="67"/>
    </row>
    <row r="404" spans="1:73" s="77" customFormat="1" ht="15.75">
      <c r="A404" s="292" t="s">
        <v>798</v>
      </c>
      <c r="B404" s="266" t="str">
        <f t="shared" si="15"/>
        <v>4.1.1.4.01</v>
      </c>
      <c r="C404" s="268" t="s">
        <v>1342</v>
      </c>
      <c r="D404" s="268"/>
      <c r="E404" s="268"/>
      <c r="F404" s="268"/>
      <c r="G404" s="268"/>
      <c r="H404" s="268" t="s">
        <v>389</v>
      </c>
      <c r="I404" s="268" t="str">
        <f>+I398</f>
        <v>Usado</v>
      </c>
      <c r="J404" s="268">
        <v>1</v>
      </c>
      <c r="K404" s="268"/>
      <c r="L404" s="268"/>
      <c r="M404" s="268" t="str">
        <f>+A394</f>
        <v>TRIAJE</v>
      </c>
      <c r="N404" s="175"/>
      <c r="U404" s="67"/>
      <c r="V404" s="67"/>
      <c r="W404" s="67"/>
      <c r="X404" s="67"/>
      <c r="Y404" s="67"/>
      <c r="Z404" s="67"/>
      <c r="AA404" s="67"/>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row>
    <row r="405" spans="1:73" s="67" customFormat="1" ht="16.5" thickBot="1">
      <c r="A405" s="292" t="s">
        <v>799</v>
      </c>
      <c r="B405" s="270" t="str">
        <f t="shared" si="15"/>
        <v>4.1.1.4.01</v>
      </c>
      <c r="C405" s="277" t="s">
        <v>1344</v>
      </c>
      <c r="D405" s="277"/>
      <c r="E405" s="277"/>
      <c r="F405" s="277"/>
      <c r="G405" s="277"/>
      <c r="H405" s="277" t="s">
        <v>1345</v>
      </c>
      <c r="I405" s="277" t="str">
        <f>+I400</f>
        <v>Usado</v>
      </c>
      <c r="J405" s="277">
        <v>1</v>
      </c>
      <c r="K405" s="277"/>
      <c r="L405" s="277"/>
      <c r="M405" s="277" t="str">
        <f>+A394</f>
        <v>TRIAJE</v>
      </c>
      <c r="N405" s="106"/>
      <c r="O405" s="107"/>
      <c r="P405" s="107"/>
      <c r="Q405" s="107"/>
      <c r="R405" s="107"/>
      <c r="S405" s="107"/>
      <c r="T405" s="107"/>
    </row>
    <row r="406" spans="1:73" s="167" customFormat="1" ht="15.75" thickBot="1">
      <c r="A406" s="362" t="s">
        <v>1346</v>
      </c>
      <c r="B406" s="363"/>
      <c r="C406" s="363"/>
      <c r="D406" s="363"/>
      <c r="E406" s="363"/>
      <c r="F406" s="363"/>
      <c r="G406" s="363"/>
      <c r="H406" s="363"/>
      <c r="I406" s="363"/>
      <c r="J406" s="363"/>
      <c r="K406" s="363"/>
      <c r="L406" s="363"/>
      <c r="M406" s="363"/>
      <c r="N406" s="364"/>
      <c r="O406" s="126"/>
      <c r="P406" s="126"/>
      <c r="Q406" s="126"/>
      <c r="R406" s="126"/>
      <c r="S406" s="126"/>
      <c r="T406" s="126"/>
      <c r="U406" s="127"/>
      <c r="V406" s="127"/>
      <c r="W406" s="127"/>
      <c r="X406" s="127"/>
      <c r="Y406" s="127"/>
      <c r="Z406" s="127"/>
      <c r="AA406" s="127"/>
      <c r="AB406" s="127"/>
      <c r="AC406" s="127"/>
      <c r="AD406" s="127"/>
      <c r="AE406" s="127"/>
      <c r="AF406" s="127"/>
      <c r="AG406" s="127"/>
      <c r="AH406" s="127"/>
      <c r="AI406" s="127"/>
      <c r="AJ406" s="127"/>
      <c r="AK406" s="127"/>
      <c r="AL406" s="127"/>
      <c r="AM406" s="127"/>
      <c r="AN406" s="127"/>
      <c r="AO406" s="127"/>
      <c r="AP406" s="127"/>
      <c r="AQ406" s="127"/>
      <c r="AR406" s="127"/>
      <c r="AS406" s="127"/>
      <c r="AT406" s="127"/>
      <c r="AU406" s="127"/>
      <c r="AV406" s="127"/>
      <c r="AW406" s="127"/>
      <c r="AX406" s="127"/>
      <c r="AY406" s="127"/>
      <c r="AZ406" s="127"/>
      <c r="BA406" s="127"/>
      <c r="BB406" s="127"/>
      <c r="BC406" s="127"/>
      <c r="BD406" s="127"/>
      <c r="BE406" s="127"/>
      <c r="BF406" s="127"/>
      <c r="BG406" s="127"/>
      <c r="BH406" s="127"/>
      <c r="BI406" s="127"/>
      <c r="BJ406" s="127"/>
      <c r="BK406" s="127"/>
      <c r="BL406" s="127"/>
      <c r="BM406" s="127"/>
      <c r="BN406" s="127"/>
      <c r="BO406" s="127"/>
      <c r="BP406" s="127"/>
      <c r="BQ406" s="127"/>
      <c r="BR406" s="127"/>
      <c r="BS406" s="127"/>
      <c r="BT406" s="127"/>
      <c r="BU406" s="127"/>
    </row>
    <row r="407" spans="1:73" s="108" customFormat="1" ht="15.75">
      <c r="A407" s="292" t="s">
        <v>800</v>
      </c>
      <c r="B407" s="275" t="str">
        <f>+B405</f>
        <v>4.1.1.4.01</v>
      </c>
      <c r="C407" s="276" t="e">
        <f>+C399</f>
        <v>#REF!</v>
      </c>
      <c r="D407" s="276"/>
      <c r="E407" s="276"/>
      <c r="F407" s="276"/>
      <c r="G407" s="276"/>
      <c r="H407" s="276" t="str">
        <f>+H399</f>
        <v>Gris</v>
      </c>
      <c r="I407" s="276" t="str">
        <f>+I398</f>
        <v>Usado</v>
      </c>
      <c r="J407" s="276">
        <v>1</v>
      </c>
      <c r="K407" s="276"/>
      <c r="L407" s="276"/>
      <c r="M407" s="276" t="str">
        <f>+A406</f>
        <v>AREA DE CURA</v>
      </c>
      <c r="N407" s="131"/>
      <c r="U407" s="67"/>
      <c r="V407" s="67"/>
      <c r="W407" s="67"/>
      <c r="X407" s="67"/>
      <c r="Y407" s="67"/>
      <c r="Z407" s="67"/>
      <c r="AA407" s="67"/>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row>
    <row r="408" spans="1:73" s="77" customFormat="1" ht="15.75">
      <c r="A408" s="292" t="s">
        <v>801</v>
      </c>
      <c r="B408" s="266" t="str">
        <f>+B400</f>
        <v>4.1.1.4.01</v>
      </c>
      <c r="C408" s="268" t="str">
        <f>+C404</f>
        <v>Zafacon Grande</v>
      </c>
      <c r="D408" s="268"/>
      <c r="E408" s="268"/>
      <c r="F408" s="268"/>
      <c r="G408" s="268"/>
      <c r="H408" s="268" t="s">
        <v>888</v>
      </c>
      <c r="I408" s="268" t="str">
        <f>+I401</f>
        <v>Usado</v>
      </c>
      <c r="J408" s="268">
        <v>1</v>
      </c>
      <c r="K408" s="268"/>
      <c r="L408" s="268"/>
      <c r="M408" s="268" t="str">
        <f>+A406</f>
        <v>AREA DE CURA</v>
      </c>
      <c r="N408" s="175"/>
      <c r="U408" s="67"/>
      <c r="V408" s="67"/>
      <c r="W408" s="67"/>
      <c r="X408" s="67"/>
      <c r="Y408" s="67"/>
      <c r="Z408" s="67"/>
      <c r="AA408" s="67"/>
      <c r="AB408" s="67"/>
      <c r="AC408" s="67"/>
      <c r="AD408" s="67"/>
      <c r="AE408" s="67"/>
      <c r="AF408" s="67"/>
      <c r="AG408" s="67"/>
      <c r="AH408" s="67"/>
      <c r="AI408" s="67"/>
      <c r="AJ408" s="67"/>
      <c r="AK408" s="67"/>
      <c r="AL408" s="67"/>
      <c r="AM408" s="67"/>
      <c r="AN408" s="67"/>
      <c r="AO408" s="67"/>
      <c r="AP408" s="67"/>
      <c r="AQ408" s="67"/>
      <c r="AR408" s="67"/>
      <c r="AS408" s="67"/>
      <c r="AT408" s="67"/>
      <c r="AU408" s="67"/>
      <c r="AV408" s="67"/>
      <c r="AW408" s="67"/>
      <c r="AX408" s="67"/>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row>
    <row r="409" spans="1:73" s="77" customFormat="1" ht="15.75">
      <c r="A409" s="292" t="s">
        <v>802</v>
      </c>
      <c r="B409" s="266" t="str">
        <f>+B407</f>
        <v>4.1.1.4.01</v>
      </c>
      <c r="C409" s="268" t="str">
        <f>+C400</f>
        <v>Mesa para utencilios Medicos</v>
      </c>
      <c r="D409" s="268"/>
      <c r="E409" s="268"/>
      <c r="F409" s="268"/>
      <c r="G409" s="268"/>
      <c r="H409" s="268" t="str">
        <f>+H401</f>
        <v>Blanco</v>
      </c>
      <c r="I409" s="268" t="str">
        <f>+I407</f>
        <v>Usado</v>
      </c>
      <c r="J409" s="268">
        <v>1</v>
      </c>
      <c r="K409" s="268"/>
      <c r="L409" s="268"/>
      <c r="M409" s="268" t="str">
        <f>+A406</f>
        <v>AREA DE CURA</v>
      </c>
      <c r="N409" s="175"/>
      <c r="U409" s="67"/>
      <c r="V409" s="67"/>
      <c r="W409" s="67"/>
      <c r="X409" s="67"/>
      <c r="Y409" s="67"/>
      <c r="Z409" s="67"/>
      <c r="AA409" s="67"/>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row>
    <row r="410" spans="1:73" s="77" customFormat="1" ht="15.75">
      <c r="A410" s="292" t="s">
        <v>803</v>
      </c>
      <c r="B410" s="266" t="str">
        <f>+B408</f>
        <v>4.1.1.4.01</v>
      </c>
      <c r="C410" s="268" t="s">
        <v>1347</v>
      </c>
      <c r="D410" s="268"/>
      <c r="E410" s="268"/>
      <c r="F410" s="268"/>
      <c r="G410" s="268"/>
      <c r="H410" s="268" t="s">
        <v>1348</v>
      </c>
      <c r="I410" s="268" t="str">
        <f>+I407</f>
        <v>Usado</v>
      </c>
      <c r="J410" s="268">
        <v>1</v>
      </c>
      <c r="K410" s="268"/>
      <c r="L410" s="268"/>
      <c r="M410" s="268" t="str">
        <f>+A406</f>
        <v>AREA DE CURA</v>
      </c>
      <c r="N410" s="175"/>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row>
    <row r="411" spans="1:73" s="77" customFormat="1" ht="15.75">
      <c r="A411" s="292" t="s">
        <v>804</v>
      </c>
      <c r="B411" s="266" t="str">
        <f>+B409</f>
        <v>4.1.1.4.01</v>
      </c>
      <c r="C411" s="268" t="s">
        <v>666</v>
      </c>
      <c r="D411" s="268"/>
      <c r="E411" s="268"/>
      <c r="F411" s="268"/>
      <c r="G411" s="268"/>
      <c r="H411" s="268" t="str">
        <f>+H412</f>
        <v>MetaL</v>
      </c>
      <c r="I411" s="268" t="str">
        <f>+I408</f>
        <v>Usado</v>
      </c>
      <c r="J411" s="268">
        <v>1</v>
      </c>
      <c r="K411" s="268"/>
      <c r="L411" s="268"/>
      <c r="M411" s="268" t="str">
        <f>+M407</f>
        <v>AREA DE CURA</v>
      </c>
      <c r="N411" s="175"/>
      <c r="U411" s="67"/>
      <c r="V411" s="67"/>
      <c r="W411" s="67"/>
      <c r="X411" s="67"/>
      <c r="Y411" s="67"/>
      <c r="Z411" s="67"/>
      <c r="AA411" s="67"/>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row>
    <row r="412" spans="1:73" s="107" customFormat="1" ht="16.5" thickBot="1">
      <c r="A412" s="292" t="s">
        <v>805</v>
      </c>
      <c r="B412" s="270" t="str">
        <f>+B410</f>
        <v>4.1.1.4.01</v>
      </c>
      <c r="C412" s="277" t="s">
        <v>1349</v>
      </c>
      <c r="D412" s="277"/>
      <c r="E412" s="277"/>
      <c r="F412" s="277"/>
      <c r="G412" s="277"/>
      <c r="H412" s="277" t="str">
        <f>+H410</f>
        <v>MetaL</v>
      </c>
      <c r="I412" s="277" t="str">
        <f>+I408</f>
        <v>Usado</v>
      </c>
      <c r="J412" s="277">
        <v>1</v>
      </c>
      <c r="K412" s="277"/>
      <c r="L412" s="277"/>
      <c r="M412" s="277" t="str">
        <f>+M407</f>
        <v>AREA DE CURA</v>
      </c>
      <c r="N412" s="106"/>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row>
    <row r="413" spans="1:73" s="167" customFormat="1" ht="15.75" thickBot="1">
      <c r="A413" s="362" t="s">
        <v>1350</v>
      </c>
      <c r="B413" s="363"/>
      <c r="C413" s="363"/>
      <c r="D413" s="363"/>
      <c r="E413" s="363"/>
      <c r="F413" s="363"/>
      <c r="G413" s="363"/>
      <c r="H413" s="363"/>
      <c r="I413" s="363"/>
      <c r="J413" s="363"/>
      <c r="K413" s="363"/>
      <c r="L413" s="363"/>
      <c r="M413" s="363"/>
      <c r="N413" s="364"/>
      <c r="O413" s="126"/>
      <c r="P413" s="126"/>
      <c r="Q413" s="126"/>
      <c r="R413" s="126"/>
      <c r="S413" s="126"/>
      <c r="T413" s="126"/>
      <c r="U413" s="127"/>
      <c r="V413" s="127"/>
      <c r="W413" s="127"/>
      <c r="X413" s="127"/>
      <c r="Y413" s="127"/>
      <c r="Z413" s="127"/>
      <c r="AA413" s="127"/>
      <c r="AB413" s="127"/>
      <c r="AC413" s="127"/>
      <c r="AD413" s="127"/>
      <c r="AE413" s="127"/>
      <c r="AF413" s="127"/>
      <c r="AG413" s="127"/>
      <c r="AH413" s="127"/>
      <c r="AI413" s="127"/>
      <c r="AJ413" s="127"/>
      <c r="AK413" s="127"/>
      <c r="AL413" s="127"/>
      <c r="AM413" s="127"/>
      <c r="AN413" s="127"/>
      <c r="AO413" s="127"/>
      <c r="AP413" s="127"/>
      <c r="AQ413" s="127"/>
      <c r="AR413" s="127"/>
      <c r="AS413" s="127"/>
      <c r="AT413" s="127"/>
      <c r="AU413" s="127"/>
      <c r="AV413" s="127"/>
      <c r="AW413" s="127"/>
      <c r="AX413" s="127"/>
      <c r="AY413" s="127"/>
      <c r="AZ413" s="127"/>
      <c r="BA413" s="127"/>
      <c r="BB413" s="127"/>
      <c r="BC413" s="127"/>
      <c r="BD413" s="127"/>
      <c r="BE413" s="127"/>
      <c r="BF413" s="127"/>
      <c r="BG413" s="127"/>
      <c r="BH413" s="127"/>
      <c r="BI413" s="127"/>
      <c r="BJ413" s="127"/>
      <c r="BK413" s="127"/>
      <c r="BL413" s="127"/>
      <c r="BM413" s="127"/>
      <c r="BN413" s="127"/>
      <c r="BO413" s="127"/>
      <c r="BP413" s="127"/>
      <c r="BQ413" s="127"/>
      <c r="BR413" s="127"/>
      <c r="BS413" s="127"/>
      <c r="BT413" s="127"/>
      <c r="BU413" s="127"/>
    </row>
    <row r="414" spans="1:73" s="108" customFormat="1" ht="14.25" customHeight="1">
      <c r="A414" s="292" t="s">
        <v>806</v>
      </c>
      <c r="B414" s="275" t="str">
        <f>+B412</f>
        <v>4.1.1.4.01</v>
      </c>
      <c r="C414" s="276" t="s">
        <v>1351</v>
      </c>
      <c r="D414" s="276"/>
      <c r="E414" s="276"/>
      <c r="F414" s="276"/>
      <c r="G414" s="276"/>
      <c r="H414" s="276" t="s">
        <v>672</v>
      </c>
      <c r="I414" s="276" t="str">
        <f>+I407</f>
        <v>Usado</v>
      </c>
      <c r="J414" s="276">
        <v>3</v>
      </c>
      <c r="K414" s="276"/>
      <c r="L414" s="276"/>
      <c r="M414" s="276" t="str">
        <f>+A413</f>
        <v>NEBULIZACION</v>
      </c>
      <c r="N414" s="131"/>
      <c r="U414" s="67"/>
      <c r="V414" s="67"/>
      <c r="W414" s="67"/>
      <c r="X414" s="67"/>
      <c r="Y414" s="67"/>
      <c r="Z414" s="67"/>
      <c r="AA414" s="67"/>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row>
    <row r="415" spans="1:73" s="77" customFormat="1" ht="15.75">
      <c r="A415" s="292" t="s">
        <v>807</v>
      </c>
      <c r="B415" s="266" t="str">
        <f>+B409</f>
        <v>4.1.1.4.01</v>
      </c>
      <c r="C415" s="268" t="str">
        <f>+C409</f>
        <v>Mesa para utencilios Medicos</v>
      </c>
      <c r="D415" s="268"/>
      <c r="E415" s="268"/>
      <c r="F415" s="268"/>
      <c r="G415" s="268"/>
      <c r="H415" s="268" t="str">
        <f>+H410</f>
        <v>MetaL</v>
      </c>
      <c r="I415" s="268" t="str">
        <f>+I410</f>
        <v>Usado</v>
      </c>
      <c r="J415" s="268">
        <v>1</v>
      </c>
      <c r="K415" s="268"/>
      <c r="L415" s="268"/>
      <c r="M415" s="268" t="str">
        <f>+A413</f>
        <v>NEBULIZACION</v>
      </c>
      <c r="N415" s="175"/>
      <c r="U415" s="67"/>
      <c r="V415" s="67"/>
      <c r="W415" s="67"/>
      <c r="X415" s="67"/>
      <c r="Y415" s="67"/>
      <c r="Z415" s="67"/>
      <c r="AA415" s="67"/>
      <c r="AB415" s="67"/>
      <c r="AC415" s="67"/>
      <c r="AD415" s="67"/>
      <c r="AE415" s="67"/>
      <c r="AF415" s="67"/>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row>
    <row r="416" spans="1:73" s="107" customFormat="1" ht="16.5" thickBot="1">
      <c r="A416" s="292" t="s">
        <v>808</v>
      </c>
      <c r="B416" s="270" t="str">
        <f>+B414</f>
        <v>4.1.1.4.01</v>
      </c>
      <c r="C416" s="277" t="s">
        <v>1342</v>
      </c>
      <c r="D416" s="277"/>
      <c r="E416" s="277"/>
      <c r="F416" s="277"/>
      <c r="G416" s="277"/>
      <c r="H416" s="277" t="str">
        <f>+H415</f>
        <v>MetaL</v>
      </c>
      <c r="I416" s="277" t="str">
        <f>+I415</f>
        <v>Usado</v>
      </c>
      <c r="J416" s="277">
        <v>1</v>
      </c>
      <c r="K416" s="277"/>
      <c r="L416" s="277"/>
      <c r="M416" s="277" t="str">
        <f>+A413</f>
        <v>NEBULIZACION</v>
      </c>
      <c r="N416" s="106"/>
      <c r="U416" s="67"/>
      <c r="V416" s="67"/>
      <c r="W416" s="67"/>
      <c r="X416" s="67"/>
      <c r="Y416" s="67"/>
      <c r="Z416" s="67"/>
      <c r="AA416" s="67"/>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row>
    <row r="417" spans="1:73" s="167" customFormat="1" ht="15.75" thickBot="1">
      <c r="A417" s="362" t="s">
        <v>1352</v>
      </c>
      <c r="B417" s="363"/>
      <c r="C417" s="363"/>
      <c r="D417" s="363"/>
      <c r="E417" s="363"/>
      <c r="F417" s="363"/>
      <c r="G417" s="363"/>
      <c r="H417" s="363"/>
      <c r="I417" s="363"/>
      <c r="J417" s="363"/>
      <c r="K417" s="363"/>
      <c r="L417" s="363"/>
      <c r="M417" s="363"/>
      <c r="N417" s="364"/>
      <c r="O417" s="126"/>
      <c r="P417" s="126"/>
      <c r="Q417" s="126"/>
      <c r="R417" s="126"/>
      <c r="S417" s="126"/>
      <c r="T417" s="126"/>
      <c r="U417" s="127"/>
      <c r="V417" s="127"/>
      <c r="W417" s="127"/>
      <c r="X417" s="127"/>
      <c r="Y417" s="127"/>
      <c r="Z417" s="127"/>
      <c r="AA417" s="127"/>
      <c r="AB417" s="127"/>
      <c r="AC417" s="127"/>
      <c r="AD417" s="127"/>
      <c r="AE417" s="127"/>
      <c r="AF417" s="127"/>
      <c r="AG417" s="127"/>
      <c r="AH417" s="127"/>
      <c r="AI417" s="127"/>
      <c r="AJ417" s="127"/>
      <c r="AK417" s="127"/>
      <c r="AL417" s="127"/>
      <c r="AM417" s="127"/>
      <c r="AN417" s="127"/>
      <c r="AO417" s="127"/>
      <c r="AP417" s="127"/>
      <c r="AQ417" s="127"/>
      <c r="AR417" s="127"/>
      <c r="AS417" s="127"/>
      <c r="AT417" s="127"/>
      <c r="AU417" s="127"/>
      <c r="AV417" s="127"/>
      <c r="AW417" s="127"/>
      <c r="AX417" s="127"/>
      <c r="AY417" s="127"/>
      <c r="AZ417" s="127"/>
      <c r="BA417" s="127"/>
      <c r="BB417" s="127"/>
      <c r="BC417" s="127"/>
      <c r="BD417" s="127"/>
      <c r="BE417" s="127"/>
      <c r="BF417" s="127"/>
      <c r="BG417" s="127"/>
      <c r="BH417" s="127"/>
      <c r="BI417" s="127"/>
      <c r="BJ417" s="127"/>
      <c r="BK417" s="127"/>
      <c r="BL417" s="127"/>
      <c r="BM417" s="127"/>
      <c r="BN417" s="127"/>
      <c r="BO417" s="127"/>
      <c r="BP417" s="127"/>
      <c r="BQ417" s="127"/>
      <c r="BR417" s="127"/>
      <c r="BS417" s="127"/>
      <c r="BT417" s="127"/>
      <c r="BU417" s="127"/>
    </row>
    <row r="418" spans="1:73" s="108" customFormat="1" ht="15.75">
      <c r="A418" s="292" t="s">
        <v>809</v>
      </c>
      <c r="B418" s="275" t="s">
        <v>60</v>
      </c>
      <c r="C418" s="276" t="s">
        <v>665</v>
      </c>
      <c r="D418" s="276"/>
      <c r="E418" s="276"/>
      <c r="F418" s="276"/>
      <c r="G418" s="276"/>
      <c r="H418" s="276" t="str">
        <f>+H395</f>
        <v>Negro</v>
      </c>
      <c r="I418" s="276" t="str">
        <f>+I399</f>
        <v>Usado</v>
      </c>
      <c r="J418" s="276">
        <f>+J408</f>
        <v>1</v>
      </c>
      <c r="K418" s="276"/>
      <c r="L418" s="276"/>
      <c r="M418" s="276" t="str">
        <f>+A417</f>
        <v>TOMA DE MUESTRA</v>
      </c>
      <c r="N418" s="131"/>
      <c r="U418" s="67"/>
      <c r="V418" s="67"/>
      <c r="W418" s="67"/>
      <c r="X418" s="67"/>
      <c r="Y418" s="67"/>
      <c r="Z418" s="67"/>
      <c r="AA418" s="67"/>
      <c r="AB418" s="67"/>
      <c r="AC418" s="67"/>
      <c r="AD418" s="67"/>
      <c r="AE418" s="67"/>
      <c r="AF418" s="67"/>
      <c r="AG418" s="67"/>
      <c r="AH418" s="67"/>
      <c r="AI418" s="67"/>
      <c r="AJ418" s="67"/>
      <c r="AK418" s="67"/>
      <c r="AL418" s="67"/>
      <c r="AM418" s="67"/>
      <c r="AN418" s="67"/>
      <c r="AO418" s="67"/>
      <c r="AP418" s="67"/>
      <c r="AQ418" s="67"/>
      <c r="AR418" s="67"/>
      <c r="AS418" s="67"/>
      <c r="AT418" s="67"/>
      <c r="AU418" s="67"/>
      <c r="AV418" s="67"/>
      <c r="AW418" s="67"/>
      <c r="AX418" s="67"/>
      <c r="AY418" s="67"/>
      <c r="AZ418" s="67"/>
      <c r="BA418" s="67"/>
      <c r="BB418" s="67"/>
      <c r="BC418" s="67"/>
      <c r="BD418" s="67"/>
      <c r="BE418" s="67"/>
      <c r="BF418" s="67"/>
      <c r="BG418" s="67"/>
      <c r="BH418" s="67"/>
      <c r="BI418" s="67"/>
      <c r="BJ418" s="67"/>
      <c r="BK418" s="67"/>
      <c r="BL418" s="67"/>
      <c r="BM418" s="67"/>
      <c r="BN418" s="67"/>
      <c r="BO418" s="67"/>
      <c r="BP418" s="67"/>
      <c r="BQ418" s="67"/>
      <c r="BR418" s="67"/>
      <c r="BS418" s="67"/>
      <c r="BT418" s="67"/>
      <c r="BU418" s="67"/>
    </row>
    <row r="419" spans="1:73" s="77" customFormat="1" ht="15.75">
      <c r="A419" s="292" t="s">
        <v>810</v>
      </c>
      <c r="B419" s="266" t="s">
        <v>60</v>
      </c>
      <c r="C419" s="268" t="str">
        <f>+C416</f>
        <v>Zafacon Grande</v>
      </c>
      <c r="D419" s="268"/>
      <c r="E419" s="268"/>
      <c r="F419" s="268"/>
      <c r="G419" s="268"/>
      <c r="H419" s="268" t="s">
        <v>888</v>
      </c>
      <c r="I419" s="268" t="str">
        <f>+I408</f>
        <v>Usado</v>
      </c>
      <c r="J419" s="268">
        <v>1</v>
      </c>
      <c r="K419" s="268"/>
      <c r="L419" s="268"/>
      <c r="M419" s="268" t="str">
        <f>+A417</f>
        <v>TOMA DE MUESTRA</v>
      </c>
      <c r="N419" s="175"/>
      <c r="U419" s="67"/>
      <c r="V419" s="67"/>
      <c r="W419" s="67"/>
      <c r="X419" s="67"/>
      <c r="Y419" s="67"/>
      <c r="Z419" s="67"/>
      <c r="AA419" s="67"/>
      <c r="AB419" s="67"/>
      <c r="AC419" s="67"/>
      <c r="AD419" s="67"/>
      <c r="AE419" s="67"/>
      <c r="AF419" s="67"/>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7"/>
      <c r="BC419" s="67"/>
      <c r="BD419" s="67"/>
      <c r="BE419" s="67"/>
      <c r="BF419" s="67"/>
      <c r="BG419" s="67"/>
      <c r="BH419" s="67"/>
      <c r="BI419" s="67"/>
      <c r="BJ419" s="67"/>
      <c r="BK419" s="67"/>
      <c r="BL419" s="67"/>
      <c r="BM419" s="67"/>
      <c r="BN419" s="67"/>
      <c r="BO419" s="67"/>
      <c r="BP419" s="67"/>
      <c r="BQ419" s="67"/>
      <c r="BR419" s="67"/>
      <c r="BS419" s="67"/>
      <c r="BT419" s="67"/>
      <c r="BU419" s="67"/>
    </row>
    <row r="420" spans="1:73" s="77" customFormat="1" ht="15.75">
      <c r="A420" s="292" t="s">
        <v>811</v>
      </c>
      <c r="B420" s="266" t="str">
        <f t="shared" ref="B420:B428" si="16">+B418</f>
        <v>4.1.1.4.01</v>
      </c>
      <c r="C420" s="268" t="s">
        <v>1278</v>
      </c>
      <c r="D420" s="268"/>
      <c r="E420" s="268"/>
      <c r="F420" s="268"/>
      <c r="G420" s="268"/>
      <c r="H420" s="268" t="str">
        <f>+H418</f>
        <v>Negro</v>
      </c>
      <c r="I420" s="268" t="str">
        <f>+I401</f>
        <v>Usado</v>
      </c>
      <c r="J420" s="268">
        <v>1</v>
      </c>
      <c r="K420" s="268"/>
      <c r="L420" s="268"/>
      <c r="M420" s="268" t="str">
        <f>+M418</f>
        <v>TOMA DE MUESTRA</v>
      </c>
      <c r="N420" s="175"/>
      <c r="U420" s="67"/>
      <c r="V420" s="67"/>
      <c r="W420" s="67"/>
      <c r="X420" s="67"/>
      <c r="Y420" s="67"/>
      <c r="Z420" s="67"/>
      <c r="AA420" s="67"/>
      <c r="AB420" s="67"/>
      <c r="AC420" s="67"/>
      <c r="AD420" s="67"/>
      <c r="AE420" s="67"/>
      <c r="AF420" s="67"/>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row>
    <row r="421" spans="1:73" s="77" customFormat="1" ht="15.75">
      <c r="A421" s="292" t="s">
        <v>812</v>
      </c>
      <c r="B421" s="266" t="str">
        <f t="shared" si="16"/>
        <v>4.1.1.4.01</v>
      </c>
      <c r="C421" s="268" t="s">
        <v>1353</v>
      </c>
      <c r="D421" s="268"/>
      <c r="E421" s="268"/>
      <c r="F421" s="268"/>
      <c r="G421" s="268"/>
      <c r="H421" s="268" t="str">
        <f>+H418</f>
        <v>Negro</v>
      </c>
      <c r="I421" s="268" t="str">
        <f>+I410</f>
        <v>Usado</v>
      </c>
      <c r="J421" s="268">
        <v>1</v>
      </c>
      <c r="K421" s="268"/>
      <c r="L421" s="268"/>
      <c r="M421" s="268" t="str">
        <f>+M418</f>
        <v>TOMA DE MUESTRA</v>
      </c>
      <c r="N421" s="175"/>
      <c r="U421" s="67"/>
      <c r="V421" s="67"/>
      <c r="W421" s="67"/>
      <c r="X421" s="67"/>
      <c r="Y421" s="67"/>
      <c r="Z421" s="67"/>
      <c r="AA421" s="67"/>
      <c r="AB421" s="67"/>
      <c r="AC421" s="67"/>
      <c r="AD421" s="67"/>
      <c r="AE421" s="67"/>
      <c r="AF421" s="67"/>
      <c r="AG421" s="67"/>
      <c r="AH421" s="67"/>
      <c r="AI421" s="67"/>
      <c r="AJ421" s="67"/>
      <c r="AK421" s="67"/>
      <c r="AL421" s="67"/>
      <c r="AM421" s="67"/>
      <c r="AN421" s="67"/>
      <c r="AO421" s="67"/>
      <c r="AP421" s="67"/>
      <c r="AQ421" s="67"/>
      <c r="AR421" s="67"/>
      <c r="AS421" s="67"/>
      <c r="AT421" s="67"/>
      <c r="AU421" s="67"/>
      <c r="AV421" s="67"/>
      <c r="AW421" s="67"/>
      <c r="AX421" s="67"/>
      <c r="AY421" s="67"/>
      <c r="AZ421" s="67"/>
      <c r="BA421" s="67"/>
      <c r="BB421" s="67"/>
      <c r="BC421" s="67"/>
      <c r="BD421" s="67"/>
      <c r="BE421" s="67"/>
      <c r="BF421" s="67"/>
      <c r="BG421" s="67"/>
      <c r="BH421" s="67"/>
      <c r="BI421" s="67"/>
      <c r="BJ421" s="67"/>
      <c r="BK421" s="67"/>
      <c r="BL421" s="67"/>
      <c r="BM421" s="67"/>
      <c r="BN421" s="67"/>
      <c r="BO421" s="67"/>
      <c r="BP421" s="67"/>
      <c r="BQ421" s="67"/>
      <c r="BR421" s="67"/>
      <c r="BS421" s="67"/>
      <c r="BT421" s="67"/>
      <c r="BU421" s="67"/>
    </row>
    <row r="422" spans="1:73" s="77" customFormat="1" ht="15.75">
      <c r="A422" s="292" t="s">
        <v>813</v>
      </c>
      <c r="B422" s="266" t="str">
        <f t="shared" si="16"/>
        <v>4.1.1.4.01</v>
      </c>
      <c r="C422" s="268" t="str">
        <f>+C395</f>
        <v>Computadora Completa</v>
      </c>
      <c r="D422" s="268"/>
      <c r="E422" s="268" t="str">
        <f>+E395</f>
        <v>DELL</v>
      </c>
      <c r="F422" s="268"/>
      <c r="G422" s="268"/>
      <c r="H422" s="268" t="str">
        <f>+H418</f>
        <v>Negro</v>
      </c>
      <c r="I422" s="268" t="str">
        <f>+I409</f>
        <v>Usado</v>
      </c>
      <c r="J422" s="268">
        <v>2</v>
      </c>
      <c r="K422" s="268"/>
      <c r="L422" s="268"/>
      <c r="M422" s="268" t="str">
        <f t="shared" ref="M422:M427" si="17">+M418</f>
        <v>TOMA DE MUESTRA</v>
      </c>
      <c r="N422" s="175"/>
      <c r="U422" s="67"/>
      <c r="V422" s="67"/>
      <c r="W422" s="67"/>
      <c r="X422" s="67"/>
      <c r="Y422" s="67"/>
      <c r="Z422" s="67"/>
      <c r="AA422" s="67"/>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c r="AX422" s="67"/>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row>
    <row r="423" spans="1:73" s="77" customFormat="1" ht="15.75">
      <c r="A423" s="292" t="s">
        <v>814</v>
      </c>
      <c r="B423" s="266" t="str">
        <f t="shared" si="16"/>
        <v>4.1.1.4.01</v>
      </c>
      <c r="C423" s="268" t="s">
        <v>1354</v>
      </c>
      <c r="D423" s="268"/>
      <c r="E423" s="268"/>
      <c r="F423" s="268"/>
      <c r="G423" s="268"/>
      <c r="H423" s="268" t="str">
        <f>+H421</f>
        <v>Negro</v>
      </c>
      <c r="I423" s="268" t="str">
        <f>+I421</f>
        <v>Usado</v>
      </c>
      <c r="J423" s="268">
        <v>1</v>
      </c>
      <c r="K423" s="268"/>
      <c r="L423" s="268"/>
      <c r="M423" s="268" t="str">
        <f t="shared" si="17"/>
        <v>TOMA DE MUESTRA</v>
      </c>
      <c r="N423" s="175"/>
      <c r="U423" s="67"/>
      <c r="V423" s="67"/>
      <c r="W423" s="67"/>
      <c r="X423" s="67"/>
      <c r="Y423" s="67"/>
      <c r="Z423" s="67"/>
      <c r="AA423" s="67"/>
      <c r="AB423" s="67"/>
      <c r="AC423" s="67"/>
      <c r="AD423" s="67"/>
      <c r="AE423" s="67"/>
      <c r="AF423" s="67"/>
      <c r="AG423" s="67"/>
      <c r="AH423" s="67"/>
      <c r="AI423" s="67"/>
      <c r="AJ423" s="67"/>
      <c r="AK423" s="67"/>
      <c r="AL423" s="67"/>
      <c r="AM423" s="67"/>
      <c r="AN423" s="67"/>
      <c r="AO423" s="67"/>
      <c r="AP423" s="67"/>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row>
    <row r="424" spans="1:73" s="77" customFormat="1" ht="15.75">
      <c r="A424" s="292" t="s">
        <v>815</v>
      </c>
      <c r="B424" s="266" t="str">
        <f t="shared" si="16"/>
        <v>4.1.1.4.01</v>
      </c>
      <c r="C424" s="268" t="str">
        <f>+C387</f>
        <v>Impresora</v>
      </c>
      <c r="D424" s="268"/>
      <c r="E424" s="268" t="str">
        <f>+E387</f>
        <v>HP COLOR LASER PRO mfp m281fdw</v>
      </c>
      <c r="F424" s="268"/>
      <c r="G424" s="268"/>
      <c r="H424" s="268" t="str">
        <f>+H409</f>
        <v>Blanco</v>
      </c>
      <c r="I424" s="268" t="str">
        <f>+I410</f>
        <v>Usado</v>
      </c>
      <c r="J424" s="268">
        <v>1</v>
      </c>
      <c r="K424" s="268"/>
      <c r="L424" s="268"/>
      <c r="M424" s="268" t="str">
        <f t="shared" si="17"/>
        <v>TOMA DE MUESTRA</v>
      </c>
      <c r="N424" s="175"/>
      <c r="U424" s="67"/>
      <c r="V424" s="67"/>
      <c r="W424" s="67"/>
      <c r="X424" s="67"/>
      <c r="Y424" s="67"/>
      <c r="Z424" s="67"/>
      <c r="AA424" s="67"/>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row>
    <row r="425" spans="1:73" s="77" customFormat="1" ht="15.75">
      <c r="A425" s="292" t="s">
        <v>816</v>
      </c>
      <c r="B425" s="266" t="str">
        <f t="shared" si="16"/>
        <v>4.1.1.4.01</v>
      </c>
      <c r="C425" s="268" t="s">
        <v>1326</v>
      </c>
      <c r="D425" s="268" t="s">
        <v>1355</v>
      </c>
      <c r="E425" s="268"/>
      <c r="F425" s="268"/>
      <c r="G425" s="268"/>
      <c r="H425" s="268" t="s">
        <v>1339</v>
      </c>
      <c r="I425" s="268" t="str">
        <f>+I415</f>
        <v>Usado</v>
      </c>
      <c r="J425" s="268">
        <v>3</v>
      </c>
      <c r="K425" s="268"/>
      <c r="L425" s="268"/>
      <c r="M425" s="268" t="str">
        <f t="shared" si="17"/>
        <v>TOMA DE MUESTRA</v>
      </c>
      <c r="N425" s="175"/>
      <c r="U425" s="67"/>
      <c r="V425" s="67"/>
      <c r="W425" s="67"/>
      <c r="X425" s="67"/>
      <c r="Y425" s="67"/>
      <c r="Z425" s="67"/>
      <c r="AA425" s="67"/>
      <c r="AB425" s="67"/>
      <c r="AC425" s="67"/>
      <c r="AD425" s="67"/>
      <c r="AE425" s="67"/>
      <c r="AF425" s="67"/>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row>
    <row r="426" spans="1:73" s="77" customFormat="1" ht="15.75">
      <c r="A426" s="292" t="s">
        <v>817</v>
      </c>
      <c r="B426" s="266" t="str">
        <f t="shared" si="16"/>
        <v>4.1.1.4.01</v>
      </c>
      <c r="C426" s="268" t="s">
        <v>1322</v>
      </c>
      <c r="D426" s="268"/>
      <c r="E426" s="268"/>
      <c r="F426" s="268"/>
      <c r="G426" s="268"/>
      <c r="H426" s="268" t="str">
        <f>+H410</f>
        <v>MetaL</v>
      </c>
      <c r="I426" s="268" t="str">
        <f>+I408</f>
        <v>Usado</v>
      </c>
      <c r="J426" s="268">
        <f>+J411</f>
        <v>1</v>
      </c>
      <c r="K426" s="268"/>
      <c r="L426" s="268"/>
      <c r="M426" s="268" t="str">
        <f t="shared" si="17"/>
        <v>TOMA DE MUESTRA</v>
      </c>
      <c r="N426" s="175"/>
      <c r="U426" s="67"/>
      <c r="V426" s="67"/>
      <c r="W426" s="67"/>
      <c r="X426" s="67"/>
      <c r="Y426" s="67"/>
      <c r="Z426" s="67"/>
      <c r="AA426" s="67"/>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c r="AX426" s="67"/>
      <c r="AY426" s="67"/>
      <c r="AZ426" s="67"/>
      <c r="BA426" s="67"/>
      <c r="BB426" s="67"/>
      <c r="BC426" s="67"/>
      <c r="BD426" s="67"/>
      <c r="BE426" s="67"/>
      <c r="BF426" s="67"/>
      <c r="BG426" s="67"/>
      <c r="BH426" s="67"/>
      <c r="BI426" s="67"/>
      <c r="BJ426" s="67"/>
      <c r="BK426" s="67"/>
      <c r="BL426" s="67"/>
      <c r="BM426" s="67"/>
      <c r="BN426" s="67"/>
      <c r="BO426" s="67"/>
      <c r="BP426" s="67"/>
      <c r="BQ426" s="67"/>
      <c r="BR426" s="67"/>
      <c r="BS426" s="67"/>
      <c r="BT426" s="67"/>
      <c r="BU426" s="67"/>
    </row>
    <row r="427" spans="1:73" s="77" customFormat="1" ht="15.75">
      <c r="A427" s="292" t="s">
        <v>818</v>
      </c>
      <c r="B427" s="266" t="str">
        <f t="shared" si="16"/>
        <v>4.1.1.4.01</v>
      </c>
      <c r="C427" s="268" t="s">
        <v>1356</v>
      </c>
      <c r="D427" s="268"/>
      <c r="E427" s="268"/>
      <c r="F427" s="268"/>
      <c r="G427" s="268"/>
      <c r="H427" s="268" t="str">
        <f>+H425</f>
        <v>Crema</v>
      </c>
      <c r="I427" s="268" t="str">
        <f>+I424</f>
        <v>Usado</v>
      </c>
      <c r="J427" s="268">
        <v>1</v>
      </c>
      <c r="K427" s="268"/>
      <c r="L427" s="268"/>
      <c r="M427" s="268" t="str">
        <f t="shared" si="17"/>
        <v>TOMA DE MUESTRA</v>
      </c>
      <c r="N427" s="175"/>
      <c r="U427" s="67"/>
      <c r="V427" s="67"/>
      <c r="W427" s="67"/>
      <c r="X427" s="67"/>
      <c r="Y427" s="67"/>
      <c r="Z427" s="67"/>
      <c r="AA427" s="67"/>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row>
    <row r="428" spans="1:73" s="67" customFormat="1" ht="16.5" thickBot="1">
      <c r="A428" s="292" t="s">
        <v>819</v>
      </c>
      <c r="B428" s="270" t="str">
        <f t="shared" si="16"/>
        <v>4.1.1.4.01</v>
      </c>
      <c r="C428" s="277" t="str">
        <f>+C732</f>
        <v>Mesas para escritorio azules</v>
      </c>
      <c r="D428" s="277"/>
      <c r="E428" s="277"/>
      <c r="F428" s="277"/>
      <c r="G428" s="277"/>
      <c r="H428" s="277" t="s">
        <v>672</v>
      </c>
      <c r="I428" s="277" t="str">
        <f>+I421</f>
        <v>Usado</v>
      </c>
      <c r="J428" s="277">
        <v>1</v>
      </c>
      <c r="K428" s="277"/>
      <c r="L428" s="277"/>
      <c r="M428" s="277" t="str">
        <f>+M421</f>
        <v>TOMA DE MUESTRA</v>
      </c>
      <c r="N428" s="106"/>
      <c r="O428" s="107"/>
      <c r="P428" s="107"/>
      <c r="Q428" s="107"/>
      <c r="R428" s="107"/>
      <c r="S428" s="107"/>
      <c r="T428" s="107"/>
    </row>
    <row r="429" spans="1:73" s="167" customFormat="1" ht="15.75" thickBot="1">
      <c r="A429" s="362" t="s">
        <v>939</v>
      </c>
      <c r="B429" s="363"/>
      <c r="C429" s="363"/>
      <c r="D429" s="363"/>
      <c r="E429" s="363"/>
      <c r="F429" s="363"/>
      <c r="G429" s="363"/>
      <c r="H429" s="363"/>
      <c r="I429" s="363"/>
      <c r="J429" s="363"/>
      <c r="K429" s="363"/>
      <c r="L429" s="363"/>
      <c r="M429" s="363"/>
      <c r="N429" s="364"/>
      <c r="O429" s="126"/>
      <c r="P429" s="126"/>
      <c r="Q429" s="126"/>
      <c r="R429" s="126"/>
      <c r="S429" s="126"/>
      <c r="T429" s="126"/>
      <c r="U429" s="127"/>
      <c r="V429" s="127"/>
      <c r="W429" s="127"/>
      <c r="X429" s="127"/>
      <c r="Y429" s="127"/>
      <c r="Z429" s="127"/>
      <c r="AA429" s="127"/>
      <c r="AB429" s="127"/>
      <c r="AC429" s="127"/>
      <c r="AD429" s="127"/>
      <c r="AE429" s="127"/>
      <c r="AF429" s="127"/>
      <c r="AG429" s="127"/>
      <c r="AH429" s="127"/>
      <c r="AI429" s="127"/>
      <c r="AJ429" s="127"/>
      <c r="AK429" s="127"/>
      <c r="AL429" s="127"/>
      <c r="AM429" s="127"/>
      <c r="AN429" s="127"/>
      <c r="AO429" s="127"/>
      <c r="AP429" s="127"/>
      <c r="AQ429" s="127"/>
      <c r="AR429" s="127"/>
      <c r="AS429" s="127"/>
      <c r="AT429" s="127"/>
      <c r="AU429" s="127"/>
      <c r="AV429" s="127"/>
      <c r="AW429" s="127"/>
      <c r="AX429" s="127"/>
      <c r="AY429" s="127"/>
      <c r="AZ429" s="127"/>
      <c r="BA429" s="127"/>
      <c r="BB429" s="127"/>
      <c r="BC429" s="127"/>
      <c r="BD429" s="127"/>
      <c r="BE429" s="127"/>
      <c r="BF429" s="127"/>
      <c r="BG429" s="127"/>
      <c r="BH429" s="127"/>
      <c r="BI429" s="127"/>
      <c r="BJ429" s="127"/>
      <c r="BK429" s="127"/>
      <c r="BL429" s="127"/>
      <c r="BM429" s="127"/>
      <c r="BN429" s="127"/>
      <c r="BO429" s="127"/>
      <c r="BP429" s="127"/>
      <c r="BQ429" s="127"/>
      <c r="BR429" s="127"/>
      <c r="BS429" s="127"/>
      <c r="BT429" s="127"/>
      <c r="BU429" s="127"/>
    </row>
    <row r="430" spans="1:73" s="108" customFormat="1" ht="15.75">
      <c r="A430" s="292" t="s">
        <v>820</v>
      </c>
      <c r="B430" s="275" t="s">
        <v>60</v>
      </c>
      <c r="C430" s="276" t="str">
        <f>+C396</f>
        <v xml:space="preserve">Escritorio </v>
      </c>
      <c r="D430" s="276"/>
      <c r="E430" s="276"/>
      <c r="F430" s="276"/>
      <c r="G430" s="276"/>
      <c r="H430" s="276" t="str">
        <f>+H424</f>
        <v>Blanco</v>
      </c>
      <c r="I430" s="276" t="str">
        <f>+I424</f>
        <v>Usado</v>
      </c>
      <c r="J430" s="276">
        <v>1</v>
      </c>
      <c r="K430" s="276"/>
      <c r="L430" s="276"/>
      <c r="M430" s="276" t="str">
        <f>+A429</f>
        <v>LABORATORIO</v>
      </c>
      <c r="N430" s="131"/>
      <c r="U430" s="67"/>
      <c r="V430" s="67"/>
      <c r="W430" s="67"/>
      <c r="X430" s="67"/>
      <c r="Y430" s="67"/>
      <c r="Z430" s="67"/>
      <c r="AA430" s="67"/>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row>
    <row r="431" spans="1:73" s="77" customFormat="1" ht="15.75">
      <c r="A431" s="292" t="s">
        <v>821</v>
      </c>
      <c r="B431" s="266" t="s">
        <v>60</v>
      </c>
      <c r="C431" s="268" t="s">
        <v>1278</v>
      </c>
      <c r="D431" s="268"/>
      <c r="E431" s="268"/>
      <c r="F431" s="268"/>
      <c r="G431" s="268"/>
      <c r="H431" s="268" t="s">
        <v>403</v>
      </c>
      <c r="I431" s="268" t="str">
        <f>+I426</f>
        <v>Usado</v>
      </c>
      <c r="J431" s="268">
        <v>1</v>
      </c>
      <c r="K431" s="268"/>
      <c r="L431" s="268"/>
      <c r="M431" s="268" t="str">
        <f>+A429</f>
        <v>LABORATORIO</v>
      </c>
      <c r="N431" s="175"/>
      <c r="U431" s="67"/>
      <c r="V431" s="67"/>
      <c r="W431" s="67"/>
      <c r="X431" s="67"/>
      <c r="Y431" s="67"/>
      <c r="Z431" s="67"/>
      <c r="AA431" s="67"/>
      <c r="AB431" s="67"/>
      <c r="AC431" s="67"/>
      <c r="AD431" s="67"/>
      <c r="AE431" s="67"/>
      <c r="AF431" s="67"/>
      <c r="AG431" s="67"/>
      <c r="AH431" s="67"/>
      <c r="AI431" s="67"/>
      <c r="AJ431" s="67"/>
      <c r="AK431" s="67"/>
      <c r="AL431" s="67"/>
      <c r="AM431" s="67"/>
      <c r="AN431" s="67"/>
      <c r="AO431" s="67"/>
      <c r="AP431" s="67"/>
      <c r="AQ431" s="67"/>
      <c r="AR431" s="67"/>
      <c r="AS431" s="67"/>
      <c r="AT431" s="67"/>
      <c r="AU431" s="67"/>
      <c r="AV431" s="67"/>
      <c r="AW431" s="67"/>
      <c r="AX431" s="67"/>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row>
    <row r="432" spans="1:73" s="77" customFormat="1" ht="15.75">
      <c r="A432" s="292" t="s">
        <v>822</v>
      </c>
      <c r="B432" s="266" t="str">
        <f>+B430</f>
        <v>4.1.1.4.01</v>
      </c>
      <c r="C432" s="268" t="str">
        <f>+C426</f>
        <v>ZAFACON PEQUEñO</v>
      </c>
      <c r="D432" s="268"/>
      <c r="E432" s="268"/>
      <c r="F432" s="268"/>
      <c r="G432" s="268"/>
      <c r="H432" s="268" t="str">
        <f>+H426</f>
        <v>MetaL</v>
      </c>
      <c r="I432" s="268" t="str">
        <f>+I425</f>
        <v>Usado</v>
      </c>
      <c r="J432" s="268">
        <v>1</v>
      </c>
      <c r="K432" s="268"/>
      <c r="L432" s="268"/>
      <c r="M432" s="268" t="str">
        <f>+A429</f>
        <v>LABORATORIO</v>
      </c>
      <c r="N432" s="175"/>
      <c r="U432" s="67"/>
      <c r="V432" s="67"/>
      <c r="W432" s="67"/>
      <c r="X432" s="67"/>
      <c r="Y432" s="67"/>
      <c r="Z432" s="67"/>
      <c r="AA432" s="67"/>
      <c r="AB432" s="67"/>
      <c r="AC432" s="67"/>
      <c r="AD432" s="67"/>
      <c r="AE432" s="67"/>
      <c r="AF432" s="67"/>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7"/>
      <c r="BC432" s="67"/>
      <c r="BD432" s="67"/>
      <c r="BE432" s="67"/>
      <c r="BF432" s="67"/>
      <c r="BG432" s="67"/>
      <c r="BH432" s="67"/>
      <c r="BI432" s="67"/>
      <c r="BJ432" s="67"/>
      <c r="BK432" s="67"/>
      <c r="BL432" s="67"/>
      <c r="BM432" s="67"/>
      <c r="BN432" s="67"/>
      <c r="BO432" s="67"/>
      <c r="BP432" s="67"/>
      <c r="BQ432" s="67"/>
      <c r="BR432" s="67"/>
      <c r="BS432" s="67"/>
      <c r="BT432" s="67"/>
      <c r="BU432" s="67"/>
    </row>
    <row r="433" spans="1:73" s="77" customFormat="1" ht="15.75">
      <c r="A433" s="292" t="s">
        <v>823</v>
      </c>
      <c r="B433" s="266" t="str">
        <f>+B431</f>
        <v>4.1.1.4.01</v>
      </c>
      <c r="C433" s="268" t="str">
        <f>+C425</f>
        <v>ARMARIO DE OFICINA</v>
      </c>
      <c r="D433" s="268" t="str">
        <f>+D425</f>
        <v>5 Gabetas</v>
      </c>
      <c r="E433" s="268"/>
      <c r="F433" s="268"/>
      <c r="G433" s="268"/>
      <c r="H433" s="268" t="str">
        <f>+H425</f>
        <v>Crema</v>
      </c>
      <c r="I433" s="268" t="str">
        <f>+I424</f>
        <v>Usado</v>
      </c>
      <c r="J433" s="268">
        <v>1</v>
      </c>
      <c r="K433" s="268"/>
      <c r="L433" s="268"/>
      <c r="M433" s="268" t="str">
        <f>+M430</f>
        <v>LABORATORIO</v>
      </c>
      <c r="N433" s="175"/>
      <c r="U433" s="67"/>
      <c r="V433" s="67"/>
      <c r="W433" s="67"/>
      <c r="X433" s="67"/>
      <c r="Y433" s="67"/>
      <c r="Z433" s="67"/>
      <c r="AA433" s="67"/>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row>
    <row r="434" spans="1:73" s="107" customFormat="1" ht="16.5" thickBot="1">
      <c r="A434" s="292" t="s">
        <v>824</v>
      </c>
      <c r="B434" s="270" t="str">
        <f>+B432</f>
        <v>4.1.1.4.01</v>
      </c>
      <c r="C434" s="277" t="str">
        <f>+C807</f>
        <v>NEVERA</v>
      </c>
      <c r="D434" s="277" t="str">
        <f>+E807</f>
        <v>FARCO</v>
      </c>
      <c r="E434" s="277"/>
      <c r="F434" s="277"/>
      <c r="G434" s="277"/>
      <c r="H434" s="277" t="str">
        <f>+H834</f>
        <v>Negro</v>
      </c>
      <c r="I434" s="277" t="str">
        <f>+I432</f>
        <v>Usado</v>
      </c>
      <c r="J434" s="277">
        <v>1</v>
      </c>
      <c r="K434" s="277"/>
      <c r="L434" s="277"/>
      <c r="M434" s="277" t="str">
        <f>+M432</f>
        <v>LABORATORIO</v>
      </c>
      <c r="N434" s="106"/>
      <c r="U434" s="67"/>
      <c r="V434" s="67"/>
      <c r="W434" s="67"/>
      <c r="X434" s="67"/>
      <c r="Y434" s="67"/>
      <c r="Z434" s="67"/>
      <c r="AA434" s="67"/>
      <c r="AB434" s="67"/>
      <c r="AC434" s="67"/>
      <c r="AD434" s="67"/>
      <c r="AE434" s="67"/>
      <c r="AF434" s="67"/>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7"/>
      <c r="BC434" s="67"/>
      <c r="BD434" s="67"/>
      <c r="BE434" s="67"/>
      <c r="BF434" s="67"/>
      <c r="BG434" s="67"/>
      <c r="BH434" s="67"/>
      <c r="BI434" s="67"/>
      <c r="BJ434" s="67"/>
      <c r="BK434" s="67"/>
      <c r="BL434" s="67"/>
      <c r="BM434" s="67"/>
      <c r="BN434" s="67"/>
      <c r="BO434" s="67"/>
      <c r="BP434" s="67"/>
      <c r="BQ434" s="67"/>
      <c r="BR434" s="67"/>
      <c r="BS434" s="67"/>
      <c r="BT434" s="67"/>
      <c r="BU434" s="67"/>
    </row>
    <row r="435" spans="1:73" s="128" customFormat="1" ht="15.75" thickBot="1">
      <c r="A435" s="368" t="s">
        <v>1357</v>
      </c>
      <c r="B435" s="369"/>
      <c r="C435" s="369"/>
      <c r="D435" s="369"/>
      <c r="E435" s="369"/>
      <c r="F435" s="369"/>
      <c r="G435" s="369"/>
      <c r="H435" s="369"/>
      <c r="I435" s="369"/>
      <c r="J435" s="369"/>
      <c r="K435" s="369"/>
      <c r="L435" s="369"/>
      <c r="M435" s="370"/>
      <c r="N435" s="176"/>
      <c r="O435" s="126"/>
      <c r="P435" s="126"/>
      <c r="Q435" s="126"/>
      <c r="R435" s="126"/>
      <c r="S435" s="126"/>
      <c r="T435" s="126"/>
      <c r="U435" s="127"/>
      <c r="V435" s="127"/>
      <c r="W435" s="127"/>
      <c r="X435" s="127"/>
      <c r="Y435" s="127"/>
      <c r="Z435" s="127"/>
      <c r="AA435" s="127"/>
      <c r="AB435" s="127"/>
      <c r="AC435" s="127"/>
      <c r="AD435" s="127"/>
      <c r="AE435" s="127"/>
      <c r="AF435" s="127"/>
      <c r="AG435" s="127"/>
      <c r="AH435" s="127"/>
      <c r="AI435" s="127"/>
      <c r="AJ435" s="127"/>
      <c r="AK435" s="127"/>
      <c r="AL435" s="127"/>
      <c r="AM435" s="127"/>
      <c r="AN435" s="127"/>
      <c r="AO435" s="127"/>
      <c r="AP435" s="127"/>
      <c r="AQ435" s="127"/>
      <c r="AR435" s="127"/>
      <c r="AS435" s="127"/>
      <c r="AT435" s="127"/>
      <c r="AU435" s="127"/>
      <c r="AV435" s="127"/>
      <c r="AW435" s="127"/>
      <c r="AX435" s="127"/>
      <c r="AY435" s="127"/>
      <c r="AZ435" s="127"/>
      <c r="BA435" s="127"/>
      <c r="BB435" s="127"/>
      <c r="BC435" s="127"/>
      <c r="BD435" s="127"/>
      <c r="BE435" s="127"/>
      <c r="BF435" s="127"/>
      <c r="BG435" s="127"/>
      <c r="BH435" s="127"/>
      <c r="BI435" s="127"/>
      <c r="BJ435" s="127"/>
      <c r="BK435" s="127"/>
      <c r="BL435" s="127"/>
      <c r="BM435" s="127"/>
      <c r="BN435" s="127"/>
      <c r="BO435" s="127"/>
      <c r="BP435" s="127"/>
      <c r="BQ435" s="127"/>
      <c r="BR435" s="127"/>
      <c r="BS435" s="127"/>
      <c r="BT435" s="127"/>
      <c r="BU435" s="127"/>
    </row>
    <row r="436" spans="1:73" s="108" customFormat="1" ht="15.75">
      <c r="A436" s="292" t="s">
        <v>825</v>
      </c>
      <c r="B436" s="275" t="s">
        <v>60</v>
      </c>
      <c r="C436" s="276" t="str">
        <f>+C433</f>
        <v>ARMARIO DE OFICINA</v>
      </c>
      <c r="D436" s="276" t="str">
        <f>+D433</f>
        <v>5 Gabetas</v>
      </c>
      <c r="E436" s="276"/>
      <c r="F436" s="276"/>
      <c r="G436" s="276"/>
      <c r="H436" s="276" t="str">
        <f>+H433</f>
        <v>Crema</v>
      </c>
      <c r="I436" s="276" t="str">
        <f>+I431</f>
        <v>Usado</v>
      </c>
      <c r="J436" s="276">
        <v>1</v>
      </c>
      <c r="K436" s="276"/>
      <c r="L436" s="276"/>
      <c r="M436" s="276" t="str">
        <f>+A435</f>
        <v>COPROLOGIA Y UROANALISIS</v>
      </c>
      <c r="N436" s="131"/>
      <c r="U436" s="67"/>
      <c r="V436" s="67"/>
      <c r="W436" s="67"/>
      <c r="X436" s="67"/>
      <c r="Y436" s="67"/>
      <c r="Z436" s="67"/>
      <c r="AA436" s="67"/>
      <c r="AB436" s="67"/>
      <c r="AC436" s="67"/>
      <c r="AD436" s="67"/>
      <c r="AE436" s="67"/>
      <c r="AF436" s="67"/>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7"/>
      <c r="BC436" s="67"/>
      <c r="BD436" s="67"/>
      <c r="BE436" s="67"/>
      <c r="BF436" s="67"/>
      <c r="BG436" s="67"/>
      <c r="BH436" s="67"/>
      <c r="BI436" s="67"/>
      <c r="BJ436" s="67"/>
      <c r="BK436" s="67"/>
      <c r="BL436" s="67"/>
      <c r="BM436" s="67"/>
      <c r="BN436" s="67"/>
      <c r="BO436" s="67"/>
      <c r="BP436" s="67"/>
      <c r="BQ436" s="67"/>
      <c r="BR436" s="67"/>
      <c r="BS436" s="67"/>
      <c r="BT436" s="67"/>
      <c r="BU436" s="67"/>
    </row>
    <row r="437" spans="1:73" s="77" customFormat="1" ht="15.75">
      <c r="A437" s="292" t="s">
        <v>826</v>
      </c>
      <c r="B437" s="266" t="s">
        <v>60</v>
      </c>
      <c r="C437" s="268" t="str">
        <f>+C431</f>
        <v>Silla para escritorio</v>
      </c>
      <c r="D437" s="268"/>
      <c r="E437" s="268"/>
      <c r="F437" s="268"/>
      <c r="G437" s="268"/>
      <c r="H437" s="268" t="str">
        <f>+H434</f>
        <v>Negro</v>
      </c>
      <c r="I437" s="268" t="str">
        <f>+I431</f>
        <v>Usado</v>
      </c>
      <c r="J437" s="268">
        <v>6</v>
      </c>
      <c r="K437" s="268"/>
      <c r="L437" s="268"/>
      <c r="M437" s="268" t="str">
        <f>+M436</f>
        <v>COPROLOGIA Y UROANALISIS</v>
      </c>
      <c r="N437" s="175"/>
      <c r="U437" s="67"/>
      <c r="V437" s="67"/>
      <c r="W437" s="67"/>
      <c r="X437" s="67"/>
      <c r="Y437" s="67"/>
      <c r="Z437" s="67"/>
      <c r="AA437" s="67"/>
      <c r="AB437" s="67"/>
      <c r="AC437" s="67"/>
      <c r="AD437" s="67"/>
      <c r="AE437" s="67"/>
      <c r="AF437" s="67"/>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7"/>
      <c r="BC437" s="67"/>
      <c r="BD437" s="67"/>
      <c r="BE437" s="67"/>
      <c r="BF437" s="67"/>
      <c r="BG437" s="67"/>
      <c r="BH437" s="67"/>
      <c r="BI437" s="67"/>
      <c r="BJ437" s="67"/>
      <c r="BK437" s="67"/>
      <c r="BL437" s="67"/>
      <c r="BM437" s="67"/>
      <c r="BN437" s="67"/>
      <c r="BO437" s="67"/>
      <c r="BP437" s="67"/>
      <c r="BQ437" s="67"/>
      <c r="BR437" s="67"/>
      <c r="BS437" s="67"/>
      <c r="BT437" s="67"/>
      <c r="BU437" s="67"/>
    </row>
    <row r="438" spans="1:73" s="77" customFormat="1" ht="15.75">
      <c r="A438" s="292" t="s">
        <v>827</v>
      </c>
      <c r="B438" s="266" t="str">
        <f t="shared" ref="B438:B445" si="18">+B436</f>
        <v>4.1.1.4.01</v>
      </c>
      <c r="C438" s="268" t="s">
        <v>1358</v>
      </c>
      <c r="D438" s="268"/>
      <c r="E438" s="268"/>
      <c r="F438" s="268"/>
      <c r="G438" s="268"/>
      <c r="H438" s="268" t="str">
        <f>+H431</f>
        <v>Negro</v>
      </c>
      <c r="I438" s="268" t="str">
        <f>+I432</f>
        <v>Usado</v>
      </c>
      <c r="J438" s="268">
        <v>1</v>
      </c>
      <c r="K438" s="268"/>
      <c r="L438" s="268"/>
      <c r="M438" s="268" t="str">
        <f>+M436</f>
        <v>COPROLOGIA Y UROANALISIS</v>
      </c>
      <c r="N438" s="175"/>
      <c r="U438" s="67"/>
      <c r="V438" s="67"/>
      <c r="W438" s="67"/>
      <c r="X438" s="67"/>
      <c r="Y438" s="67"/>
      <c r="Z438" s="67"/>
      <c r="AA438" s="67"/>
      <c r="AB438" s="67"/>
      <c r="AC438" s="67"/>
      <c r="AD438" s="67"/>
      <c r="AE438" s="67"/>
      <c r="AF438" s="67"/>
      <c r="AG438" s="67"/>
      <c r="AH438" s="67"/>
      <c r="AI438" s="67"/>
      <c r="AJ438" s="67"/>
      <c r="AK438" s="67"/>
      <c r="AL438" s="67"/>
      <c r="AM438" s="67"/>
      <c r="AN438" s="67"/>
      <c r="AO438" s="67"/>
      <c r="AP438" s="67"/>
      <c r="AQ438" s="67"/>
      <c r="AR438" s="67"/>
      <c r="AS438" s="67"/>
      <c r="AT438" s="67"/>
      <c r="AU438" s="67"/>
      <c r="AV438" s="67"/>
      <c r="AW438" s="67"/>
      <c r="AX438" s="67"/>
      <c r="AY438" s="67"/>
      <c r="AZ438" s="67"/>
      <c r="BA438" s="67"/>
      <c r="BB438" s="67"/>
      <c r="BC438" s="67"/>
      <c r="BD438" s="67"/>
      <c r="BE438" s="67"/>
      <c r="BF438" s="67"/>
      <c r="BG438" s="67"/>
      <c r="BH438" s="67"/>
      <c r="BI438" s="67"/>
      <c r="BJ438" s="67"/>
      <c r="BK438" s="67"/>
      <c r="BL438" s="67"/>
      <c r="BM438" s="67"/>
      <c r="BN438" s="67"/>
      <c r="BO438" s="67"/>
      <c r="BP438" s="67"/>
      <c r="BQ438" s="67"/>
      <c r="BR438" s="67"/>
      <c r="BS438" s="67"/>
      <c r="BT438" s="67"/>
      <c r="BU438" s="67"/>
    </row>
    <row r="439" spans="1:73" s="77" customFormat="1" ht="15.75">
      <c r="A439" s="292" t="s">
        <v>828</v>
      </c>
      <c r="B439" s="266" t="str">
        <f t="shared" si="18"/>
        <v>4.1.1.4.01</v>
      </c>
      <c r="C439" s="268" t="s">
        <v>617</v>
      </c>
      <c r="D439" s="268"/>
      <c r="E439" s="268" t="s">
        <v>1359</v>
      </c>
      <c r="F439" s="268"/>
      <c r="G439" s="268"/>
      <c r="H439" s="268" t="str">
        <f>+H437</f>
        <v>Negro</v>
      </c>
      <c r="I439" s="268" t="str">
        <f>+I438</f>
        <v>Usado</v>
      </c>
      <c r="J439" s="268">
        <f>+J436</f>
        <v>1</v>
      </c>
      <c r="K439" s="268"/>
      <c r="L439" s="268"/>
      <c r="M439" s="268" t="str">
        <f>+A435</f>
        <v>COPROLOGIA Y UROANALISIS</v>
      </c>
      <c r="N439" s="175"/>
      <c r="U439" s="67"/>
      <c r="V439" s="67"/>
      <c r="W439" s="67"/>
      <c r="X439" s="67"/>
      <c r="Y439" s="67"/>
      <c r="Z439" s="67"/>
      <c r="AA439" s="67"/>
      <c r="AB439" s="67"/>
      <c r="AC439" s="67"/>
      <c r="AD439" s="67"/>
      <c r="AE439" s="67"/>
      <c r="AF439" s="67"/>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7"/>
      <c r="BC439" s="67"/>
      <c r="BD439" s="67"/>
      <c r="BE439" s="67"/>
      <c r="BF439" s="67"/>
      <c r="BG439" s="67"/>
      <c r="BH439" s="67"/>
      <c r="BI439" s="67"/>
      <c r="BJ439" s="67"/>
      <c r="BK439" s="67"/>
      <c r="BL439" s="67"/>
      <c r="BM439" s="67"/>
      <c r="BN439" s="67"/>
      <c r="BO439" s="67"/>
      <c r="BP439" s="67"/>
      <c r="BQ439" s="67"/>
      <c r="BR439" s="67"/>
      <c r="BS439" s="67"/>
      <c r="BT439" s="67"/>
      <c r="BU439" s="67"/>
    </row>
    <row r="440" spans="1:73" s="77" customFormat="1" ht="15.75">
      <c r="A440" s="292" t="s">
        <v>829</v>
      </c>
      <c r="B440" s="266" t="str">
        <f t="shared" si="18"/>
        <v>4.1.1.4.01</v>
      </c>
      <c r="C440" s="268" t="s">
        <v>1360</v>
      </c>
      <c r="D440" s="268" t="s">
        <v>1362</v>
      </c>
      <c r="E440" s="268" t="s">
        <v>1361</v>
      </c>
      <c r="F440" s="268"/>
      <c r="G440" s="268"/>
      <c r="H440" s="268" t="s">
        <v>567</v>
      </c>
      <c r="I440" s="268" t="str">
        <f>+I438</f>
        <v>Usado</v>
      </c>
      <c r="J440" s="268">
        <v>1</v>
      </c>
      <c r="K440" s="268"/>
      <c r="L440" s="268"/>
      <c r="M440" s="268" t="str">
        <f>+M439</f>
        <v>COPROLOGIA Y UROANALISIS</v>
      </c>
      <c r="N440" s="175"/>
      <c r="U440" s="67"/>
      <c r="V440" s="67"/>
      <c r="W440" s="67"/>
      <c r="X440" s="67"/>
      <c r="Y440" s="67"/>
      <c r="Z440" s="67"/>
      <c r="AA440" s="67"/>
      <c r="AB440" s="67"/>
      <c r="AC440" s="67"/>
      <c r="AD440" s="67"/>
      <c r="AE440" s="67"/>
      <c r="AF440" s="67"/>
      <c r="AG440" s="67"/>
      <c r="AH440" s="67"/>
      <c r="AI440" s="67"/>
      <c r="AJ440" s="67"/>
      <c r="AK440" s="67"/>
      <c r="AL440" s="67"/>
      <c r="AM440" s="67"/>
      <c r="AN440" s="67"/>
      <c r="AO440" s="67"/>
      <c r="AP440" s="67"/>
      <c r="AQ440" s="67"/>
      <c r="AR440" s="67"/>
      <c r="AS440" s="67"/>
      <c r="AT440" s="67"/>
      <c r="AU440" s="67"/>
      <c r="AV440" s="67"/>
      <c r="AW440" s="67"/>
      <c r="AX440" s="67"/>
      <c r="AY440" s="67"/>
      <c r="AZ440" s="67"/>
      <c r="BA440" s="67"/>
      <c r="BB440" s="67"/>
      <c r="BC440" s="67"/>
      <c r="BD440" s="67"/>
      <c r="BE440" s="67"/>
      <c r="BF440" s="67"/>
      <c r="BG440" s="67"/>
      <c r="BH440" s="67"/>
      <c r="BI440" s="67"/>
      <c r="BJ440" s="67"/>
      <c r="BK440" s="67"/>
      <c r="BL440" s="67"/>
      <c r="BM440" s="67"/>
      <c r="BN440" s="67"/>
      <c r="BO440" s="67"/>
      <c r="BP440" s="67"/>
      <c r="BQ440" s="67"/>
      <c r="BR440" s="67"/>
      <c r="BS440" s="67"/>
      <c r="BT440" s="67"/>
      <c r="BU440" s="67"/>
    </row>
    <row r="441" spans="1:73" s="77" customFormat="1" ht="15.75">
      <c r="A441" s="292" t="s">
        <v>830</v>
      </c>
      <c r="B441" s="266" t="str">
        <f t="shared" si="18"/>
        <v>4.1.1.4.01</v>
      </c>
      <c r="C441" s="268" t="s">
        <v>1360</v>
      </c>
      <c r="D441" s="268" t="s">
        <v>1363</v>
      </c>
      <c r="E441" s="268" t="s">
        <v>1361</v>
      </c>
      <c r="F441" s="268"/>
      <c r="G441" s="268"/>
      <c r="H441" s="268" t="str">
        <f>+H440</f>
        <v>Gris</v>
      </c>
      <c r="I441" s="268" t="str">
        <f>+I439</f>
        <v>Usado</v>
      </c>
      <c r="J441" s="268">
        <v>1</v>
      </c>
      <c r="K441" s="268"/>
      <c r="L441" s="268"/>
      <c r="M441" s="268" t="str">
        <f>+M439</f>
        <v>COPROLOGIA Y UROANALISIS</v>
      </c>
      <c r="N441" s="175"/>
      <c r="U441" s="67"/>
      <c r="V441" s="67"/>
      <c r="W441" s="67"/>
      <c r="X441" s="67"/>
      <c r="Y441" s="67"/>
      <c r="Z441" s="67"/>
      <c r="AA441" s="67"/>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7"/>
      <c r="BC441" s="67"/>
      <c r="BD441" s="67"/>
      <c r="BE441" s="67"/>
      <c r="BF441" s="67"/>
      <c r="BG441" s="67"/>
      <c r="BH441" s="67"/>
      <c r="BI441" s="67"/>
      <c r="BJ441" s="67"/>
      <c r="BK441" s="67"/>
      <c r="BL441" s="67"/>
      <c r="BM441" s="67"/>
      <c r="BN441" s="67"/>
      <c r="BO441" s="67"/>
      <c r="BP441" s="67"/>
      <c r="BQ441" s="67"/>
      <c r="BR441" s="67"/>
      <c r="BS441" s="67"/>
      <c r="BT441" s="67"/>
      <c r="BU441" s="67"/>
    </row>
    <row r="442" spans="1:73" s="77" customFormat="1" ht="15.75">
      <c r="A442" s="292" t="s">
        <v>831</v>
      </c>
      <c r="B442" s="266" t="str">
        <f t="shared" si="18"/>
        <v>4.1.1.4.01</v>
      </c>
      <c r="C442" s="268" t="s">
        <v>1364</v>
      </c>
      <c r="D442" s="268"/>
      <c r="E442" s="268"/>
      <c r="F442" s="268"/>
      <c r="G442" s="268"/>
      <c r="H442" s="268" t="s">
        <v>1339</v>
      </c>
      <c r="I442" s="268" t="str">
        <f>+I438</f>
        <v>Usado</v>
      </c>
      <c r="J442" s="268">
        <v>1</v>
      </c>
      <c r="K442" s="268"/>
      <c r="L442" s="268"/>
      <c r="M442" s="268" t="str">
        <f>+M438</f>
        <v>COPROLOGIA Y UROANALISIS</v>
      </c>
      <c r="N442" s="175"/>
      <c r="U442" s="67"/>
      <c r="V442" s="67"/>
      <c r="W442" s="67"/>
      <c r="X442" s="67"/>
      <c r="Y442" s="67"/>
      <c r="Z442" s="67"/>
      <c r="AA442" s="67"/>
      <c r="AB442" s="67"/>
      <c r="AC442" s="67"/>
      <c r="AD442" s="67"/>
      <c r="AE442" s="67"/>
      <c r="AF442" s="67"/>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7"/>
      <c r="BC442" s="67"/>
      <c r="BD442" s="67"/>
      <c r="BE442" s="67"/>
      <c r="BF442" s="67"/>
      <c r="BG442" s="67"/>
      <c r="BH442" s="67"/>
      <c r="BI442" s="67"/>
      <c r="BJ442" s="67"/>
      <c r="BK442" s="67"/>
      <c r="BL442" s="67"/>
      <c r="BM442" s="67"/>
      <c r="BN442" s="67"/>
      <c r="BO442" s="67"/>
      <c r="BP442" s="67"/>
      <c r="BQ442" s="67"/>
      <c r="BR442" s="67"/>
      <c r="BS442" s="67"/>
      <c r="BT442" s="67"/>
      <c r="BU442" s="67"/>
    </row>
    <row r="443" spans="1:73" s="77" customFormat="1" ht="15.75">
      <c r="A443" s="292" t="s">
        <v>832</v>
      </c>
      <c r="B443" s="266" t="str">
        <f t="shared" si="18"/>
        <v>4.1.1.4.01</v>
      </c>
      <c r="C443" s="268" t="str">
        <f>+C432</f>
        <v>ZAFACON PEQUEñO</v>
      </c>
      <c r="D443" s="268"/>
      <c r="E443" s="268"/>
      <c r="F443" s="268"/>
      <c r="G443" s="268"/>
      <c r="H443" s="268" t="str">
        <f>+H432</f>
        <v>MetaL</v>
      </c>
      <c r="I443" s="268" t="str">
        <f>+I439</f>
        <v>Usado</v>
      </c>
      <c r="J443" s="268">
        <v>1</v>
      </c>
      <c r="K443" s="268"/>
      <c r="L443" s="268"/>
      <c r="M443" s="268" t="str">
        <f>+M439</f>
        <v>COPROLOGIA Y UROANALISIS</v>
      </c>
      <c r="N443" s="175"/>
      <c r="U443" s="67"/>
      <c r="V443" s="67"/>
      <c r="W443" s="67"/>
      <c r="X443" s="67"/>
      <c r="Y443" s="67"/>
      <c r="Z443" s="67"/>
      <c r="AA443" s="67"/>
      <c r="AB443" s="67"/>
      <c r="AC443" s="67"/>
      <c r="AD443" s="67"/>
      <c r="AE443" s="67"/>
      <c r="AF443" s="67"/>
      <c r="AG443" s="67"/>
      <c r="AH443" s="67"/>
      <c r="AI443" s="67"/>
      <c r="AJ443" s="67"/>
      <c r="AK443" s="67"/>
      <c r="AL443" s="67"/>
      <c r="AM443" s="67"/>
      <c r="AN443" s="67"/>
      <c r="AO443" s="67"/>
      <c r="AP443" s="67"/>
      <c r="AQ443" s="67"/>
      <c r="AR443" s="67"/>
      <c r="AS443" s="67"/>
      <c r="AT443" s="67"/>
      <c r="AU443" s="67"/>
      <c r="AV443" s="67"/>
      <c r="AW443" s="67"/>
      <c r="AX443" s="67"/>
      <c r="AY443" s="67"/>
      <c r="AZ443" s="67"/>
      <c r="BA443" s="67"/>
      <c r="BB443" s="67"/>
      <c r="BC443" s="67"/>
      <c r="BD443" s="67"/>
      <c r="BE443" s="67"/>
      <c r="BF443" s="67"/>
      <c r="BG443" s="67"/>
      <c r="BH443" s="67"/>
      <c r="BI443" s="67"/>
      <c r="BJ443" s="67"/>
      <c r="BK443" s="67"/>
      <c r="BL443" s="67"/>
      <c r="BM443" s="67"/>
      <c r="BN443" s="67"/>
      <c r="BO443" s="67"/>
      <c r="BP443" s="67"/>
      <c r="BQ443" s="67"/>
      <c r="BR443" s="67"/>
      <c r="BS443" s="67"/>
      <c r="BT443" s="67"/>
      <c r="BU443" s="67"/>
    </row>
    <row r="444" spans="1:73" s="77" customFormat="1" ht="15.75">
      <c r="A444" s="292" t="s">
        <v>833</v>
      </c>
      <c r="B444" s="266" t="str">
        <f t="shared" si="18"/>
        <v>4.1.1.4.01</v>
      </c>
      <c r="C444" s="268" t="s">
        <v>1365</v>
      </c>
      <c r="D444" s="268"/>
      <c r="E444" s="268"/>
      <c r="F444" s="268"/>
      <c r="G444" s="268"/>
      <c r="H444" s="268" t="str">
        <f>+H441</f>
        <v>Gris</v>
      </c>
      <c r="I444" s="268" t="str">
        <f>+I441</f>
        <v>Usado</v>
      </c>
      <c r="J444" s="268">
        <v>1</v>
      </c>
      <c r="K444" s="268"/>
      <c r="L444" s="268"/>
      <c r="M444" s="268" t="str">
        <f>+M438</f>
        <v>COPROLOGIA Y UROANALISIS</v>
      </c>
      <c r="N444" s="175"/>
      <c r="U444" s="67"/>
      <c r="V444" s="67"/>
      <c r="W444" s="67"/>
      <c r="X444" s="67"/>
      <c r="Y444" s="67"/>
      <c r="Z444" s="67"/>
      <c r="AA444" s="67"/>
      <c r="AB444" s="67"/>
      <c r="AC444" s="67"/>
      <c r="AD444" s="67"/>
      <c r="AE444" s="67"/>
      <c r="AF444" s="67"/>
      <c r="AG444" s="67"/>
      <c r="AH444" s="67"/>
      <c r="AI444" s="67"/>
      <c r="AJ444" s="67"/>
      <c r="AK444" s="67"/>
      <c r="AL444" s="67"/>
      <c r="AM444" s="67"/>
      <c r="AN444" s="67"/>
      <c r="AO444" s="67"/>
      <c r="AP444" s="67"/>
      <c r="AQ444" s="67"/>
      <c r="AR444" s="67"/>
      <c r="AS444" s="67"/>
      <c r="AT444" s="67"/>
      <c r="AU444" s="67"/>
      <c r="AV444" s="67"/>
      <c r="AW444" s="67"/>
      <c r="AX444" s="67"/>
      <c r="AY444" s="67"/>
      <c r="AZ444" s="67"/>
      <c r="BA444" s="67"/>
      <c r="BB444" s="67"/>
      <c r="BC444" s="67"/>
      <c r="BD444" s="67"/>
      <c r="BE444" s="67"/>
      <c r="BF444" s="67"/>
      <c r="BG444" s="67"/>
      <c r="BH444" s="67"/>
      <c r="BI444" s="67"/>
      <c r="BJ444" s="67"/>
      <c r="BK444" s="67"/>
      <c r="BL444" s="67"/>
      <c r="BM444" s="67"/>
      <c r="BN444" s="67"/>
      <c r="BO444" s="67"/>
      <c r="BP444" s="67"/>
      <c r="BQ444" s="67"/>
      <c r="BR444" s="67"/>
      <c r="BS444" s="67"/>
      <c r="BT444" s="67"/>
      <c r="BU444" s="67"/>
    </row>
    <row r="445" spans="1:73" s="77" customFormat="1" ht="15.75">
      <c r="A445" s="292" t="s">
        <v>834</v>
      </c>
      <c r="B445" s="266" t="str">
        <f t="shared" si="18"/>
        <v>4.1.1.4.01</v>
      </c>
      <c r="C445" s="268" t="s">
        <v>1366</v>
      </c>
      <c r="D445" s="268" t="str">
        <f>+D441</f>
        <v>HORNO</v>
      </c>
      <c r="E445" s="268"/>
      <c r="F445" s="268"/>
      <c r="G445" s="268"/>
      <c r="H445" s="268" t="str">
        <f>+H430</f>
        <v>Blanco</v>
      </c>
      <c r="I445" s="268" t="str">
        <f>+I438</f>
        <v>Usado</v>
      </c>
      <c r="J445" s="268">
        <v>1</v>
      </c>
      <c r="K445" s="268"/>
      <c r="L445" s="268"/>
      <c r="M445" s="268" t="str">
        <f>+M438</f>
        <v>COPROLOGIA Y UROANALISIS</v>
      </c>
      <c r="N445" s="175"/>
      <c r="U445" s="67"/>
      <c r="V445" s="67"/>
      <c r="W445" s="67"/>
      <c r="X445" s="67"/>
      <c r="Y445" s="67"/>
      <c r="Z445" s="67"/>
      <c r="AA445" s="67"/>
      <c r="AB445" s="67"/>
      <c r="AC445" s="67"/>
      <c r="AD445" s="67"/>
      <c r="AE445" s="67"/>
      <c r="AF445" s="67"/>
      <c r="AG445" s="67"/>
      <c r="AH445" s="67"/>
      <c r="AI445" s="67"/>
      <c r="AJ445" s="67"/>
      <c r="AK445" s="67"/>
      <c r="AL445" s="67"/>
      <c r="AM445" s="67"/>
      <c r="AN445" s="67"/>
      <c r="AO445" s="67"/>
      <c r="AP445" s="67"/>
      <c r="AQ445" s="67"/>
      <c r="AR445" s="67"/>
      <c r="AS445" s="67"/>
      <c r="AT445" s="67"/>
      <c r="AU445" s="67"/>
      <c r="AV445" s="67"/>
      <c r="AW445" s="67"/>
      <c r="AX445" s="67"/>
      <c r="AY445" s="67"/>
      <c r="AZ445" s="67"/>
      <c r="BA445" s="67"/>
      <c r="BB445" s="67"/>
      <c r="BC445" s="67"/>
      <c r="BD445" s="67"/>
      <c r="BE445" s="67"/>
      <c r="BF445" s="67"/>
      <c r="BG445" s="67"/>
      <c r="BH445" s="67"/>
      <c r="BI445" s="67"/>
      <c r="BJ445" s="67"/>
      <c r="BK445" s="67"/>
      <c r="BL445" s="67"/>
      <c r="BM445" s="67"/>
      <c r="BN445" s="67"/>
      <c r="BO445" s="67"/>
      <c r="BP445" s="67"/>
      <c r="BQ445" s="67"/>
      <c r="BR445" s="67"/>
      <c r="BS445" s="67"/>
      <c r="BT445" s="67"/>
      <c r="BU445" s="67"/>
    </row>
    <row r="446" spans="1:73" s="77" customFormat="1" ht="15.75">
      <c r="A446" s="292" t="s">
        <v>835</v>
      </c>
      <c r="B446" s="266" t="str">
        <f>+B443</f>
        <v>4.1.1.4.01</v>
      </c>
      <c r="C446" s="268" t="str">
        <f>+C434</f>
        <v>NEVERA</v>
      </c>
      <c r="D446" s="268" t="str">
        <f>+D434</f>
        <v>FARCO</v>
      </c>
      <c r="E446" s="268"/>
      <c r="F446" s="268"/>
      <c r="G446" s="268"/>
      <c r="H446" s="268" t="str">
        <f>+H438</f>
        <v>Negro</v>
      </c>
      <c r="I446" s="268" t="str">
        <f>+I441</f>
        <v>Usado</v>
      </c>
      <c r="J446" s="268">
        <v>4</v>
      </c>
      <c r="K446" s="268"/>
      <c r="L446" s="268"/>
      <c r="M446" s="268" t="str">
        <f>+M441</f>
        <v>COPROLOGIA Y UROANALISIS</v>
      </c>
      <c r="N446" s="175"/>
      <c r="U446" s="67"/>
      <c r="V446" s="67"/>
      <c r="W446" s="67"/>
      <c r="X446" s="67"/>
      <c r="Y446" s="67"/>
      <c r="Z446" s="67"/>
      <c r="AA446" s="67"/>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67"/>
      <c r="AY446" s="67"/>
      <c r="AZ446" s="67"/>
      <c r="BA446" s="67"/>
      <c r="BB446" s="67"/>
      <c r="BC446" s="67"/>
      <c r="BD446" s="67"/>
      <c r="BE446" s="67"/>
      <c r="BF446" s="67"/>
      <c r="BG446" s="67"/>
      <c r="BH446" s="67"/>
      <c r="BI446" s="67"/>
      <c r="BJ446" s="67"/>
      <c r="BK446" s="67"/>
      <c r="BL446" s="67"/>
      <c r="BM446" s="67"/>
      <c r="BN446" s="67"/>
      <c r="BO446" s="67"/>
      <c r="BP446" s="67"/>
      <c r="BQ446" s="67"/>
      <c r="BR446" s="67"/>
      <c r="BS446" s="67"/>
      <c r="BT446" s="67"/>
      <c r="BU446" s="67"/>
    </row>
    <row r="447" spans="1:73" s="77" customFormat="1" ht="15.75">
      <c r="A447" s="292" t="s">
        <v>836</v>
      </c>
      <c r="B447" s="266" t="str">
        <f>+B444</f>
        <v>4.1.1.4.01</v>
      </c>
      <c r="C447" s="268" t="s">
        <v>1367</v>
      </c>
      <c r="D447" s="268"/>
      <c r="E447" s="268"/>
      <c r="F447" s="268"/>
      <c r="G447" s="268"/>
      <c r="H447" s="268" t="str">
        <f>+H445</f>
        <v>Blanco</v>
      </c>
      <c r="I447" s="268" t="str">
        <f>+I442</f>
        <v>Usado</v>
      </c>
      <c r="J447" s="268">
        <v>1</v>
      </c>
      <c r="K447" s="268"/>
      <c r="L447" s="268"/>
      <c r="M447" s="268" t="str">
        <f>+M441</f>
        <v>COPROLOGIA Y UROANALISIS</v>
      </c>
      <c r="N447" s="175"/>
      <c r="U447" s="67"/>
      <c r="V447" s="67"/>
      <c r="W447" s="67"/>
      <c r="X447" s="67"/>
      <c r="Y447" s="67"/>
      <c r="Z447" s="67"/>
      <c r="AA447" s="67"/>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67"/>
      <c r="AY447" s="67"/>
      <c r="AZ447" s="67"/>
      <c r="BA447" s="67"/>
      <c r="BB447" s="67"/>
      <c r="BC447" s="67"/>
      <c r="BD447" s="67"/>
      <c r="BE447" s="67"/>
      <c r="BF447" s="67"/>
      <c r="BG447" s="67"/>
      <c r="BH447" s="67"/>
      <c r="BI447" s="67"/>
      <c r="BJ447" s="67"/>
      <c r="BK447" s="67"/>
      <c r="BL447" s="67"/>
      <c r="BM447" s="67"/>
      <c r="BN447" s="67"/>
      <c r="BO447" s="67"/>
      <c r="BP447" s="67"/>
      <c r="BQ447" s="67"/>
      <c r="BR447" s="67"/>
      <c r="BS447" s="67"/>
      <c r="BT447" s="67"/>
      <c r="BU447" s="67"/>
    </row>
    <row r="448" spans="1:73" s="67" customFormat="1" ht="15.75">
      <c r="A448" s="292" t="s">
        <v>837</v>
      </c>
      <c r="B448" s="266" t="str">
        <f t="shared" ref="B448:B460" si="19">+B446</f>
        <v>4.1.1.4.01</v>
      </c>
      <c r="C448" s="268" t="s">
        <v>1246</v>
      </c>
      <c r="D448" s="268"/>
      <c r="E448" s="268"/>
      <c r="F448" s="268"/>
      <c r="G448" s="268"/>
      <c r="H448" s="268" t="str">
        <f>+H443</f>
        <v>MetaL</v>
      </c>
      <c r="I448" s="268" t="str">
        <f>+I445</f>
        <v>Usado</v>
      </c>
      <c r="J448" s="268">
        <v>1</v>
      </c>
      <c r="K448" s="268"/>
      <c r="L448" s="268"/>
      <c r="M448" s="268" t="str">
        <f>+M442</f>
        <v>COPROLOGIA Y UROANALISIS</v>
      </c>
      <c r="N448" s="175"/>
      <c r="O448" s="77"/>
      <c r="P448" s="77"/>
      <c r="Q448" s="77"/>
      <c r="R448" s="77"/>
      <c r="S448" s="77"/>
      <c r="T448" s="77"/>
    </row>
    <row r="449" spans="1:73" s="67" customFormat="1" ht="15.75">
      <c r="A449" s="292" t="s">
        <v>838</v>
      </c>
      <c r="B449" s="266" t="str">
        <f t="shared" si="19"/>
        <v>4.1.1.4.01</v>
      </c>
      <c r="C449" s="268" t="s">
        <v>1368</v>
      </c>
      <c r="D449" s="268" t="s">
        <v>1369</v>
      </c>
      <c r="E449" s="268">
        <v>1102</v>
      </c>
      <c r="F449" s="268"/>
      <c r="G449" s="268"/>
      <c r="H449" s="268" t="str">
        <f>+H440</f>
        <v>Gris</v>
      </c>
      <c r="I449" s="268" t="str">
        <f>+I441</f>
        <v>Usado</v>
      </c>
      <c r="J449" s="268">
        <v>1</v>
      </c>
      <c r="K449" s="268"/>
      <c r="L449" s="268"/>
      <c r="M449" s="268" t="str">
        <f>+M442</f>
        <v>COPROLOGIA Y UROANALISIS</v>
      </c>
      <c r="N449" s="175"/>
      <c r="O449" s="77"/>
      <c r="P449" s="77"/>
      <c r="Q449" s="77"/>
      <c r="R449" s="77"/>
      <c r="S449" s="77"/>
      <c r="T449" s="77"/>
    </row>
    <row r="450" spans="1:73" s="67" customFormat="1" ht="15.75">
      <c r="A450" s="292" t="s">
        <v>839</v>
      </c>
      <c r="B450" s="266" t="str">
        <f t="shared" si="19"/>
        <v>4.1.1.4.01</v>
      </c>
      <c r="C450" s="268" t="s">
        <v>1370</v>
      </c>
      <c r="D450" s="268"/>
      <c r="E450" s="268"/>
      <c r="F450" s="268"/>
      <c r="G450" s="268"/>
      <c r="H450" s="268" t="str">
        <f>+H447</f>
        <v>Blanco</v>
      </c>
      <c r="I450" s="268" t="str">
        <f>+I446</f>
        <v>Usado</v>
      </c>
      <c r="J450" s="268">
        <v>1</v>
      </c>
      <c r="K450" s="268"/>
      <c r="L450" s="268"/>
      <c r="M450" s="268" t="str">
        <f>+M444</f>
        <v>COPROLOGIA Y UROANALISIS</v>
      </c>
      <c r="N450" s="175"/>
      <c r="O450" s="77"/>
      <c r="P450" s="77"/>
      <c r="Q450" s="77"/>
      <c r="R450" s="77"/>
      <c r="S450" s="77"/>
      <c r="T450" s="77"/>
    </row>
    <row r="451" spans="1:73" s="67" customFormat="1" ht="15.75">
      <c r="A451" s="292" t="s">
        <v>840</v>
      </c>
      <c r="B451" s="266" t="str">
        <f t="shared" si="19"/>
        <v>4.1.1.4.01</v>
      </c>
      <c r="C451" s="268" t="s">
        <v>1371</v>
      </c>
      <c r="D451" s="268"/>
      <c r="E451" s="268" t="s">
        <v>1372</v>
      </c>
      <c r="F451" s="268"/>
      <c r="G451" s="268"/>
      <c r="H451" s="268" t="str">
        <f>+H450</f>
        <v>Blanco</v>
      </c>
      <c r="I451" s="268" t="str">
        <f>+I449</f>
        <v>Usado</v>
      </c>
      <c r="J451" s="268">
        <v>1</v>
      </c>
      <c r="K451" s="268"/>
      <c r="L451" s="268"/>
      <c r="M451" s="268" t="str">
        <f>+M443</f>
        <v>COPROLOGIA Y UROANALISIS</v>
      </c>
      <c r="N451" s="175"/>
      <c r="O451" s="77"/>
      <c r="P451" s="77"/>
      <c r="Q451" s="77"/>
      <c r="R451" s="77"/>
      <c r="S451" s="77"/>
      <c r="T451" s="77"/>
    </row>
    <row r="452" spans="1:73" s="67" customFormat="1" ht="15.75">
      <c r="A452" s="292" t="s">
        <v>841</v>
      </c>
      <c r="B452" s="266" t="str">
        <f t="shared" si="19"/>
        <v>4.1.1.4.01</v>
      </c>
      <c r="C452" s="268" t="s">
        <v>1373</v>
      </c>
      <c r="D452" s="268" t="s">
        <v>1374</v>
      </c>
      <c r="E452" s="268"/>
      <c r="F452" s="268"/>
      <c r="G452" s="268"/>
      <c r="H452" s="268" t="str">
        <f>+H445</f>
        <v>Blanco</v>
      </c>
      <c r="I452" s="268" t="str">
        <f>+I448</f>
        <v>Usado</v>
      </c>
      <c r="J452" s="268">
        <v>1</v>
      </c>
      <c r="K452" s="268"/>
      <c r="L452" s="268"/>
      <c r="M452" s="268" t="str">
        <f>+M445</f>
        <v>COPROLOGIA Y UROANALISIS</v>
      </c>
      <c r="N452" s="175"/>
      <c r="O452" s="77"/>
      <c r="P452" s="77"/>
      <c r="Q452" s="77"/>
      <c r="R452" s="77"/>
      <c r="S452" s="77"/>
      <c r="T452" s="77"/>
    </row>
    <row r="453" spans="1:73" s="67" customFormat="1" ht="15.75">
      <c r="A453" s="292" t="s">
        <v>842</v>
      </c>
      <c r="B453" s="266" t="str">
        <f t="shared" si="19"/>
        <v>4.1.1.4.01</v>
      </c>
      <c r="C453" s="297" t="s">
        <v>1377</v>
      </c>
      <c r="D453" s="297" t="s">
        <v>1376</v>
      </c>
      <c r="E453" s="268" t="s">
        <v>1375</v>
      </c>
      <c r="F453" s="268"/>
      <c r="G453" s="268"/>
      <c r="H453" s="268" t="str">
        <f>+H452</f>
        <v>Blanco</v>
      </c>
      <c r="I453" s="268" t="str">
        <f>+I451</f>
        <v>Usado</v>
      </c>
      <c r="J453" s="268">
        <v>1</v>
      </c>
      <c r="K453" s="268"/>
      <c r="L453" s="268"/>
      <c r="M453" s="268" t="str">
        <f>+M444</f>
        <v>COPROLOGIA Y UROANALISIS</v>
      </c>
      <c r="N453" s="175"/>
      <c r="O453" s="77"/>
      <c r="P453" s="77"/>
      <c r="Q453" s="77"/>
      <c r="R453" s="77"/>
      <c r="S453" s="77"/>
      <c r="T453" s="77"/>
    </row>
    <row r="454" spans="1:73" s="67" customFormat="1" ht="15.75">
      <c r="A454" s="292" t="s">
        <v>843</v>
      </c>
      <c r="B454" s="266" t="str">
        <f t="shared" si="19"/>
        <v>4.1.1.4.01</v>
      </c>
      <c r="C454" s="268" t="s">
        <v>394</v>
      </c>
      <c r="D454" s="268" t="s">
        <v>1378</v>
      </c>
      <c r="E454" s="268"/>
      <c r="F454" s="268"/>
      <c r="G454" s="268"/>
      <c r="H454" s="268" t="str">
        <f>+H446</f>
        <v>Negro</v>
      </c>
      <c r="I454" s="268" t="str">
        <f>+I447</f>
        <v>Usado</v>
      </c>
      <c r="J454" s="268">
        <v>2</v>
      </c>
      <c r="K454" s="268"/>
      <c r="L454" s="268"/>
      <c r="M454" s="268" t="str">
        <f>+M444</f>
        <v>COPROLOGIA Y UROANALISIS</v>
      </c>
      <c r="N454" s="175"/>
      <c r="O454" s="77"/>
      <c r="P454" s="77"/>
      <c r="Q454" s="77"/>
      <c r="R454" s="77"/>
      <c r="S454" s="77"/>
      <c r="T454" s="77"/>
    </row>
    <row r="455" spans="1:73" s="67" customFormat="1" ht="15.75">
      <c r="A455" s="292" t="s">
        <v>845</v>
      </c>
      <c r="B455" s="266" t="str">
        <f t="shared" si="19"/>
        <v>4.1.1.4.01</v>
      </c>
      <c r="C455" s="268" t="str">
        <f>+C422</f>
        <v>Computadora Completa</v>
      </c>
      <c r="D455" s="268"/>
      <c r="E455" s="268" t="str">
        <f>+E422</f>
        <v>DELL</v>
      </c>
      <c r="F455" s="268"/>
      <c r="G455" s="268"/>
      <c r="H455" s="268" t="str">
        <f>+H446</f>
        <v>Negro</v>
      </c>
      <c r="I455" s="268" t="str">
        <f>+I453</f>
        <v>Usado</v>
      </c>
      <c r="J455" s="268">
        <v>2</v>
      </c>
      <c r="K455" s="268"/>
      <c r="L455" s="268"/>
      <c r="M455" s="268" t="str">
        <f>+M451</f>
        <v>COPROLOGIA Y UROANALISIS</v>
      </c>
      <c r="N455" s="175"/>
      <c r="O455" s="77"/>
      <c r="P455" s="77"/>
      <c r="Q455" s="77"/>
      <c r="R455" s="77"/>
      <c r="S455" s="77"/>
      <c r="T455" s="77"/>
    </row>
    <row r="456" spans="1:73" s="67" customFormat="1" ht="15.75">
      <c r="A456" s="292" t="s">
        <v>846</v>
      </c>
      <c r="B456" s="266" t="str">
        <f t="shared" si="19"/>
        <v>4.1.1.4.01</v>
      </c>
      <c r="C456" s="268" t="s">
        <v>1379</v>
      </c>
      <c r="D456" s="268" t="str">
        <f>+D452</f>
        <v xml:space="preserve">MONITOR </v>
      </c>
      <c r="E456" s="299"/>
      <c r="F456" s="268"/>
      <c r="G456" s="268"/>
      <c r="H456" s="268" t="str">
        <f>+H454</f>
        <v>Negro</v>
      </c>
      <c r="I456" s="268" t="str">
        <f>+I452</f>
        <v>Usado</v>
      </c>
      <c r="J456" s="268">
        <f>+J453</f>
        <v>1</v>
      </c>
      <c r="K456" s="268"/>
      <c r="L456" s="268"/>
      <c r="M456" s="268" t="str">
        <f>+M453</f>
        <v>COPROLOGIA Y UROANALISIS</v>
      </c>
      <c r="N456" s="175"/>
      <c r="O456" s="77"/>
      <c r="P456" s="77"/>
      <c r="Q456" s="77"/>
      <c r="R456" s="77"/>
      <c r="S456" s="77"/>
      <c r="T456" s="77"/>
    </row>
    <row r="457" spans="1:73" s="67" customFormat="1" ht="15.75">
      <c r="A457" s="292" t="s">
        <v>847</v>
      </c>
      <c r="B457" s="266" t="str">
        <f t="shared" si="19"/>
        <v>4.1.1.4.01</v>
      </c>
      <c r="C457" s="268" t="s">
        <v>1380</v>
      </c>
      <c r="D457" s="268" t="str">
        <f>+D456</f>
        <v xml:space="preserve">MONITOR </v>
      </c>
      <c r="E457" s="268"/>
      <c r="F457" s="268"/>
      <c r="G457" s="268"/>
      <c r="H457" s="268" t="str">
        <f>+H451</f>
        <v>Blanco</v>
      </c>
      <c r="I457" s="268" t="str">
        <f>+I452</f>
        <v>Usado</v>
      </c>
      <c r="J457" s="268">
        <v>1</v>
      </c>
      <c r="K457" s="268"/>
      <c r="L457" s="268"/>
      <c r="M457" s="268" t="str">
        <f>+M452</f>
        <v>COPROLOGIA Y UROANALISIS</v>
      </c>
      <c r="N457" s="175"/>
      <c r="O457" s="77"/>
      <c r="P457" s="77"/>
      <c r="Q457" s="77"/>
      <c r="R457" s="77"/>
      <c r="S457" s="77"/>
      <c r="T457" s="77"/>
    </row>
    <row r="458" spans="1:73" s="67" customFormat="1" ht="15.75">
      <c r="A458" s="292" t="s">
        <v>848</v>
      </c>
      <c r="B458" s="266" t="str">
        <f t="shared" si="19"/>
        <v>4.1.1.4.01</v>
      </c>
      <c r="C458" s="268" t="s">
        <v>1381</v>
      </c>
      <c r="D458" s="268" t="s">
        <v>1382</v>
      </c>
      <c r="E458" s="268"/>
      <c r="F458" s="268"/>
      <c r="G458" s="268"/>
      <c r="H458" s="268" t="s">
        <v>567</v>
      </c>
      <c r="I458" s="268" t="str">
        <f>+I444</f>
        <v>Usado</v>
      </c>
      <c r="J458" s="268">
        <v>1</v>
      </c>
      <c r="K458" s="268"/>
      <c r="L458" s="268"/>
      <c r="M458" s="268" t="str">
        <f>+M448</f>
        <v>COPROLOGIA Y UROANALISIS</v>
      </c>
      <c r="N458" s="175"/>
      <c r="O458" s="77"/>
      <c r="P458" s="77"/>
      <c r="Q458" s="77"/>
      <c r="R458" s="77"/>
      <c r="S458" s="77"/>
      <c r="T458" s="77"/>
    </row>
    <row r="459" spans="1:73" s="67" customFormat="1" ht="15.75">
      <c r="A459" s="292" t="s">
        <v>979</v>
      </c>
      <c r="B459" s="266" t="str">
        <f t="shared" si="19"/>
        <v>4.1.1.4.01</v>
      </c>
      <c r="C459" s="268" t="s">
        <v>1383</v>
      </c>
      <c r="D459" s="268"/>
      <c r="E459" s="268"/>
      <c r="F459" s="268"/>
      <c r="G459" s="268"/>
      <c r="H459" s="268" t="s">
        <v>1384</v>
      </c>
      <c r="I459" s="268" t="str">
        <f>+I441</f>
        <v>Usado</v>
      </c>
      <c r="J459" s="268">
        <v>1</v>
      </c>
      <c r="K459" s="268"/>
      <c r="L459" s="268"/>
      <c r="M459" s="268" t="str">
        <f>+M451</f>
        <v>COPROLOGIA Y UROANALISIS</v>
      </c>
      <c r="N459" s="175"/>
      <c r="O459" s="77"/>
      <c r="P459" s="77"/>
      <c r="Q459" s="77"/>
      <c r="R459" s="77"/>
      <c r="S459" s="77"/>
      <c r="T459" s="77"/>
    </row>
    <row r="460" spans="1:73" s="67" customFormat="1" ht="16.5" thickBot="1">
      <c r="A460" s="292" t="s">
        <v>980</v>
      </c>
      <c r="B460" s="270" t="str">
        <f t="shared" si="19"/>
        <v>4.1.1.4.01</v>
      </c>
      <c r="C460" s="277" t="s">
        <v>1385</v>
      </c>
      <c r="D460" s="277"/>
      <c r="E460" s="277"/>
      <c r="F460" s="277"/>
      <c r="G460" s="277"/>
      <c r="H460" s="277" t="str">
        <f>+H459</f>
        <v>ROJO/CREMA</v>
      </c>
      <c r="I460" s="277" t="str">
        <f>+I456</f>
        <v>Usado</v>
      </c>
      <c r="J460" s="277">
        <v>1</v>
      </c>
      <c r="K460" s="277"/>
      <c r="L460" s="277"/>
      <c r="M460" s="277" t="str">
        <f>+M452</f>
        <v>COPROLOGIA Y UROANALISIS</v>
      </c>
      <c r="N460" s="106"/>
      <c r="O460" s="107"/>
      <c r="P460" s="107"/>
      <c r="Q460" s="107"/>
      <c r="R460" s="107"/>
      <c r="S460" s="107"/>
      <c r="T460" s="107"/>
    </row>
    <row r="461" spans="1:73" s="128" customFormat="1" ht="15.75" thickBot="1">
      <c r="A461" s="362" t="s">
        <v>1489</v>
      </c>
      <c r="B461" s="363"/>
      <c r="C461" s="363"/>
      <c r="D461" s="363"/>
      <c r="E461" s="363"/>
      <c r="F461" s="363"/>
      <c r="G461" s="363"/>
      <c r="H461" s="363"/>
      <c r="I461" s="363"/>
      <c r="J461" s="363"/>
      <c r="K461" s="363"/>
      <c r="L461" s="363"/>
      <c r="M461" s="364"/>
      <c r="N461" s="176"/>
      <c r="O461" s="126"/>
      <c r="P461" s="126"/>
      <c r="Q461" s="126"/>
      <c r="R461" s="126"/>
      <c r="S461" s="126"/>
      <c r="T461" s="126"/>
      <c r="U461" s="127"/>
      <c r="V461" s="127"/>
      <c r="W461" s="127"/>
      <c r="X461" s="127"/>
      <c r="Y461" s="127"/>
      <c r="Z461" s="127"/>
      <c r="AA461" s="127"/>
      <c r="AB461" s="127"/>
      <c r="AC461" s="127"/>
      <c r="AD461" s="127"/>
      <c r="AE461" s="127"/>
      <c r="AF461" s="127"/>
      <c r="AG461" s="127"/>
      <c r="AH461" s="127"/>
      <c r="AI461" s="127"/>
      <c r="AJ461" s="127"/>
      <c r="AK461" s="127"/>
      <c r="AL461" s="127"/>
      <c r="AM461" s="127"/>
      <c r="AN461" s="127"/>
      <c r="AO461" s="127"/>
      <c r="AP461" s="127"/>
      <c r="AQ461" s="127"/>
      <c r="AR461" s="127"/>
      <c r="AS461" s="127"/>
      <c r="AT461" s="127"/>
      <c r="AU461" s="127"/>
      <c r="AV461" s="127"/>
      <c r="AW461" s="127"/>
      <c r="AX461" s="127"/>
      <c r="AY461" s="127"/>
      <c r="AZ461" s="127"/>
      <c r="BA461" s="127"/>
      <c r="BB461" s="127"/>
      <c r="BC461" s="127"/>
      <c r="BD461" s="127"/>
      <c r="BE461" s="127"/>
      <c r="BF461" s="127"/>
      <c r="BG461" s="127"/>
      <c r="BH461" s="127"/>
      <c r="BI461" s="127"/>
      <c r="BJ461" s="127"/>
      <c r="BK461" s="127"/>
      <c r="BL461" s="127"/>
      <c r="BM461" s="127"/>
      <c r="BN461" s="127"/>
      <c r="BO461" s="127"/>
      <c r="BP461" s="127"/>
      <c r="BQ461" s="127"/>
      <c r="BR461" s="127"/>
      <c r="BS461" s="127"/>
      <c r="BT461" s="127"/>
      <c r="BU461" s="127"/>
    </row>
    <row r="462" spans="1:73" s="43" customFormat="1" ht="16.5" thickBot="1">
      <c r="A462" s="309" t="s">
        <v>981</v>
      </c>
      <c r="B462" s="310" t="str">
        <f>+B459</f>
        <v>4.1.1.4.01</v>
      </c>
      <c r="C462" s="310" t="s">
        <v>1484</v>
      </c>
      <c r="D462" s="311"/>
      <c r="E462" s="311" t="s">
        <v>1485</v>
      </c>
      <c r="F462" s="311" t="s">
        <v>1486</v>
      </c>
      <c r="G462" s="311"/>
      <c r="H462" s="311" t="str">
        <f>+H460</f>
        <v>ROJO/CREMA</v>
      </c>
      <c r="I462" s="311" t="str">
        <f>+I460</f>
        <v>Usado</v>
      </c>
      <c r="J462" s="311">
        <v>1</v>
      </c>
      <c r="K462" s="312"/>
      <c r="L462" s="312"/>
      <c r="M462" s="311" t="str">
        <f t="shared" ref="M462" si="20">+M458</f>
        <v>COPROLOGIA Y UROANALISIS</v>
      </c>
      <c r="N462" s="203"/>
      <c r="O462" s="206"/>
      <c r="P462" s="206"/>
      <c r="Q462" s="206"/>
      <c r="R462" s="206"/>
      <c r="S462" s="206"/>
      <c r="T462" s="206"/>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c r="BF462" s="53"/>
      <c r="BG462" s="53"/>
      <c r="BH462" s="53"/>
      <c r="BI462" s="53"/>
      <c r="BJ462" s="53"/>
      <c r="BK462" s="53"/>
      <c r="BL462" s="53"/>
      <c r="BM462" s="53"/>
      <c r="BN462" s="53"/>
      <c r="BO462" s="53"/>
      <c r="BP462" s="53"/>
      <c r="BQ462" s="53"/>
      <c r="BR462" s="53"/>
      <c r="BS462" s="53"/>
      <c r="BT462" s="53"/>
      <c r="BU462" s="53"/>
    </row>
    <row r="463" spans="1:73" s="128" customFormat="1" ht="15.75" thickBot="1">
      <c r="A463" s="362" t="s">
        <v>1509</v>
      </c>
      <c r="B463" s="363"/>
      <c r="C463" s="363"/>
      <c r="D463" s="363"/>
      <c r="E463" s="363"/>
      <c r="F463" s="363"/>
      <c r="G463" s="363"/>
      <c r="H463" s="363"/>
      <c r="I463" s="363"/>
      <c r="J463" s="363"/>
      <c r="K463" s="363"/>
      <c r="L463" s="363"/>
      <c r="M463" s="363"/>
      <c r="N463" s="364"/>
      <c r="O463" s="126"/>
      <c r="P463" s="126"/>
      <c r="Q463" s="126"/>
      <c r="R463" s="126"/>
      <c r="S463" s="126"/>
      <c r="T463" s="126"/>
      <c r="U463" s="127"/>
      <c r="V463" s="127"/>
      <c r="W463" s="127"/>
      <c r="X463" s="127"/>
      <c r="Y463" s="127"/>
      <c r="Z463" s="127"/>
      <c r="AA463" s="127"/>
      <c r="AB463" s="127"/>
      <c r="AC463" s="127"/>
      <c r="AD463" s="127"/>
      <c r="AE463" s="127"/>
      <c r="AF463" s="127"/>
      <c r="AG463" s="127"/>
      <c r="AH463" s="127"/>
      <c r="AI463" s="127"/>
      <c r="AJ463" s="127"/>
      <c r="AK463" s="127"/>
      <c r="AL463" s="127"/>
      <c r="AM463" s="127"/>
      <c r="AN463" s="127"/>
      <c r="AO463" s="127"/>
      <c r="AP463" s="127"/>
      <c r="AQ463" s="127"/>
      <c r="AR463" s="127"/>
      <c r="AS463" s="127"/>
      <c r="AT463" s="127"/>
      <c r="AU463" s="127"/>
      <c r="AV463" s="127"/>
      <c r="AW463" s="127"/>
      <c r="AX463" s="127"/>
      <c r="AY463" s="127"/>
      <c r="AZ463" s="127"/>
      <c r="BA463" s="127"/>
      <c r="BB463" s="127"/>
      <c r="BC463" s="127"/>
      <c r="BD463" s="127"/>
      <c r="BE463" s="127"/>
      <c r="BF463" s="127"/>
      <c r="BG463" s="127"/>
      <c r="BH463" s="127"/>
      <c r="BI463" s="127"/>
      <c r="BJ463" s="127"/>
      <c r="BK463" s="127"/>
      <c r="BL463" s="127"/>
      <c r="BM463" s="127"/>
      <c r="BN463" s="127"/>
      <c r="BO463" s="127"/>
      <c r="BP463" s="127"/>
      <c r="BQ463" s="127"/>
      <c r="BR463" s="127"/>
      <c r="BS463" s="127"/>
      <c r="BT463" s="127"/>
      <c r="BU463" s="127"/>
    </row>
    <row r="464" spans="1:73" s="249" customFormat="1" ht="16.5" thickBot="1">
      <c r="A464" s="242" t="s">
        <v>982</v>
      </c>
      <c r="B464" s="243" t="s">
        <v>60</v>
      </c>
      <c r="C464" s="244" t="s">
        <v>1510</v>
      </c>
      <c r="D464" s="245"/>
      <c r="E464" s="245"/>
      <c r="F464" s="245"/>
      <c r="G464" s="245"/>
      <c r="H464" s="245"/>
      <c r="I464" s="246" t="str">
        <f>+I462</f>
        <v>Usado</v>
      </c>
      <c r="J464" s="245"/>
      <c r="K464" s="245"/>
      <c r="L464" s="245"/>
      <c r="M464" s="246" t="str">
        <f>+A463</f>
        <v>Area de internamiento que no es utilizada para COVIC-19</v>
      </c>
      <c r="N464" s="245"/>
      <c r="O464" s="247"/>
      <c r="P464" s="247"/>
      <c r="Q464" s="247"/>
      <c r="R464" s="247"/>
      <c r="S464" s="247"/>
      <c r="T464" s="247"/>
      <c r="U464" s="248"/>
      <c r="V464" s="248"/>
      <c r="W464" s="248"/>
      <c r="X464" s="248"/>
      <c r="Y464" s="248"/>
      <c r="Z464" s="248"/>
      <c r="AA464" s="248"/>
      <c r="AB464" s="248"/>
      <c r="AC464" s="248"/>
      <c r="AD464" s="248"/>
      <c r="AE464" s="248"/>
      <c r="AF464" s="248"/>
      <c r="AG464" s="248"/>
      <c r="AH464" s="248"/>
      <c r="AI464" s="248"/>
      <c r="AJ464" s="248"/>
      <c r="AK464" s="248"/>
      <c r="AL464" s="248"/>
      <c r="AM464" s="248"/>
      <c r="AN464" s="248"/>
      <c r="AO464" s="248"/>
      <c r="AP464" s="248"/>
      <c r="AQ464" s="248"/>
      <c r="AR464" s="248"/>
      <c r="AS464" s="248"/>
      <c r="AT464" s="248"/>
      <c r="AU464" s="248"/>
      <c r="AV464" s="248"/>
      <c r="AW464" s="248"/>
      <c r="AX464" s="248"/>
      <c r="AY464" s="248"/>
      <c r="AZ464" s="248"/>
      <c r="BA464" s="248"/>
      <c r="BB464" s="248"/>
      <c r="BC464" s="248"/>
      <c r="BD464" s="248"/>
      <c r="BE464" s="248"/>
      <c r="BF464" s="248"/>
      <c r="BG464" s="248"/>
      <c r="BH464" s="248"/>
      <c r="BI464" s="248"/>
      <c r="BJ464" s="248"/>
      <c r="BK464" s="248"/>
      <c r="BL464" s="248"/>
      <c r="BM464" s="248"/>
      <c r="BN464" s="248"/>
      <c r="BO464" s="248"/>
      <c r="BP464" s="248"/>
      <c r="BQ464" s="248"/>
      <c r="BR464" s="248"/>
      <c r="BS464" s="248"/>
      <c r="BT464" s="248"/>
      <c r="BU464" s="248"/>
    </row>
    <row r="465" spans="1:73" s="249" customFormat="1" ht="16.5" thickBot="1">
      <c r="A465" s="242" t="s">
        <v>983</v>
      </c>
      <c r="B465" s="250" t="s">
        <v>60</v>
      </c>
      <c r="C465" s="251" t="s">
        <v>1511</v>
      </c>
      <c r="D465" s="252"/>
      <c r="E465" s="252"/>
      <c r="F465" s="252"/>
      <c r="G465" s="252"/>
      <c r="H465" s="252"/>
      <c r="I465" s="253" t="s">
        <v>601</v>
      </c>
      <c r="J465" s="252"/>
      <c r="K465" s="252"/>
      <c r="L465" s="252"/>
      <c r="M465" s="253" t="str">
        <f>+A463</f>
        <v>Area de internamiento que no es utilizada para COVIC-19</v>
      </c>
      <c r="N465" s="252"/>
      <c r="O465" s="254"/>
      <c r="P465" s="254"/>
      <c r="Q465" s="254"/>
      <c r="R465" s="254"/>
      <c r="S465" s="254"/>
      <c r="T465" s="254"/>
      <c r="U465" s="248"/>
      <c r="V465" s="248"/>
      <c r="W465" s="248"/>
      <c r="X465" s="248"/>
      <c r="Y465" s="248"/>
      <c r="Z465" s="248"/>
      <c r="AA465" s="248"/>
      <c r="AB465" s="248"/>
      <c r="AC465" s="248"/>
      <c r="AD465" s="248"/>
      <c r="AE465" s="248"/>
      <c r="AF465" s="248"/>
      <c r="AG465" s="248"/>
      <c r="AH465" s="248"/>
      <c r="AI465" s="248"/>
      <c r="AJ465" s="248"/>
      <c r="AK465" s="248"/>
      <c r="AL465" s="248"/>
      <c r="AM465" s="248"/>
      <c r="AN465" s="248"/>
      <c r="AO465" s="248"/>
      <c r="AP465" s="248"/>
      <c r="AQ465" s="248"/>
      <c r="AR465" s="248"/>
      <c r="AS465" s="248"/>
      <c r="AT465" s="248"/>
      <c r="AU465" s="248"/>
      <c r="AV465" s="248"/>
      <c r="AW465" s="248"/>
      <c r="AX465" s="248"/>
      <c r="AY465" s="248"/>
      <c r="AZ465" s="248"/>
      <c r="BA465" s="248"/>
      <c r="BB465" s="248"/>
      <c r="BC465" s="248"/>
      <c r="BD465" s="248"/>
      <c r="BE465" s="248"/>
      <c r="BF465" s="248"/>
      <c r="BG465" s="248"/>
      <c r="BH465" s="248"/>
      <c r="BI465" s="248"/>
      <c r="BJ465" s="248"/>
      <c r="BK465" s="248"/>
      <c r="BL465" s="248"/>
      <c r="BM465" s="248"/>
      <c r="BN465" s="248"/>
      <c r="BO465" s="248"/>
      <c r="BP465" s="248"/>
      <c r="BQ465" s="248"/>
      <c r="BR465" s="248"/>
      <c r="BS465" s="248"/>
      <c r="BT465" s="248"/>
      <c r="BU465" s="248"/>
    </row>
    <row r="466" spans="1:73" s="249" customFormat="1" ht="16.5" thickBot="1">
      <c r="A466" s="242" t="s">
        <v>984</v>
      </c>
      <c r="B466" s="250" t="str">
        <f t="shared" ref="B466:B474" si="21">+B464</f>
        <v>4.1.1.4.01</v>
      </c>
      <c r="C466" s="251" t="s">
        <v>1512</v>
      </c>
      <c r="D466" s="252"/>
      <c r="E466" s="252"/>
      <c r="F466" s="252"/>
      <c r="G466" s="252"/>
      <c r="H466" s="252"/>
      <c r="I466" s="253" t="str">
        <f t="shared" ref="I466:I472" si="22">+I464</f>
        <v>Usado</v>
      </c>
      <c r="J466" s="252"/>
      <c r="K466" s="252"/>
      <c r="L466" s="252"/>
      <c r="M466" s="253" t="str">
        <f>+A463</f>
        <v>Area de internamiento que no es utilizada para COVIC-19</v>
      </c>
      <c r="N466" s="252"/>
      <c r="O466" s="254"/>
      <c r="P466" s="254"/>
      <c r="Q466" s="254"/>
      <c r="R466" s="254"/>
      <c r="S466" s="254"/>
      <c r="T466" s="254"/>
      <c r="U466" s="248"/>
      <c r="V466" s="248"/>
      <c r="W466" s="248"/>
      <c r="X466" s="248"/>
      <c r="Y466" s="248"/>
      <c r="Z466" s="248"/>
      <c r="AA466" s="248"/>
      <c r="AB466" s="248"/>
      <c r="AC466" s="248"/>
      <c r="AD466" s="248"/>
      <c r="AE466" s="248"/>
      <c r="AF466" s="248"/>
      <c r="AG466" s="248"/>
      <c r="AH466" s="248"/>
      <c r="AI466" s="248"/>
      <c r="AJ466" s="248"/>
      <c r="AK466" s="248"/>
      <c r="AL466" s="248"/>
      <c r="AM466" s="248"/>
      <c r="AN466" s="248"/>
      <c r="AO466" s="248"/>
      <c r="AP466" s="248"/>
      <c r="AQ466" s="248"/>
      <c r="AR466" s="248"/>
      <c r="AS466" s="248"/>
      <c r="AT466" s="248"/>
      <c r="AU466" s="248"/>
      <c r="AV466" s="248"/>
      <c r="AW466" s="248"/>
      <c r="AX466" s="248"/>
      <c r="AY466" s="248"/>
      <c r="AZ466" s="248"/>
      <c r="BA466" s="248"/>
      <c r="BB466" s="248"/>
      <c r="BC466" s="248"/>
      <c r="BD466" s="248"/>
      <c r="BE466" s="248"/>
      <c r="BF466" s="248"/>
      <c r="BG466" s="248"/>
      <c r="BH466" s="248"/>
      <c r="BI466" s="248"/>
      <c r="BJ466" s="248"/>
      <c r="BK466" s="248"/>
      <c r="BL466" s="248"/>
      <c r="BM466" s="248"/>
      <c r="BN466" s="248"/>
      <c r="BO466" s="248"/>
      <c r="BP466" s="248"/>
      <c r="BQ466" s="248"/>
      <c r="BR466" s="248"/>
      <c r="BS466" s="248"/>
      <c r="BT466" s="248"/>
      <c r="BU466" s="248"/>
    </row>
    <row r="467" spans="1:73" s="249" customFormat="1" ht="16.5" thickBot="1">
      <c r="A467" s="242" t="s">
        <v>985</v>
      </c>
      <c r="B467" s="250" t="str">
        <f t="shared" si="21"/>
        <v>4.1.1.4.01</v>
      </c>
      <c r="C467" s="251" t="s">
        <v>1513</v>
      </c>
      <c r="D467" s="252"/>
      <c r="E467" s="252"/>
      <c r="F467" s="252"/>
      <c r="G467" s="252"/>
      <c r="H467" s="252"/>
      <c r="I467" s="253" t="str">
        <f t="shared" si="22"/>
        <v>Usado</v>
      </c>
      <c r="J467" s="252"/>
      <c r="K467" s="252"/>
      <c r="L467" s="252"/>
      <c r="M467" s="253" t="str">
        <f>+A463</f>
        <v>Area de internamiento que no es utilizada para COVIC-19</v>
      </c>
      <c r="N467" s="252"/>
      <c r="O467" s="254"/>
      <c r="P467" s="254"/>
      <c r="Q467" s="254"/>
      <c r="R467" s="254"/>
      <c r="S467" s="254"/>
      <c r="T467" s="254"/>
      <c r="U467" s="248"/>
      <c r="V467" s="248"/>
      <c r="W467" s="248"/>
      <c r="X467" s="248"/>
      <c r="Y467" s="248"/>
      <c r="Z467" s="248"/>
      <c r="AA467" s="248"/>
      <c r="AB467" s="248"/>
      <c r="AC467" s="248"/>
      <c r="AD467" s="248"/>
      <c r="AE467" s="248"/>
      <c r="AF467" s="248"/>
      <c r="AG467" s="248"/>
      <c r="AH467" s="248"/>
      <c r="AI467" s="248"/>
      <c r="AJ467" s="248"/>
      <c r="AK467" s="248"/>
      <c r="AL467" s="248"/>
      <c r="AM467" s="248"/>
      <c r="AN467" s="248"/>
      <c r="AO467" s="248"/>
      <c r="AP467" s="248"/>
      <c r="AQ467" s="248"/>
      <c r="AR467" s="248"/>
      <c r="AS467" s="248"/>
      <c r="AT467" s="248"/>
      <c r="AU467" s="248"/>
      <c r="AV467" s="248"/>
      <c r="AW467" s="248"/>
      <c r="AX467" s="248"/>
      <c r="AY467" s="248"/>
      <c r="AZ467" s="248"/>
      <c r="BA467" s="248"/>
      <c r="BB467" s="248"/>
      <c r="BC467" s="248"/>
      <c r="BD467" s="248"/>
      <c r="BE467" s="248"/>
      <c r="BF467" s="248"/>
      <c r="BG467" s="248"/>
      <c r="BH467" s="248"/>
      <c r="BI467" s="248"/>
      <c r="BJ467" s="248"/>
      <c r="BK467" s="248"/>
      <c r="BL467" s="248"/>
      <c r="BM467" s="248"/>
      <c r="BN467" s="248"/>
      <c r="BO467" s="248"/>
      <c r="BP467" s="248"/>
      <c r="BQ467" s="248"/>
      <c r="BR467" s="248"/>
      <c r="BS467" s="248"/>
      <c r="BT467" s="248"/>
      <c r="BU467" s="248"/>
    </row>
    <row r="468" spans="1:73" s="249" customFormat="1" ht="16.5" thickBot="1">
      <c r="A468" s="242" t="s">
        <v>986</v>
      </c>
      <c r="B468" s="250" t="str">
        <f t="shared" si="21"/>
        <v>4.1.1.4.01</v>
      </c>
      <c r="C468" s="251" t="s">
        <v>1514</v>
      </c>
      <c r="D468" s="252"/>
      <c r="E468" s="252"/>
      <c r="F468" s="252"/>
      <c r="G468" s="252"/>
      <c r="H468" s="252"/>
      <c r="I468" s="253" t="str">
        <f t="shared" si="22"/>
        <v>Usado</v>
      </c>
      <c r="J468" s="252"/>
      <c r="K468" s="252"/>
      <c r="L468" s="252"/>
      <c r="M468" s="253" t="str">
        <f>+A463</f>
        <v>Area de internamiento que no es utilizada para COVIC-19</v>
      </c>
      <c r="N468" s="252"/>
      <c r="O468" s="254"/>
      <c r="P468" s="254"/>
      <c r="Q468" s="254"/>
      <c r="R468" s="254"/>
      <c r="S468" s="254"/>
      <c r="T468" s="254"/>
      <c r="U468" s="248"/>
      <c r="V468" s="248"/>
      <c r="W468" s="248"/>
      <c r="X468" s="248"/>
      <c r="Y468" s="248"/>
      <c r="Z468" s="248"/>
      <c r="AA468" s="248"/>
      <c r="AB468" s="248"/>
      <c r="AC468" s="248"/>
      <c r="AD468" s="248"/>
      <c r="AE468" s="248"/>
      <c r="AF468" s="248"/>
      <c r="AG468" s="248"/>
      <c r="AH468" s="248"/>
      <c r="AI468" s="248"/>
      <c r="AJ468" s="248"/>
      <c r="AK468" s="248"/>
      <c r="AL468" s="248"/>
      <c r="AM468" s="248"/>
      <c r="AN468" s="248"/>
      <c r="AO468" s="248"/>
      <c r="AP468" s="248"/>
      <c r="AQ468" s="248"/>
      <c r="AR468" s="248"/>
      <c r="AS468" s="248"/>
      <c r="AT468" s="248"/>
      <c r="AU468" s="248"/>
      <c r="AV468" s="248"/>
      <c r="AW468" s="248"/>
      <c r="AX468" s="248"/>
      <c r="AY468" s="248"/>
      <c r="AZ468" s="248"/>
      <c r="BA468" s="248"/>
      <c r="BB468" s="248"/>
      <c r="BC468" s="248"/>
      <c r="BD468" s="248"/>
      <c r="BE468" s="248"/>
      <c r="BF468" s="248"/>
      <c r="BG468" s="248"/>
      <c r="BH468" s="248"/>
      <c r="BI468" s="248"/>
      <c r="BJ468" s="248"/>
      <c r="BK468" s="248"/>
      <c r="BL468" s="248"/>
      <c r="BM468" s="248"/>
      <c r="BN468" s="248"/>
      <c r="BO468" s="248"/>
      <c r="BP468" s="248"/>
      <c r="BQ468" s="248"/>
      <c r="BR468" s="248"/>
      <c r="BS468" s="248"/>
      <c r="BT468" s="248"/>
      <c r="BU468" s="248"/>
    </row>
    <row r="469" spans="1:73" s="249" customFormat="1" ht="16.5" thickBot="1">
      <c r="A469" s="242" t="s">
        <v>987</v>
      </c>
      <c r="B469" s="250" t="str">
        <f t="shared" si="21"/>
        <v>4.1.1.4.01</v>
      </c>
      <c r="C469" s="251" t="s">
        <v>1515</v>
      </c>
      <c r="D469" s="252"/>
      <c r="E469" s="252"/>
      <c r="F469" s="252"/>
      <c r="G469" s="252"/>
      <c r="H469" s="252"/>
      <c r="I469" s="253" t="str">
        <f t="shared" si="22"/>
        <v>Usado</v>
      </c>
      <c r="J469" s="252"/>
      <c r="K469" s="252"/>
      <c r="L469" s="252"/>
      <c r="M469" s="253" t="str">
        <f>+A463</f>
        <v>Area de internamiento que no es utilizada para COVIC-19</v>
      </c>
      <c r="N469" s="252"/>
      <c r="O469" s="254"/>
      <c r="P469" s="254"/>
      <c r="Q469" s="254"/>
      <c r="R469" s="254"/>
      <c r="S469" s="254"/>
      <c r="T469" s="254"/>
      <c r="U469" s="248"/>
      <c r="V469" s="248"/>
      <c r="W469" s="248"/>
      <c r="X469" s="248"/>
      <c r="Y469" s="248"/>
      <c r="Z469" s="248"/>
      <c r="AA469" s="248"/>
      <c r="AB469" s="248"/>
      <c r="AC469" s="248"/>
      <c r="AD469" s="248"/>
      <c r="AE469" s="248"/>
      <c r="AF469" s="248"/>
      <c r="AG469" s="248"/>
      <c r="AH469" s="248"/>
      <c r="AI469" s="248"/>
      <c r="AJ469" s="248"/>
      <c r="AK469" s="248"/>
      <c r="AL469" s="248"/>
      <c r="AM469" s="248"/>
      <c r="AN469" s="248"/>
      <c r="AO469" s="248"/>
      <c r="AP469" s="248"/>
      <c r="AQ469" s="248"/>
      <c r="AR469" s="248"/>
      <c r="AS469" s="248"/>
      <c r="AT469" s="248"/>
      <c r="AU469" s="248"/>
      <c r="AV469" s="248"/>
      <c r="AW469" s="248"/>
      <c r="AX469" s="248"/>
      <c r="AY469" s="248"/>
      <c r="AZ469" s="248"/>
      <c r="BA469" s="248"/>
      <c r="BB469" s="248"/>
      <c r="BC469" s="248"/>
      <c r="BD469" s="248"/>
      <c r="BE469" s="248"/>
      <c r="BF469" s="248"/>
      <c r="BG469" s="248"/>
      <c r="BH469" s="248"/>
      <c r="BI469" s="248"/>
      <c r="BJ469" s="248"/>
      <c r="BK469" s="248"/>
      <c r="BL469" s="248"/>
      <c r="BM469" s="248"/>
      <c r="BN469" s="248"/>
      <c r="BO469" s="248"/>
      <c r="BP469" s="248"/>
      <c r="BQ469" s="248"/>
      <c r="BR469" s="248"/>
      <c r="BS469" s="248"/>
      <c r="BT469" s="248"/>
      <c r="BU469" s="248"/>
    </row>
    <row r="470" spans="1:73" s="249" customFormat="1" ht="16.5" thickBot="1">
      <c r="A470" s="242" t="s">
        <v>988</v>
      </c>
      <c r="B470" s="250" t="str">
        <f t="shared" si="21"/>
        <v>4.1.1.4.01</v>
      </c>
      <c r="C470" s="251" t="s">
        <v>1516</v>
      </c>
      <c r="D470" s="252"/>
      <c r="E470" s="252"/>
      <c r="F470" s="252"/>
      <c r="G470" s="252"/>
      <c r="H470" s="252"/>
      <c r="I470" s="253" t="str">
        <f t="shared" si="22"/>
        <v>Usado</v>
      </c>
      <c r="J470" s="252"/>
      <c r="K470" s="252"/>
      <c r="L470" s="252"/>
      <c r="M470" s="253" t="str">
        <f>+A463</f>
        <v>Area de internamiento que no es utilizada para COVIC-19</v>
      </c>
      <c r="N470" s="252"/>
      <c r="O470" s="254"/>
      <c r="P470" s="254"/>
      <c r="Q470" s="254"/>
      <c r="R470" s="254"/>
      <c r="S470" s="254"/>
      <c r="T470" s="254"/>
      <c r="U470" s="248"/>
      <c r="V470" s="248"/>
      <c r="W470" s="248"/>
      <c r="X470" s="248"/>
      <c r="Y470" s="248"/>
      <c r="Z470" s="248"/>
      <c r="AA470" s="248"/>
      <c r="AB470" s="248"/>
      <c r="AC470" s="248"/>
      <c r="AD470" s="248"/>
      <c r="AE470" s="248"/>
      <c r="AF470" s="248"/>
      <c r="AG470" s="248"/>
      <c r="AH470" s="248"/>
      <c r="AI470" s="248"/>
      <c r="AJ470" s="248"/>
      <c r="AK470" s="248"/>
      <c r="AL470" s="248"/>
      <c r="AM470" s="248"/>
      <c r="AN470" s="248"/>
      <c r="AO470" s="248"/>
      <c r="AP470" s="248"/>
      <c r="AQ470" s="248"/>
      <c r="AR470" s="248"/>
      <c r="AS470" s="248"/>
      <c r="AT470" s="248"/>
      <c r="AU470" s="248"/>
      <c r="AV470" s="248"/>
      <c r="AW470" s="248"/>
      <c r="AX470" s="248"/>
      <c r="AY470" s="248"/>
      <c r="AZ470" s="248"/>
      <c r="BA470" s="248"/>
      <c r="BB470" s="248"/>
      <c r="BC470" s="248"/>
      <c r="BD470" s="248"/>
      <c r="BE470" s="248"/>
      <c r="BF470" s="248"/>
      <c r="BG470" s="248"/>
      <c r="BH470" s="248"/>
      <c r="BI470" s="248"/>
      <c r="BJ470" s="248"/>
      <c r="BK470" s="248"/>
      <c r="BL470" s="248"/>
      <c r="BM470" s="248"/>
      <c r="BN470" s="248"/>
      <c r="BO470" s="248"/>
      <c r="BP470" s="248"/>
      <c r="BQ470" s="248"/>
      <c r="BR470" s="248"/>
      <c r="BS470" s="248"/>
      <c r="BT470" s="248"/>
      <c r="BU470" s="248"/>
    </row>
    <row r="471" spans="1:73" s="249" customFormat="1" ht="16.5" thickBot="1">
      <c r="A471" s="242" t="s">
        <v>989</v>
      </c>
      <c r="B471" s="250" t="str">
        <f t="shared" si="21"/>
        <v>4.1.1.4.01</v>
      </c>
      <c r="C471" s="251" t="s">
        <v>1510</v>
      </c>
      <c r="D471" s="252"/>
      <c r="E471" s="252"/>
      <c r="F471" s="252"/>
      <c r="G471" s="252"/>
      <c r="H471" s="252"/>
      <c r="I471" s="253" t="str">
        <f t="shared" si="22"/>
        <v>Usado</v>
      </c>
      <c r="J471" s="252"/>
      <c r="K471" s="252"/>
      <c r="L471" s="252"/>
      <c r="M471" s="253" t="str">
        <f>+A463</f>
        <v>Area de internamiento que no es utilizada para COVIC-19</v>
      </c>
      <c r="N471" s="252"/>
      <c r="O471" s="254"/>
      <c r="P471" s="254"/>
      <c r="Q471" s="254"/>
      <c r="R471" s="254"/>
      <c r="S471" s="254"/>
      <c r="T471" s="254"/>
      <c r="U471" s="248"/>
      <c r="V471" s="248"/>
      <c r="W471" s="248"/>
      <c r="X471" s="248"/>
      <c r="Y471" s="248"/>
      <c r="Z471" s="248"/>
      <c r="AA471" s="248"/>
      <c r="AB471" s="248"/>
      <c r="AC471" s="248"/>
      <c r="AD471" s="248"/>
      <c r="AE471" s="248"/>
      <c r="AF471" s="248"/>
      <c r="AG471" s="248"/>
      <c r="AH471" s="248"/>
      <c r="AI471" s="248"/>
      <c r="AJ471" s="248"/>
      <c r="AK471" s="248"/>
      <c r="AL471" s="248"/>
      <c r="AM471" s="248"/>
      <c r="AN471" s="248"/>
      <c r="AO471" s="248"/>
      <c r="AP471" s="248"/>
      <c r="AQ471" s="248"/>
      <c r="AR471" s="248"/>
      <c r="AS471" s="248"/>
      <c r="AT471" s="248"/>
      <c r="AU471" s="248"/>
      <c r="AV471" s="248"/>
      <c r="AW471" s="248"/>
      <c r="AX471" s="248"/>
      <c r="AY471" s="248"/>
      <c r="AZ471" s="248"/>
      <c r="BA471" s="248"/>
      <c r="BB471" s="248"/>
      <c r="BC471" s="248"/>
      <c r="BD471" s="248"/>
      <c r="BE471" s="248"/>
      <c r="BF471" s="248"/>
      <c r="BG471" s="248"/>
      <c r="BH471" s="248"/>
      <c r="BI471" s="248"/>
      <c r="BJ471" s="248"/>
      <c r="BK471" s="248"/>
      <c r="BL471" s="248"/>
      <c r="BM471" s="248"/>
      <c r="BN471" s="248"/>
      <c r="BO471" s="248"/>
      <c r="BP471" s="248"/>
      <c r="BQ471" s="248"/>
      <c r="BR471" s="248"/>
      <c r="BS471" s="248"/>
      <c r="BT471" s="248"/>
      <c r="BU471" s="248"/>
    </row>
    <row r="472" spans="1:73" s="249" customFormat="1" ht="16.5" thickBot="1">
      <c r="A472" s="242" t="s">
        <v>990</v>
      </c>
      <c r="B472" s="250" t="str">
        <f t="shared" si="21"/>
        <v>4.1.1.4.01</v>
      </c>
      <c r="C472" s="251" t="s">
        <v>1512</v>
      </c>
      <c r="D472" s="252"/>
      <c r="E472" s="252"/>
      <c r="F472" s="252"/>
      <c r="G472" s="252"/>
      <c r="H472" s="252"/>
      <c r="I472" s="253" t="str">
        <f t="shared" si="22"/>
        <v>Usado</v>
      </c>
      <c r="J472" s="252"/>
      <c r="K472" s="252"/>
      <c r="L472" s="252"/>
      <c r="M472" s="253" t="str">
        <f>+A463</f>
        <v>Area de internamiento que no es utilizada para COVIC-19</v>
      </c>
      <c r="N472" s="252"/>
      <c r="O472" s="254"/>
      <c r="P472" s="254"/>
      <c r="Q472" s="254"/>
      <c r="R472" s="254"/>
      <c r="S472" s="254"/>
      <c r="T472" s="254"/>
      <c r="U472" s="248"/>
      <c r="V472" s="248"/>
      <c r="W472" s="248"/>
      <c r="X472" s="248"/>
      <c r="Y472" s="248"/>
      <c r="Z472" s="248"/>
      <c r="AA472" s="248"/>
      <c r="AB472" s="248"/>
      <c r="AC472" s="248"/>
      <c r="AD472" s="248"/>
      <c r="AE472" s="248"/>
      <c r="AF472" s="248"/>
      <c r="AG472" s="248"/>
      <c r="AH472" s="248"/>
      <c r="AI472" s="248"/>
      <c r="AJ472" s="248"/>
      <c r="AK472" s="248"/>
      <c r="AL472" s="248"/>
      <c r="AM472" s="248"/>
      <c r="AN472" s="248"/>
      <c r="AO472" s="248"/>
      <c r="AP472" s="248"/>
      <c r="AQ472" s="248"/>
      <c r="AR472" s="248"/>
      <c r="AS472" s="248"/>
      <c r="AT472" s="248"/>
      <c r="AU472" s="248"/>
      <c r="AV472" s="248"/>
      <c r="AW472" s="248"/>
      <c r="AX472" s="248"/>
      <c r="AY472" s="248"/>
      <c r="AZ472" s="248"/>
      <c r="BA472" s="248"/>
      <c r="BB472" s="248"/>
      <c r="BC472" s="248"/>
      <c r="BD472" s="248"/>
      <c r="BE472" s="248"/>
      <c r="BF472" s="248"/>
      <c r="BG472" s="248"/>
      <c r="BH472" s="248"/>
      <c r="BI472" s="248"/>
      <c r="BJ472" s="248"/>
      <c r="BK472" s="248"/>
      <c r="BL472" s="248"/>
      <c r="BM472" s="248"/>
      <c r="BN472" s="248"/>
      <c r="BO472" s="248"/>
      <c r="BP472" s="248"/>
      <c r="BQ472" s="248"/>
      <c r="BR472" s="248"/>
      <c r="BS472" s="248"/>
      <c r="BT472" s="248"/>
      <c r="BU472" s="248"/>
    </row>
    <row r="473" spans="1:73" s="249" customFormat="1" ht="16.5" thickBot="1">
      <c r="A473" s="242" t="s">
        <v>991</v>
      </c>
      <c r="B473" s="250" t="str">
        <f t="shared" si="21"/>
        <v>4.1.1.4.01</v>
      </c>
      <c r="C473" s="251" t="s">
        <v>1513</v>
      </c>
      <c r="D473" s="252"/>
      <c r="E473" s="252"/>
      <c r="F473" s="252"/>
      <c r="G473" s="252"/>
      <c r="H473" s="252"/>
      <c r="I473" s="251" t="str">
        <f t="shared" ref="I473:I528" si="23">+I471</f>
        <v>Usado</v>
      </c>
      <c r="J473" s="252"/>
      <c r="K473" s="252"/>
      <c r="L473" s="252"/>
      <c r="M473" s="253" t="str">
        <f>+A463</f>
        <v>Area de internamiento que no es utilizada para COVIC-19</v>
      </c>
      <c r="N473" s="252"/>
      <c r="O473" s="254"/>
      <c r="P473" s="254"/>
      <c r="Q473" s="254"/>
      <c r="R473" s="254"/>
      <c r="S473" s="254"/>
      <c r="T473" s="254"/>
      <c r="U473" s="248"/>
      <c r="V473" s="248"/>
      <c r="W473" s="248"/>
      <c r="X473" s="248"/>
      <c r="Y473" s="248"/>
      <c r="Z473" s="248"/>
      <c r="AA473" s="248"/>
      <c r="AB473" s="248"/>
      <c r="AC473" s="248"/>
      <c r="AD473" s="248"/>
      <c r="AE473" s="248"/>
      <c r="AF473" s="248"/>
      <c r="AG473" s="248"/>
      <c r="AH473" s="248"/>
      <c r="AI473" s="248"/>
      <c r="AJ473" s="248"/>
      <c r="AK473" s="248"/>
      <c r="AL473" s="248"/>
      <c r="AM473" s="248"/>
      <c r="AN473" s="248"/>
      <c r="AO473" s="248"/>
      <c r="AP473" s="248"/>
      <c r="AQ473" s="248"/>
      <c r="AR473" s="248"/>
      <c r="AS473" s="248"/>
      <c r="AT473" s="248"/>
      <c r="AU473" s="248"/>
      <c r="AV473" s="248"/>
      <c r="AW473" s="248"/>
      <c r="AX473" s="248"/>
      <c r="AY473" s="248"/>
      <c r="AZ473" s="248"/>
      <c r="BA473" s="248"/>
      <c r="BB473" s="248"/>
      <c r="BC473" s="248"/>
      <c r="BD473" s="248"/>
      <c r="BE473" s="248"/>
      <c r="BF473" s="248"/>
      <c r="BG473" s="248"/>
      <c r="BH473" s="248"/>
      <c r="BI473" s="248"/>
      <c r="BJ473" s="248"/>
      <c r="BK473" s="248"/>
      <c r="BL473" s="248"/>
      <c r="BM473" s="248"/>
      <c r="BN473" s="248"/>
      <c r="BO473" s="248"/>
      <c r="BP473" s="248"/>
      <c r="BQ473" s="248"/>
      <c r="BR473" s="248"/>
      <c r="BS473" s="248"/>
      <c r="BT473" s="248"/>
      <c r="BU473" s="248"/>
    </row>
    <row r="474" spans="1:73" s="249" customFormat="1" ht="16.5" thickBot="1">
      <c r="A474" s="242" t="s">
        <v>992</v>
      </c>
      <c r="B474" s="250" t="str">
        <f t="shared" si="21"/>
        <v>4.1.1.4.01</v>
      </c>
      <c r="C474" s="251" t="s">
        <v>1511</v>
      </c>
      <c r="D474" s="252"/>
      <c r="E474" s="252"/>
      <c r="F474" s="252"/>
      <c r="G474" s="252"/>
      <c r="H474" s="252"/>
      <c r="I474" s="251" t="str">
        <f t="shared" si="23"/>
        <v>Usado</v>
      </c>
      <c r="J474" s="252"/>
      <c r="K474" s="252"/>
      <c r="L474" s="252"/>
      <c r="M474" s="253" t="str">
        <f>+A463</f>
        <v>Area de internamiento que no es utilizada para COVIC-19</v>
      </c>
      <c r="N474" s="252"/>
      <c r="O474" s="254"/>
      <c r="P474" s="254"/>
      <c r="Q474" s="254"/>
      <c r="R474" s="254"/>
      <c r="S474" s="254"/>
      <c r="T474" s="254"/>
      <c r="U474" s="248"/>
      <c r="V474" s="248"/>
      <c r="W474" s="248"/>
      <c r="X474" s="248"/>
      <c r="Y474" s="248"/>
      <c r="Z474" s="248"/>
      <c r="AA474" s="248"/>
      <c r="AB474" s="248"/>
      <c r="AC474" s="248"/>
      <c r="AD474" s="248"/>
      <c r="AE474" s="248"/>
      <c r="AF474" s="248"/>
      <c r="AG474" s="248"/>
      <c r="AH474" s="248"/>
      <c r="AI474" s="248"/>
      <c r="AJ474" s="248"/>
      <c r="AK474" s="248"/>
      <c r="AL474" s="248"/>
      <c r="AM474" s="248"/>
      <c r="AN474" s="248"/>
      <c r="AO474" s="248"/>
      <c r="AP474" s="248"/>
      <c r="AQ474" s="248"/>
      <c r="AR474" s="248"/>
      <c r="AS474" s="248"/>
      <c r="AT474" s="248"/>
      <c r="AU474" s="248"/>
      <c r="AV474" s="248"/>
      <c r="AW474" s="248"/>
      <c r="AX474" s="248"/>
      <c r="AY474" s="248"/>
      <c r="AZ474" s="248"/>
      <c r="BA474" s="248"/>
      <c r="BB474" s="248"/>
      <c r="BC474" s="248"/>
      <c r="BD474" s="248"/>
      <c r="BE474" s="248"/>
      <c r="BF474" s="248"/>
      <c r="BG474" s="248"/>
      <c r="BH474" s="248"/>
      <c r="BI474" s="248"/>
      <c r="BJ474" s="248"/>
      <c r="BK474" s="248"/>
      <c r="BL474" s="248"/>
      <c r="BM474" s="248"/>
      <c r="BN474" s="248"/>
      <c r="BO474" s="248"/>
      <c r="BP474" s="248"/>
      <c r="BQ474" s="248"/>
      <c r="BR474" s="248"/>
      <c r="BS474" s="248"/>
      <c r="BT474" s="248"/>
      <c r="BU474" s="248"/>
    </row>
    <row r="475" spans="1:73" s="249" customFormat="1" ht="16.5" thickBot="1">
      <c r="A475" s="242" t="s">
        <v>993</v>
      </c>
      <c r="B475" s="250" t="s">
        <v>60</v>
      </c>
      <c r="C475" s="251" t="s">
        <v>1514</v>
      </c>
      <c r="D475" s="252"/>
      <c r="E475" s="252"/>
      <c r="F475" s="252"/>
      <c r="G475" s="252"/>
      <c r="H475" s="252"/>
      <c r="I475" s="251" t="str">
        <f t="shared" si="23"/>
        <v>Usado</v>
      </c>
      <c r="J475" s="252"/>
      <c r="K475" s="252"/>
      <c r="L475" s="252"/>
      <c r="M475" s="253" t="str">
        <f>+A463</f>
        <v>Area de internamiento que no es utilizada para COVIC-19</v>
      </c>
      <c r="N475" s="252"/>
      <c r="O475" s="254"/>
      <c r="P475" s="254"/>
      <c r="Q475" s="254"/>
      <c r="R475" s="254"/>
      <c r="S475" s="254"/>
      <c r="T475" s="254"/>
      <c r="U475" s="248"/>
      <c r="V475" s="248"/>
      <c r="W475" s="248"/>
      <c r="X475" s="248"/>
      <c r="Y475" s="248"/>
      <c r="Z475" s="248"/>
      <c r="AA475" s="248"/>
      <c r="AB475" s="248"/>
      <c r="AC475" s="248"/>
      <c r="AD475" s="248"/>
      <c r="AE475" s="248"/>
      <c r="AF475" s="248"/>
      <c r="AG475" s="248"/>
      <c r="AH475" s="248"/>
      <c r="AI475" s="248"/>
      <c r="AJ475" s="248"/>
      <c r="AK475" s="248"/>
      <c r="AL475" s="248"/>
      <c r="AM475" s="248"/>
      <c r="AN475" s="248"/>
      <c r="AO475" s="248"/>
      <c r="AP475" s="248"/>
      <c r="AQ475" s="248"/>
      <c r="AR475" s="248"/>
      <c r="AS475" s="248"/>
      <c r="AT475" s="248"/>
      <c r="AU475" s="248"/>
      <c r="AV475" s="248"/>
      <c r="AW475" s="248"/>
      <c r="AX475" s="248"/>
      <c r="AY475" s="248"/>
      <c r="AZ475" s="248"/>
      <c r="BA475" s="248"/>
      <c r="BB475" s="248"/>
      <c r="BC475" s="248"/>
      <c r="BD475" s="248"/>
      <c r="BE475" s="248"/>
      <c r="BF475" s="248"/>
      <c r="BG475" s="248"/>
      <c r="BH475" s="248"/>
      <c r="BI475" s="248"/>
      <c r="BJ475" s="248"/>
      <c r="BK475" s="248"/>
      <c r="BL475" s="248"/>
      <c r="BM475" s="248"/>
      <c r="BN475" s="248"/>
      <c r="BO475" s="248"/>
      <c r="BP475" s="248"/>
      <c r="BQ475" s="248"/>
      <c r="BR475" s="248"/>
      <c r="BS475" s="248"/>
      <c r="BT475" s="248"/>
      <c r="BU475" s="248"/>
    </row>
    <row r="476" spans="1:73" s="249" customFormat="1" ht="16.5" thickBot="1">
      <c r="A476" s="242" t="s">
        <v>994</v>
      </c>
      <c r="B476" s="250" t="s">
        <v>60</v>
      </c>
      <c r="C476" s="251" t="s">
        <v>1510</v>
      </c>
      <c r="D476" s="252"/>
      <c r="E476" s="252"/>
      <c r="F476" s="252"/>
      <c r="G476" s="252"/>
      <c r="H476" s="252"/>
      <c r="I476" s="251" t="str">
        <f t="shared" si="23"/>
        <v>Usado</v>
      </c>
      <c r="J476" s="252"/>
      <c r="K476" s="252"/>
      <c r="L476" s="252"/>
      <c r="M476" s="253" t="s">
        <v>1509</v>
      </c>
      <c r="N476" s="252"/>
      <c r="O476" s="254"/>
      <c r="P476" s="254"/>
      <c r="Q476" s="254"/>
      <c r="R476" s="254"/>
      <c r="S476" s="254"/>
      <c r="T476" s="254"/>
      <c r="U476" s="248"/>
      <c r="V476" s="248"/>
      <c r="W476" s="248"/>
      <c r="X476" s="248"/>
      <c r="Y476" s="248"/>
      <c r="Z476" s="248"/>
      <c r="AA476" s="248"/>
      <c r="AB476" s="248"/>
      <c r="AC476" s="248"/>
      <c r="AD476" s="248"/>
      <c r="AE476" s="248"/>
      <c r="AF476" s="248"/>
      <c r="AG476" s="248"/>
      <c r="AH476" s="248"/>
      <c r="AI476" s="248"/>
      <c r="AJ476" s="248"/>
      <c r="AK476" s="248"/>
      <c r="AL476" s="248"/>
      <c r="AM476" s="248"/>
      <c r="AN476" s="248"/>
      <c r="AO476" s="248"/>
      <c r="AP476" s="248"/>
      <c r="AQ476" s="248"/>
      <c r="AR476" s="248"/>
      <c r="AS476" s="248"/>
      <c r="AT476" s="248"/>
      <c r="AU476" s="248"/>
      <c r="AV476" s="248"/>
      <c r="AW476" s="248"/>
      <c r="AX476" s="248"/>
      <c r="AY476" s="248"/>
      <c r="AZ476" s="248"/>
      <c r="BA476" s="248"/>
      <c r="BB476" s="248"/>
      <c r="BC476" s="248"/>
      <c r="BD476" s="248"/>
      <c r="BE476" s="248"/>
      <c r="BF476" s="248"/>
      <c r="BG476" s="248"/>
      <c r="BH476" s="248"/>
      <c r="BI476" s="248"/>
      <c r="BJ476" s="248"/>
      <c r="BK476" s="248"/>
      <c r="BL476" s="248"/>
      <c r="BM476" s="248"/>
      <c r="BN476" s="248"/>
      <c r="BO476" s="248"/>
      <c r="BP476" s="248"/>
      <c r="BQ476" s="248"/>
      <c r="BR476" s="248"/>
      <c r="BS476" s="248"/>
      <c r="BT476" s="248"/>
      <c r="BU476" s="248"/>
    </row>
    <row r="477" spans="1:73" s="249" customFormat="1" ht="16.5" thickBot="1">
      <c r="A477" s="242" t="s">
        <v>995</v>
      </c>
      <c r="B477" s="250" t="str">
        <f t="shared" ref="B477:B485" si="24">+B475</f>
        <v>4.1.1.4.01</v>
      </c>
      <c r="C477" s="251" t="s">
        <v>1512</v>
      </c>
      <c r="D477" s="252"/>
      <c r="E477" s="252"/>
      <c r="F477" s="252"/>
      <c r="G477" s="252"/>
      <c r="H477" s="252"/>
      <c r="I477" s="251" t="str">
        <f t="shared" si="23"/>
        <v>Usado</v>
      </c>
      <c r="J477" s="252"/>
      <c r="K477" s="252"/>
      <c r="L477" s="252"/>
      <c r="M477" s="253" t="s">
        <v>1560</v>
      </c>
      <c r="N477" s="252"/>
      <c r="O477" s="254"/>
      <c r="P477" s="254"/>
      <c r="Q477" s="254"/>
      <c r="R477" s="254"/>
      <c r="S477" s="254"/>
      <c r="T477" s="254"/>
      <c r="U477" s="248"/>
      <c r="V477" s="248"/>
      <c r="W477" s="248"/>
      <c r="X477" s="248"/>
      <c r="Y477" s="248"/>
      <c r="Z477" s="248"/>
      <c r="AA477" s="248"/>
      <c r="AB477" s="248"/>
      <c r="AC477" s="248"/>
      <c r="AD477" s="248"/>
      <c r="AE477" s="248"/>
      <c r="AF477" s="248"/>
      <c r="AG477" s="248"/>
      <c r="AH477" s="248"/>
      <c r="AI477" s="248"/>
      <c r="AJ477" s="248"/>
      <c r="AK477" s="248"/>
      <c r="AL477" s="248"/>
      <c r="AM477" s="248"/>
      <c r="AN477" s="248"/>
      <c r="AO477" s="248"/>
      <c r="AP477" s="248"/>
      <c r="AQ477" s="248"/>
      <c r="AR477" s="248"/>
      <c r="AS477" s="248"/>
      <c r="AT477" s="248"/>
      <c r="AU477" s="248"/>
      <c r="AV477" s="248"/>
      <c r="AW477" s="248"/>
      <c r="AX477" s="248"/>
      <c r="AY477" s="248"/>
      <c r="AZ477" s="248"/>
      <c r="BA477" s="248"/>
      <c r="BB477" s="248"/>
      <c r="BC477" s="248"/>
      <c r="BD477" s="248"/>
      <c r="BE477" s="248"/>
      <c r="BF477" s="248"/>
      <c r="BG477" s="248"/>
      <c r="BH477" s="248"/>
      <c r="BI477" s="248"/>
      <c r="BJ477" s="248"/>
      <c r="BK477" s="248"/>
      <c r="BL477" s="248"/>
      <c r="BM477" s="248"/>
      <c r="BN477" s="248"/>
      <c r="BO477" s="248"/>
      <c r="BP477" s="248"/>
      <c r="BQ477" s="248"/>
      <c r="BR477" s="248"/>
      <c r="BS477" s="248"/>
      <c r="BT477" s="248"/>
      <c r="BU477" s="248"/>
    </row>
    <row r="478" spans="1:73" s="249" customFormat="1" ht="16.5" thickBot="1">
      <c r="A478" s="242" t="s">
        <v>996</v>
      </c>
      <c r="B478" s="250" t="str">
        <f t="shared" si="24"/>
        <v>4.1.1.4.01</v>
      </c>
      <c r="C478" s="251" t="s">
        <v>1513</v>
      </c>
      <c r="D478" s="252"/>
      <c r="E478" s="252"/>
      <c r="F478" s="252"/>
      <c r="G478" s="252"/>
      <c r="H478" s="252"/>
      <c r="I478" s="251" t="str">
        <f t="shared" si="23"/>
        <v>Usado</v>
      </c>
      <c r="J478" s="252"/>
      <c r="K478" s="252"/>
      <c r="L478" s="252"/>
      <c r="M478" s="253" t="s">
        <v>1561</v>
      </c>
      <c r="N478" s="252"/>
      <c r="O478" s="254"/>
      <c r="P478" s="254"/>
      <c r="Q478" s="254"/>
      <c r="R478" s="254"/>
      <c r="S478" s="254"/>
      <c r="T478" s="254"/>
      <c r="U478" s="248"/>
      <c r="V478" s="248"/>
      <c r="W478" s="248"/>
      <c r="X478" s="248"/>
      <c r="Y478" s="248"/>
      <c r="Z478" s="248"/>
      <c r="AA478" s="248"/>
      <c r="AB478" s="248"/>
      <c r="AC478" s="248"/>
      <c r="AD478" s="248"/>
      <c r="AE478" s="248"/>
      <c r="AF478" s="248"/>
      <c r="AG478" s="248"/>
      <c r="AH478" s="248"/>
      <c r="AI478" s="248"/>
      <c r="AJ478" s="248"/>
      <c r="AK478" s="248"/>
      <c r="AL478" s="248"/>
      <c r="AM478" s="248"/>
      <c r="AN478" s="248"/>
      <c r="AO478" s="248"/>
      <c r="AP478" s="248"/>
      <c r="AQ478" s="248"/>
      <c r="AR478" s="248"/>
      <c r="AS478" s="248"/>
      <c r="AT478" s="248"/>
      <c r="AU478" s="248"/>
      <c r="AV478" s="248"/>
      <c r="AW478" s="248"/>
      <c r="AX478" s="248"/>
      <c r="AY478" s="248"/>
      <c r="AZ478" s="248"/>
      <c r="BA478" s="248"/>
      <c r="BB478" s="248"/>
      <c r="BC478" s="248"/>
      <c r="BD478" s="248"/>
      <c r="BE478" s="248"/>
      <c r="BF478" s="248"/>
      <c r="BG478" s="248"/>
      <c r="BH478" s="248"/>
      <c r="BI478" s="248"/>
      <c r="BJ478" s="248"/>
      <c r="BK478" s="248"/>
      <c r="BL478" s="248"/>
      <c r="BM478" s="248"/>
      <c r="BN478" s="248"/>
      <c r="BO478" s="248"/>
      <c r="BP478" s="248"/>
      <c r="BQ478" s="248"/>
      <c r="BR478" s="248"/>
      <c r="BS478" s="248"/>
      <c r="BT478" s="248"/>
      <c r="BU478" s="248"/>
    </row>
    <row r="479" spans="1:73" s="249" customFormat="1" ht="16.5" thickBot="1">
      <c r="A479" s="242" t="s">
        <v>997</v>
      </c>
      <c r="B479" s="250" t="str">
        <f t="shared" si="24"/>
        <v>4.1.1.4.01</v>
      </c>
      <c r="C479" s="251" t="s">
        <v>1514</v>
      </c>
      <c r="D479" s="252"/>
      <c r="E479" s="252"/>
      <c r="F479" s="252"/>
      <c r="G479" s="252"/>
      <c r="H479" s="252"/>
      <c r="I479" s="251" t="str">
        <f t="shared" si="23"/>
        <v>Usado</v>
      </c>
      <c r="J479" s="252"/>
      <c r="K479" s="252"/>
      <c r="L479" s="252"/>
      <c r="M479" s="253" t="s">
        <v>1562</v>
      </c>
      <c r="N479" s="252"/>
      <c r="O479" s="254"/>
      <c r="P479" s="254"/>
      <c r="Q479" s="254"/>
      <c r="R479" s="254"/>
      <c r="S479" s="254"/>
      <c r="T479" s="254"/>
      <c r="U479" s="248"/>
      <c r="V479" s="248"/>
      <c r="W479" s="248"/>
      <c r="X479" s="248"/>
      <c r="Y479" s="248"/>
      <c r="Z479" s="248"/>
      <c r="AA479" s="248"/>
      <c r="AB479" s="248"/>
      <c r="AC479" s="248"/>
      <c r="AD479" s="248"/>
      <c r="AE479" s="248"/>
      <c r="AF479" s="248"/>
      <c r="AG479" s="248"/>
      <c r="AH479" s="248"/>
      <c r="AI479" s="248"/>
      <c r="AJ479" s="248"/>
      <c r="AK479" s="248"/>
      <c r="AL479" s="248"/>
      <c r="AM479" s="248"/>
      <c r="AN479" s="248"/>
      <c r="AO479" s="248"/>
      <c r="AP479" s="248"/>
      <c r="AQ479" s="248"/>
      <c r="AR479" s="248"/>
      <c r="AS479" s="248"/>
      <c r="AT479" s="248"/>
      <c r="AU479" s="248"/>
      <c r="AV479" s="248"/>
      <c r="AW479" s="248"/>
      <c r="AX479" s="248"/>
      <c r="AY479" s="248"/>
      <c r="AZ479" s="248"/>
      <c r="BA479" s="248"/>
      <c r="BB479" s="248"/>
      <c r="BC479" s="248"/>
      <c r="BD479" s="248"/>
      <c r="BE479" s="248"/>
      <c r="BF479" s="248"/>
      <c r="BG479" s="248"/>
      <c r="BH479" s="248"/>
      <c r="BI479" s="248"/>
      <c r="BJ479" s="248"/>
      <c r="BK479" s="248"/>
      <c r="BL479" s="248"/>
      <c r="BM479" s="248"/>
      <c r="BN479" s="248"/>
      <c r="BO479" s="248"/>
      <c r="BP479" s="248"/>
      <c r="BQ479" s="248"/>
      <c r="BR479" s="248"/>
      <c r="BS479" s="248"/>
      <c r="BT479" s="248"/>
      <c r="BU479" s="248"/>
    </row>
    <row r="480" spans="1:73" s="249" customFormat="1" ht="16.5" thickBot="1">
      <c r="A480" s="242" t="s">
        <v>998</v>
      </c>
      <c r="B480" s="250" t="str">
        <f t="shared" si="24"/>
        <v>4.1.1.4.01</v>
      </c>
      <c r="C480" s="251" t="s">
        <v>1510</v>
      </c>
      <c r="D480" s="252"/>
      <c r="E480" s="252"/>
      <c r="F480" s="252"/>
      <c r="G480" s="252"/>
      <c r="H480" s="252"/>
      <c r="I480" s="251" t="str">
        <f t="shared" si="23"/>
        <v>Usado</v>
      </c>
      <c r="J480" s="252"/>
      <c r="K480" s="252"/>
      <c r="L480" s="252"/>
      <c r="M480" s="253" t="s">
        <v>1563</v>
      </c>
      <c r="N480" s="252"/>
      <c r="O480" s="254"/>
      <c r="P480" s="254"/>
      <c r="Q480" s="254"/>
      <c r="R480" s="254"/>
      <c r="S480" s="254"/>
      <c r="T480" s="254"/>
      <c r="U480" s="248"/>
      <c r="V480" s="248"/>
      <c r="W480" s="248"/>
      <c r="X480" s="248"/>
      <c r="Y480" s="248"/>
      <c r="Z480" s="248"/>
      <c r="AA480" s="248"/>
      <c r="AB480" s="248"/>
      <c r="AC480" s="248"/>
      <c r="AD480" s="248"/>
      <c r="AE480" s="248"/>
      <c r="AF480" s="248"/>
      <c r="AG480" s="248"/>
      <c r="AH480" s="248"/>
      <c r="AI480" s="248"/>
      <c r="AJ480" s="248"/>
      <c r="AK480" s="248"/>
      <c r="AL480" s="248"/>
      <c r="AM480" s="248"/>
      <c r="AN480" s="248"/>
      <c r="AO480" s="248"/>
      <c r="AP480" s="248"/>
      <c r="AQ480" s="248"/>
      <c r="AR480" s="248"/>
      <c r="AS480" s="248"/>
      <c r="AT480" s="248"/>
      <c r="AU480" s="248"/>
      <c r="AV480" s="248"/>
      <c r="AW480" s="248"/>
      <c r="AX480" s="248"/>
      <c r="AY480" s="248"/>
      <c r="AZ480" s="248"/>
      <c r="BA480" s="248"/>
      <c r="BB480" s="248"/>
      <c r="BC480" s="248"/>
      <c r="BD480" s="248"/>
      <c r="BE480" s="248"/>
      <c r="BF480" s="248"/>
      <c r="BG480" s="248"/>
      <c r="BH480" s="248"/>
      <c r="BI480" s="248"/>
      <c r="BJ480" s="248"/>
      <c r="BK480" s="248"/>
      <c r="BL480" s="248"/>
      <c r="BM480" s="248"/>
      <c r="BN480" s="248"/>
      <c r="BO480" s="248"/>
      <c r="BP480" s="248"/>
      <c r="BQ480" s="248"/>
      <c r="BR480" s="248"/>
      <c r="BS480" s="248"/>
      <c r="BT480" s="248"/>
      <c r="BU480" s="248"/>
    </row>
    <row r="481" spans="1:73" s="249" customFormat="1" ht="16.5" thickBot="1">
      <c r="A481" s="242" t="s">
        <v>999</v>
      </c>
      <c r="B481" s="250" t="str">
        <f t="shared" si="24"/>
        <v>4.1.1.4.01</v>
      </c>
      <c r="C481" s="251" t="s">
        <v>1512</v>
      </c>
      <c r="D481" s="252"/>
      <c r="E481" s="252"/>
      <c r="F481" s="252"/>
      <c r="G481" s="252"/>
      <c r="H481" s="252"/>
      <c r="I481" s="251" t="str">
        <f t="shared" si="23"/>
        <v>Usado</v>
      </c>
      <c r="J481" s="252"/>
      <c r="K481" s="252"/>
      <c r="L481" s="252"/>
      <c r="M481" s="253" t="s">
        <v>1564</v>
      </c>
      <c r="N481" s="252"/>
      <c r="O481" s="254"/>
      <c r="P481" s="254"/>
      <c r="Q481" s="254"/>
      <c r="R481" s="254"/>
      <c r="S481" s="254"/>
      <c r="T481" s="254"/>
      <c r="U481" s="248"/>
      <c r="V481" s="248"/>
      <c r="W481" s="248"/>
      <c r="X481" s="248"/>
      <c r="Y481" s="248"/>
      <c r="Z481" s="248"/>
      <c r="AA481" s="248"/>
      <c r="AB481" s="248"/>
      <c r="AC481" s="248"/>
      <c r="AD481" s="248"/>
      <c r="AE481" s="248"/>
      <c r="AF481" s="248"/>
      <c r="AG481" s="248"/>
      <c r="AH481" s="248"/>
      <c r="AI481" s="248"/>
      <c r="AJ481" s="248"/>
      <c r="AK481" s="248"/>
      <c r="AL481" s="248"/>
      <c r="AM481" s="248"/>
      <c r="AN481" s="248"/>
      <c r="AO481" s="248"/>
      <c r="AP481" s="248"/>
      <c r="AQ481" s="248"/>
      <c r="AR481" s="248"/>
      <c r="AS481" s="248"/>
      <c r="AT481" s="248"/>
      <c r="AU481" s="248"/>
      <c r="AV481" s="248"/>
      <c r="AW481" s="248"/>
      <c r="AX481" s="248"/>
      <c r="AY481" s="248"/>
      <c r="AZ481" s="248"/>
      <c r="BA481" s="248"/>
      <c r="BB481" s="248"/>
      <c r="BC481" s="248"/>
      <c r="BD481" s="248"/>
      <c r="BE481" s="248"/>
      <c r="BF481" s="248"/>
      <c r="BG481" s="248"/>
      <c r="BH481" s="248"/>
      <c r="BI481" s="248"/>
      <c r="BJ481" s="248"/>
      <c r="BK481" s="248"/>
      <c r="BL481" s="248"/>
      <c r="BM481" s="248"/>
      <c r="BN481" s="248"/>
      <c r="BO481" s="248"/>
      <c r="BP481" s="248"/>
      <c r="BQ481" s="248"/>
      <c r="BR481" s="248"/>
      <c r="BS481" s="248"/>
      <c r="BT481" s="248"/>
      <c r="BU481" s="248"/>
    </row>
    <row r="482" spans="1:73" s="249" customFormat="1" ht="16.5" thickBot="1">
      <c r="A482" s="242" t="s">
        <v>1000</v>
      </c>
      <c r="B482" s="250" t="str">
        <f t="shared" si="24"/>
        <v>4.1.1.4.01</v>
      </c>
      <c r="C482" s="251" t="s">
        <v>1513</v>
      </c>
      <c r="D482" s="252"/>
      <c r="E482" s="252"/>
      <c r="F482" s="252"/>
      <c r="G482" s="252"/>
      <c r="H482" s="252"/>
      <c r="I482" s="251" t="str">
        <f t="shared" si="23"/>
        <v>Usado</v>
      </c>
      <c r="J482" s="252"/>
      <c r="K482" s="252"/>
      <c r="L482" s="252"/>
      <c r="M482" s="253" t="s">
        <v>1565</v>
      </c>
      <c r="N482" s="252"/>
      <c r="O482" s="254"/>
      <c r="P482" s="254"/>
      <c r="Q482" s="254"/>
      <c r="R482" s="254"/>
      <c r="S482" s="254"/>
      <c r="T482" s="254"/>
      <c r="U482" s="248"/>
      <c r="V482" s="248"/>
      <c r="W482" s="248"/>
      <c r="X482" s="248"/>
      <c r="Y482" s="248"/>
      <c r="Z482" s="248"/>
      <c r="AA482" s="248"/>
      <c r="AB482" s="248"/>
      <c r="AC482" s="248"/>
      <c r="AD482" s="248"/>
      <c r="AE482" s="248"/>
      <c r="AF482" s="248"/>
      <c r="AG482" s="248"/>
      <c r="AH482" s="248"/>
      <c r="AI482" s="248"/>
      <c r="AJ482" s="248"/>
      <c r="AK482" s="248"/>
      <c r="AL482" s="248"/>
      <c r="AM482" s="248"/>
      <c r="AN482" s="248"/>
      <c r="AO482" s="248"/>
      <c r="AP482" s="248"/>
      <c r="AQ482" s="248"/>
      <c r="AR482" s="248"/>
      <c r="AS482" s="248"/>
      <c r="AT482" s="248"/>
      <c r="AU482" s="248"/>
      <c r="AV482" s="248"/>
      <c r="AW482" s="248"/>
      <c r="AX482" s="248"/>
      <c r="AY482" s="248"/>
      <c r="AZ482" s="248"/>
      <c r="BA482" s="248"/>
      <c r="BB482" s="248"/>
      <c r="BC482" s="248"/>
      <c r="BD482" s="248"/>
      <c r="BE482" s="248"/>
      <c r="BF482" s="248"/>
      <c r="BG482" s="248"/>
      <c r="BH482" s="248"/>
      <c r="BI482" s="248"/>
      <c r="BJ482" s="248"/>
      <c r="BK482" s="248"/>
      <c r="BL482" s="248"/>
      <c r="BM482" s="248"/>
      <c r="BN482" s="248"/>
      <c r="BO482" s="248"/>
      <c r="BP482" s="248"/>
      <c r="BQ482" s="248"/>
      <c r="BR482" s="248"/>
      <c r="BS482" s="248"/>
      <c r="BT482" s="248"/>
      <c r="BU482" s="248"/>
    </row>
    <row r="483" spans="1:73" s="249" customFormat="1" ht="16.5" thickBot="1">
      <c r="A483" s="242" t="s">
        <v>1001</v>
      </c>
      <c r="B483" s="250" t="str">
        <f t="shared" si="24"/>
        <v>4.1.1.4.01</v>
      </c>
      <c r="C483" s="251" t="s">
        <v>1514</v>
      </c>
      <c r="D483" s="252"/>
      <c r="E483" s="252"/>
      <c r="F483" s="252"/>
      <c r="G483" s="252"/>
      <c r="H483" s="252"/>
      <c r="I483" s="251" t="str">
        <f t="shared" si="23"/>
        <v>Usado</v>
      </c>
      <c r="J483" s="252"/>
      <c r="K483" s="252"/>
      <c r="L483" s="252"/>
      <c r="M483" s="253" t="s">
        <v>1566</v>
      </c>
      <c r="N483" s="252"/>
      <c r="O483" s="254"/>
      <c r="P483" s="254"/>
      <c r="Q483" s="254"/>
      <c r="R483" s="254"/>
      <c r="S483" s="254"/>
      <c r="T483" s="254"/>
      <c r="U483" s="248"/>
      <c r="V483" s="248"/>
      <c r="W483" s="248"/>
      <c r="X483" s="248"/>
      <c r="Y483" s="248"/>
      <c r="Z483" s="248"/>
      <c r="AA483" s="248"/>
      <c r="AB483" s="248"/>
      <c r="AC483" s="248"/>
      <c r="AD483" s="248"/>
      <c r="AE483" s="248"/>
      <c r="AF483" s="248"/>
      <c r="AG483" s="248"/>
      <c r="AH483" s="248"/>
      <c r="AI483" s="248"/>
      <c r="AJ483" s="248"/>
      <c r="AK483" s="248"/>
      <c r="AL483" s="248"/>
      <c r="AM483" s="248"/>
      <c r="AN483" s="248"/>
      <c r="AO483" s="248"/>
      <c r="AP483" s="248"/>
      <c r="AQ483" s="248"/>
      <c r="AR483" s="248"/>
      <c r="AS483" s="248"/>
      <c r="AT483" s="248"/>
      <c r="AU483" s="248"/>
      <c r="AV483" s="248"/>
      <c r="AW483" s="248"/>
      <c r="AX483" s="248"/>
      <c r="AY483" s="248"/>
      <c r="AZ483" s="248"/>
      <c r="BA483" s="248"/>
      <c r="BB483" s="248"/>
      <c r="BC483" s="248"/>
      <c r="BD483" s="248"/>
      <c r="BE483" s="248"/>
      <c r="BF483" s="248"/>
      <c r="BG483" s="248"/>
      <c r="BH483" s="248"/>
      <c r="BI483" s="248"/>
      <c r="BJ483" s="248"/>
      <c r="BK483" s="248"/>
      <c r="BL483" s="248"/>
      <c r="BM483" s="248"/>
      <c r="BN483" s="248"/>
      <c r="BO483" s="248"/>
      <c r="BP483" s="248"/>
      <c r="BQ483" s="248"/>
      <c r="BR483" s="248"/>
      <c r="BS483" s="248"/>
      <c r="BT483" s="248"/>
      <c r="BU483" s="248"/>
    </row>
    <row r="484" spans="1:73" s="249" customFormat="1" ht="16.5" thickBot="1">
      <c r="A484" s="242" t="s">
        <v>1002</v>
      </c>
      <c r="B484" s="250" t="str">
        <f t="shared" si="24"/>
        <v>4.1.1.4.01</v>
      </c>
      <c r="C484" s="251" t="s">
        <v>1511</v>
      </c>
      <c r="D484" s="252"/>
      <c r="E484" s="252"/>
      <c r="F484" s="252"/>
      <c r="G484" s="252"/>
      <c r="H484" s="252"/>
      <c r="I484" s="251" t="str">
        <f t="shared" si="23"/>
        <v>Usado</v>
      </c>
      <c r="J484" s="252"/>
      <c r="K484" s="252"/>
      <c r="L484" s="252"/>
      <c r="M484" s="253" t="s">
        <v>1567</v>
      </c>
      <c r="N484" s="252"/>
      <c r="O484" s="254"/>
      <c r="P484" s="254"/>
      <c r="Q484" s="254"/>
      <c r="R484" s="254"/>
      <c r="S484" s="254"/>
      <c r="T484" s="254"/>
      <c r="U484" s="248"/>
      <c r="V484" s="248"/>
      <c r="W484" s="248"/>
      <c r="X484" s="248"/>
      <c r="Y484" s="248"/>
      <c r="Z484" s="248"/>
      <c r="AA484" s="248"/>
      <c r="AB484" s="248"/>
      <c r="AC484" s="248"/>
      <c r="AD484" s="248"/>
      <c r="AE484" s="248"/>
      <c r="AF484" s="248"/>
      <c r="AG484" s="248"/>
      <c r="AH484" s="248"/>
      <c r="AI484" s="248"/>
      <c r="AJ484" s="248"/>
      <c r="AK484" s="248"/>
      <c r="AL484" s="248"/>
      <c r="AM484" s="248"/>
      <c r="AN484" s="248"/>
      <c r="AO484" s="248"/>
      <c r="AP484" s="248"/>
      <c r="AQ484" s="248"/>
      <c r="AR484" s="248"/>
      <c r="AS484" s="248"/>
      <c r="AT484" s="248"/>
      <c r="AU484" s="248"/>
      <c r="AV484" s="248"/>
      <c r="AW484" s="248"/>
      <c r="AX484" s="248"/>
      <c r="AY484" s="248"/>
      <c r="AZ484" s="248"/>
      <c r="BA484" s="248"/>
      <c r="BB484" s="248"/>
      <c r="BC484" s="248"/>
      <c r="BD484" s="248"/>
      <c r="BE484" s="248"/>
      <c r="BF484" s="248"/>
      <c r="BG484" s="248"/>
      <c r="BH484" s="248"/>
      <c r="BI484" s="248"/>
      <c r="BJ484" s="248"/>
      <c r="BK484" s="248"/>
      <c r="BL484" s="248"/>
      <c r="BM484" s="248"/>
      <c r="BN484" s="248"/>
      <c r="BO484" s="248"/>
      <c r="BP484" s="248"/>
      <c r="BQ484" s="248"/>
      <c r="BR484" s="248"/>
      <c r="BS484" s="248"/>
      <c r="BT484" s="248"/>
      <c r="BU484" s="248"/>
    </row>
    <row r="485" spans="1:73" s="249" customFormat="1" ht="16.5" thickBot="1">
      <c r="A485" s="242" t="s">
        <v>1003</v>
      </c>
      <c r="B485" s="250" t="str">
        <f t="shared" si="24"/>
        <v>4.1.1.4.01</v>
      </c>
      <c r="C485" s="251" t="s">
        <v>1515</v>
      </c>
      <c r="D485" s="252"/>
      <c r="E485" s="252"/>
      <c r="F485" s="252"/>
      <c r="G485" s="252"/>
      <c r="H485" s="252"/>
      <c r="I485" s="251" t="str">
        <f t="shared" si="23"/>
        <v>Usado</v>
      </c>
      <c r="J485" s="252"/>
      <c r="K485" s="252"/>
      <c r="L485" s="252"/>
      <c r="M485" s="253" t="s">
        <v>1568</v>
      </c>
      <c r="N485" s="252"/>
      <c r="O485" s="254"/>
      <c r="P485" s="254"/>
      <c r="Q485" s="254"/>
      <c r="R485" s="254"/>
      <c r="S485" s="254"/>
      <c r="T485" s="254"/>
      <c r="U485" s="248"/>
      <c r="V485" s="248"/>
      <c r="W485" s="248"/>
      <c r="X485" s="248"/>
      <c r="Y485" s="248"/>
      <c r="Z485" s="248"/>
      <c r="AA485" s="248"/>
      <c r="AB485" s="248"/>
      <c r="AC485" s="248"/>
      <c r="AD485" s="248"/>
      <c r="AE485" s="248"/>
      <c r="AF485" s="248"/>
      <c r="AG485" s="248"/>
      <c r="AH485" s="248"/>
      <c r="AI485" s="248"/>
      <c r="AJ485" s="248"/>
      <c r="AK485" s="248"/>
      <c r="AL485" s="248"/>
      <c r="AM485" s="248"/>
      <c r="AN485" s="248"/>
      <c r="AO485" s="248"/>
      <c r="AP485" s="248"/>
      <c r="AQ485" s="248"/>
      <c r="AR485" s="248"/>
      <c r="AS485" s="248"/>
      <c r="AT485" s="248"/>
      <c r="AU485" s="248"/>
      <c r="AV485" s="248"/>
      <c r="AW485" s="248"/>
      <c r="AX485" s="248"/>
      <c r="AY485" s="248"/>
      <c r="AZ485" s="248"/>
      <c r="BA485" s="248"/>
      <c r="BB485" s="248"/>
      <c r="BC485" s="248"/>
      <c r="BD485" s="248"/>
      <c r="BE485" s="248"/>
      <c r="BF485" s="248"/>
      <c r="BG485" s="248"/>
      <c r="BH485" s="248"/>
      <c r="BI485" s="248"/>
      <c r="BJ485" s="248"/>
      <c r="BK485" s="248"/>
      <c r="BL485" s="248"/>
      <c r="BM485" s="248"/>
      <c r="BN485" s="248"/>
      <c r="BO485" s="248"/>
      <c r="BP485" s="248"/>
      <c r="BQ485" s="248"/>
      <c r="BR485" s="248"/>
      <c r="BS485" s="248"/>
      <c r="BT485" s="248"/>
      <c r="BU485" s="248"/>
    </row>
    <row r="486" spans="1:73" s="249" customFormat="1" ht="16.5" thickBot="1">
      <c r="A486" s="242" t="s">
        <v>1004</v>
      </c>
      <c r="B486" s="250" t="s">
        <v>60</v>
      </c>
      <c r="C486" s="251" t="s">
        <v>1510</v>
      </c>
      <c r="D486" s="252"/>
      <c r="E486" s="252"/>
      <c r="F486" s="252"/>
      <c r="G486" s="252"/>
      <c r="H486" s="252"/>
      <c r="I486" s="251" t="str">
        <f t="shared" si="23"/>
        <v>Usado</v>
      </c>
      <c r="J486" s="252"/>
      <c r="K486" s="252"/>
      <c r="L486" s="252"/>
      <c r="M486" s="253" t="s">
        <v>1569</v>
      </c>
      <c r="N486" s="252"/>
      <c r="O486" s="254"/>
      <c r="P486" s="254"/>
      <c r="Q486" s="254"/>
      <c r="R486" s="254"/>
      <c r="S486" s="254"/>
      <c r="T486" s="254"/>
      <c r="U486" s="248"/>
      <c r="V486" s="248"/>
      <c r="W486" s="248"/>
      <c r="X486" s="248"/>
      <c r="Y486" s="248"/>
      <c r="Z486" s="248"/>
      <c r="AA486" s="248"/>
      <c r="AB486" s="248"/>
      <c r="AC486" s="248"/>
      <c r="AD486" s="248"/>
      <c r="AE486" s="248"/>
      <c r="AF486" s="248"/>
      <c r="AG486" s="248"/>
      <c r="AH486" s="248"/>
      <c r="AI486" s="248"/>
      <c r="AJ486" s="248"/>
      <c r="AK486" s="248"/>
      <c r="AL486" s="248"/>
      <c r="AM486" s="248"/>
      <c r="AN486" s="248"/>
      <c r="AO486" s="248"/>
      <c r="AP486" s="248"/>
      <c r="AQ486" s="248"/>
      <c r="AR486" s="248"/>
      <c r="AS486" s="248"/>
      <c r="AT486" s="248"/>
      <c r="AU486" s="248"/>
      <c r="AV486" s="248"/>
      <c r="AW486" s="248"/>
      <c r="AX486" s="248"/>
      <c r="AY486" s="248"/>
      <c r="AZ486" s="248"/>
      <c r="BA486" s="248"/>
      <c r="BB486" s="248"/>
      <c r="BC486" s="248"/>
      <c r="BD486" s="248"/>
      <c r="BE486" s="248"/>
      <c r="BF486" s="248"/>
      <c r="BG486" s="248"/>
      <c r="BH486" s="248"/>
      <c r="BI486" s="248"/>
      <c r="BJ486" s="248"/>
      <c r="BK486" s="248"/>
      <c r="BL486" s="248"/>
      <c r="BM486" s="248"/>
      <c r="BN486" s="248"/>
      <c r="BO486" s="248"/>
      <c r="BP486" s="248"/>
      <c r="BQ486" s="248"/>
      <c r="BR486" s="248"/>
      <c r="BS486" s="248"/>
      <c r="BT486" s="248"/>
      <c r="BU486" s="248"/>
    </row>
    <row r="487" spans="1:73" s="249" customFormat="1" ht="16.5" thickBot="1">
      <c r="A487" s="242" t="s">
        <v>1005</v>
      </c>
      <c r="B487" s="250" t="s">
        <v>60</v>
      </c>
      <c r="C487" s="251" t="s">
        <v>1512</v>
      </c>
      <c r="D487" s="252"/>
      <c r="E487" s="252"/>
      <c r="F487" s="252"/>
      <c r="G487" s="252"/>
      <c r="H487" s="252"/>
      <c r="I487" s="251" t="str">
        <f t="shared" si="23"/>
        <v>Usado</v>
      </c>
      <c r="J487" s="252"/>
      <c r="K487" s="252"/>
      <c r="L487" s="252"/>
      <c r="M487" s="253" t="s">
        <v>1570</v>
      </c>
      <c r="N487" s="252"/>
      <c r="O487" s="254"/>
      <c r="P487" s="254"/>
      <c r="Q487" s="254"/>
      <c r="R487" s="254"/>
      <c r="S487" s="254"/>
      <c r="T487" s="254"/>
      <c r="U487" s="248"/>
      <c r="V487" s="248"/>
      <c r="W487" s="248"/>
      <c r="X487" s="248"/>
      <c r="Y487" s="248"/>
      <c r="Z487" s="248"/>
      <c r="AA487" s="248"/>
      <c r="AB487" s="248"/>
      <c r="AC487" s="248"/>
      <c r="AD487" s="248"/>
      <c r="AE487" s="248"/>
      <c r="AF487" s="248"/>
      <c r="AG487" s="248"/>
      <c r="AH487" s="248"/>
      <c r="AI487" s="248"/>
      <c r="AJ487" s="248"/>
      <c r="AK487" s="248"/>
      <c r="AL487" s="248"/>
      <c r="AM487" s="248"/>
      <c r="AN487" s="248"/>
      <c r="AO487" s="248"/>
      <c r="AP487" s="248"/>
      <c r="AQ487" s="248"/>
      <c r="AR487" s="248"/>
      <c r="AS487" s="248"/>
      <c r="AT487" s="248"/>
      <c r="AU487" s="248"/>
      <c r="AV487" s="248"/>
      <c r="AW487" s="248"/>
      <c r="AX487" s="248"/>
      <c r="AY487" s="248"/>
      <c r="AZ487" s="248"/>
      <c r="BA487" s="248"/>
      <c r="BB487" s="248"/>
      <c r="BC487" s="248"/>
      <c r="BD487" s="248"/>
      <c r="BE487" s="248"/>
      <c r="BF487" s="248"/>
      <c r="BG487" s="248"/>
      <c r="BH487" s="248"/>
      <c r="BI487" s="248"/>
      <c r="BJ487" s="248"/>
      <c r="BK487" s="248"/>
      <c r="BL487" s="248"/>
      <c r="BM487" s="248"/>
      <c r="BN487" s="248"/>
      <c r="BO487" s="248"/>
      <c r="BP487" s="248"/>
      <c r="BQ487" s="248"/>
      <c r="BR487" s="248"/>
      <c r="BS487" s="248"/>
      <c r="BT487" s="248"/>
      <c r="BU487" s="248"/>
    </row>
    <row r="488" spans="1:73" s="249" customFormat="1" ht="16.5" thickBot="1">
      <c r="A488" s="242" t="s">
        <v>1006</v>
      </c>
      <c r="B488" s="250" t="str">
        <f t="shared" ref="B488:B496" si="25">+B486</f>
        <v>4.1.1.4.01</v>
      </c>
      <c r="C488" s="251" t="s">
        <v>1513</v>
      </c>
      <c r="D488" s="252"/>
      <c r="E488" s="252"/>
      <c r="F488" s="252"/>
      <c r="G488" s="252"/>
      <c r="H488" s="252"/>
      <c r="I488" s="251" t="str">
        <f t="shared" si="23"/>
        <v>Usado</v>
      </c>
      <c r="J488" s="252"/>
      <c r="K488" s="252"/>
      <c r="L488" s="252"/>
      <c r="M488" s="253" t="s">
        <v>1571</v>
      </c>
      <c r="N488" s="252"/>
      <c r="O488" s="254"/>
      <c r="P488" s="254"/>
      <c r="Q488" s="254"/>
      <c r="R488" s="254"/>
      <c r="S488" s="254"/>
      <c r="T488" s="254"/>
      <c r="U488" s="248"/>
      <c r="V488" s="248"/>
      <c r="W488" s="248"/>
      <c r="X488" s="248"/>
      <c r="Y488" s="248"/>
      <c r="Z488" s="248"/>
      <c r="AA488" s="248"/>
      <c r="AB488" s="248"/>
      <c r="AC488" s="248"/>
      <c r="AD488" s="248"/>
      <c r="AE488" s="248"/>
      <c r="AF488" s="248"/>
      <c r="AG488" s="248"/>
      <c r="AH488" s="248"/>
      <c r="AI488" s="248"/>
      <c r="AJ488" s="248"/>
      <c r="AK488" s="248"/>
      <c r="AL488" s="248"/>
      <c r="AM488" s="248"/>
      <c r="AN488" s="248"/>
      <c r="AO488" s="248"/>
      <c r="AP488" s="248"/>
      <c r="AQ488" s="248"/>
      <c r="AR488" s="248"/>
      <c r="AS488" s="248"/>
      <c r="AT488" s="248"/>
      <c r="AU488" s="248"/>
      <c r="AV488" s="248"/>
      <c r="AW488" s="248"/>
      <c r="AX488" s="248"/>
      <c r="AY488" s="248"/>
      <c r="AZ488" s="248"/>
      <c r="BA488" s="248"/>
      <c r="BB488" s="248"/>
      <c r="BC488" s="248"/>
      <c r="BD488" s="248"/>
      <c r="BE488" s="248"/>
      <c r="BF488" s="248"/>
      <c r="BG488" s="248"/>
      <c r="BH488" s="248"/>
      <c r="BI488" s="248"/>
      <c r="BJ488" s="248"/>
      <c r="BK488" s="248"/>
      <c r="BL488" s="248"/>
      <c r="BM488" s="248"/>
      <c r="BN488" s="248"/>
      <c r="BO488" s="248"/>
      <c r="BP488" s="248"/>
      <c r="BQ488" s="248"/>
      <c r="BR488" s="248"/>
      <c r="BS488" s="248"/>
      <c r="BT488" s="248"/>
      <c r="BU488" s="248"/>
    </row>
    <row r="489" spans="1:73" s="249" customFormat="1" ht="16.5" thickBot="1">
      <c r="A489" s="242" t="s">
        <v>1007</v>
      </c>
      <c r="B489" s="250" t="str">
        <f t="shared" si="25"/>
        <v>4.1.1.4.01</v>
      </c>
      <c r="C489" s="251" t="s">
        <v>1514</v>
      </c>
      <c r="D489" s="252"/>
      <c r="E489" s="252"/>
      <c r="F489" s="252"/>
      <c r="G489" s="252"/>
      <c r="H489" s="252"/>
      <c r="I489" s="251" t="str">
        <f t="shared" si="23"/>
        <v>Usado</v>
      </c>
      <c r="J489" s="252"/>
      <c r="K489" s="252"/>
      <c r="L489" s="252"/>
      <c r="M489" s="253" t="s">
        <v>1572</v>
      </c>
      <c r="N489" s="252"/>
      <c r="O489" s="254"/>
      <c r="P489" s="254"/>
      <c r="Q489" s="254"/>
      <c r="R489" s="254"/>
      <c r="S489" s="254"/>
      <c r="T489" s="254"/>
      <c r="U489" s="248"/>
      <c r="V489" s="248"/>
      <c r="W489" s="248"/>
      <c r="X489" s="248"/>
      <c r="Y489" s="248"/>
      <c r="Z489" s="248"/>
      <c r="AA489" s="248"/>
      <c r="AB489" s="248"/>
      <c r="AC489" s="248"/>
      <c r="AD489" s="248"/>
      <c r="AE489" s="248"/>
      <c r="AF489" s="248"/>
      <c r="AG489" s="248"/>
      <c r="AH489" s="248"/>
      <c r="AI489" s="248"/>
      <c r="AJ489" s="248"/>
      <c r="AK489" s="248"/>
      <c r="AL489" s="248"/>
      <c r="AM489" s="248"/>
      <c r="AN489" s="248"/>
      <c r="AO489" s="248"/>
      <c r="AP489" s="248"/>
      <c r="AQ489" s="248"/>
      <c r="AR489" s="248"/>
      <c r="AS489" s="248"/>
      <c r="AT489" s="248"/>
      <c r="AU489" s="248"/>
      <c r="AV489" s="248"/>
      <c r="AW489" s="248"/>
      <c r="AX489" s="248"/>
      <c r="AY489" s="248"/>
      <c r="AZ489" s="248"/>
      <c r="BA489" s="248"/>
      <c r="BB489" s="248"/>
      <c r="BC489" s="248"/>
      <c r="BD489" s="248"/>
      <c r="BE489" s="248"/>
      <c r="BF489" s="248"/>
      <c r="BG489" s="248"/>
      <c r="BH489" s="248"/>
      <c r="BI489" s="248"/>
      <c r="BJ489" s="248"/>
      <c r="BK489" s="248"/>
      <c r="BL489" s="248"/>
      <c r="BM489" s="248"/>
      <c r="BN489" s="248"/>
      <c r="BO489" s="248"/>
      <c r="BP489" s="248"/>
      <c r="BQ489" s="248"/>
      <c r="BR489" s="248"/>
      <c r="BS489" s="248"/>
      <c r="BT489" s="248"/>
      <c r="BU489" s="248"/>
    </row>
    <row r="490" spans="1:73" s="249" customFormat="1" ht="16.5" thickBot="1">
      <c r="A490" s="242" t="s">
        <v>1008</v>
      </c>
      <c r="B490" s="250" t="str">
        <f t="shared" si="25"/>
        <v>4.1.1.4.01</v>
      </c>
      <c r="C490" s="251" t="s">
        <v>1511</v>
      </c>
      <c r="D490" s="252"/>
      <c r="E490" s="252"/>
      <c r="F490" s="252"/>
      <c r="G490" s="252"/>
      <c r="H490" s="252"/>
      <c r="I490" s="251" t="str">
        <f t="shared" si="23"/>
        <v>Usado</v>
      </c>
      <c r="J490" s="252"/>
      <c r="K490" s="252"/>
      <c r="L490" s="252"/>
      <c r="M490" s="253" t="s">
        <v>1573</v>
      </c>
      <c r="N490" s="252"/>
      <c r="O490" s="254"/>
      <c r="P490" s="254"/>
      <c r="Q490" s="254"/>
      <c r="R490" s="254"/>
      <c r="S490" s="254"/>
      <c r="T490" s="254"/>
      <c r="U490" s="248"/>
      <c r="V490" s="248"/>
      <c r="W490" s="248"/>
      <c r="X490" s="248"/>
      <c r="Y490" s="248"/>
      <c r="Z490" s="248"/>
      <c r="AA490" s="248"/>
      <c r="AB490" s="248"/>
      <c r="AC490" s="248"/>
      <c r="AD490" s="248"/>
      <c r="AE490" s="248"/>
      <c r="AF490" s="248"/>
      <c r="AG490" s="248"/>
      <c r="AH490" s="248"/>
      <c r="AI490" s="248"/>
      <c r="AJ490" s="248"/>
      <c r="AK490" s="248"/>
      <c r="AL490" s="248"/>
      <c r="AM490" s="248"/>
      <c r="AN490" s="248"/>
      <c r="AO490" s="248"/>
      <c r="AP490" s="248"/>
      <c r="AQ490" s="248"/>
      <c r="AR490" s="248"/>
      <c r="AS490" s="248"/>
      <c r="AT490" s="248"/>
      <c r="AU490" s="248"/>
      <c r="AV490" s="248"/>
      <c r="AW490" s="248"/>
      <c r="AX490" s="248"/>
      <c r="AY490" s="248"/>
      <c r="AZ490" s="248"/>
      <c r="BA490" s="248"/>
      <c r="BB490" s="248"/>
      <c r="BC490" s="248"/>
      <c r="BD490" s="248"/>
      <c r="BE490" s="248"/>
      <c r="BF490" s="248"/>
      <c r="BG490" s="248"/>
      <c r="BH490" s="248"/>
      <c r="BI490" s="248"/>
      <c r="BJ490" s="248"/>
      <c r="BK490" s="248"/>
      <c r="BL490" s="248"/>
      <c r="BM490" s="248"/>
      <c r="BN490" s="248"/>
      <c r="BO490" s="248"/>
      <c r="BP490" s="248"/>
      <c r="BQ490" s="248"/>
      <c r="BR490" s="248"/>
      <c r="BS490" s="248"/>
      <c r="BT490" s="248"/>
      <c r="BU490" s="248"/>
    </row>
    <row r="491" spans="1:73" s="249" customFormat="1" ht="16.5" thickBot="1">
      <c r="A491" s="242" t="s">
        <v>1009</v>
      </c>
      <c r="B491" s="250" t="str">
        <f t="shared" si="25"/>
        <v>4.1.1.4.01</v>
      </c>
      <c r="C491" s="251" t="s">
        <v>1515</v>
      </c>
      <c r="D491" s="252"/>
      <c r="E491" s="252"/>
      <c r="F491" s="252"/>
      <c r="G491" s="252"/>
      <c r="H491" s="252"/>
      <c r="I491" s="251" t="str">
        <f t="shared" si="23"/>
        <v>Usado</v>
      </c>
      <c r="J491" s="252"/>
      <c r="K491" s="252"/>
      <c r="L491" s="252"/>
      <c r="M491" s="253" t="s">
        <v>1574</v>
      </c>
      <c r="N491" s="252"/>
      <c r="O491" s="254"/>
      <c r="P491" s="254"/>
      <c r="Q491" s="254"/>
      <c r="R491" s="254"/>
      <c r="S491" s="254"/>
      <c r="T491" s="254"/>
      <c r="U491" s="248"/>
      <c r="V491" s="248"/>
      <c r="W491" s="248"/>
      <c r="X491" s="248"/>
      <c r="Y491" s="248"/>
      <c r="Z491" s="248"/>
      <c r="AA491" s="248"/>
      <c r="AB491" s="248"/>
      <c r="AC491" s="248"/>
      <c r="AD491" s="248"/>
      <c r="AE491" s="248"/>
      <c r="AF491" s="248"/>
      <c r="AG491" s="248"/>
      <c r="AH491" s="248"/>
      <c r="AI491" s="248"/>
      <c r="AJ491" s="248"/>
      <c r="AK491" s="248"/>
      <c r="AL491" s="248"/>
      <c r="AM491" s="248"/>
      <c r="AN491" s="248"/>
      <c r="AO491" s="248"/>
      <c r="AP491" s="248"/>
      <c r="AQ491" s="248"/>
      <c r="AR491" s="248"/>
      <c r="AS491" s="248"/>
      <c r="AT491" s="248"/>
      <c r="AU491" s="248"/>
      <c r="AV491" s="248"/>
      <c r="AW491" s="248"/>
      <c r="AX491" s="248"/>
      <c r="AY491" s="248"/>
      <c r="AZ491" s="248"/>
      <c r="BA491" s="248"/>
      <c r="BB491" s="248"/>
      <c r="BC491" s="248"/>
      <c r="BD491" s="248"/>
      <c r="BE491" s="248"/>
      <c r="BF491" s="248"/>
      <c r="BG491" s="248"/>
      <c r="BH491" s="248"/>
      <c r="BI491" s="248"/>
      <c r="BJ491" s="248"/>
      <c r="BK491" s="248"/>
      <c r="BL491" s="248"/>
      <c r="BM491" s="248"/>
      <c r="BN491" s="248"/>
      <c r="BO491" s="248"/>
      <c r="BP491" s="248"/>
      <c r="BQ491" s="248"/>
      <c r="BR491" s="248"/>
      <c r="BS491" s="248"/>
      <c r="BT491" s="248"/>
      <c r="BU491" s="248"/>
    </row>
    <row r="492" spans="1:73" s="249" customFormat="1" ht="16.5" thickBot="1">
      <c r="A492" s="242" t="s">
        <v>1010</v>
      </c>
      <c r="B492" s="250" t="str">
        <f t="shared" si="25"/>
        <v>4.1.1.4.01</v>
      </c>
      <c r="C492" s="251" t="s">
        <v>1510</v>
      </c>
      <c r="D492" s="252"/>
      <c r="E492" s="252"/>
      <c r="F492" s="252"/>
      <c r="G492" s="252"/>
      <c r="H492" s="252"/>
      <c r="I492" s="251" t="str">
        <f t="shared" si="23"/>
        <v>Usado</v>
      </c>
      <c r="J492" s="252"/>
      <c r="K492" s="252"/>
      <c r="L492" s="252"/>
      <c r="M492" s="253" t="s">
        <v>1575</v>
      </c>
      <c r="N492" s="252"/>
      <c r="O492" s="254"/>
      <c r="P492" s="254"/>
      <c r="Q492" s="254"/>
      <c r="R492" s="254"/>
      <c r="S492" s="254"/>
      <c r="T492" s="254"/>
      <c r="U492" s="248"/>
      <c r="V492" s="248"/>
      <c r="W492" s="248"/>
      <c r="X492" s="248"/>
      <c r="Y492" s="248"/>
      <c r="Z492" s="248"/>
      <c r="AA492" s="248"/>
      <c r="AB492" s="248"/>
      <c r="AC492" s="248"/>
      <c r="AD492" s="248"/>
      <c r="AE492" s="248"/>
      <c r="AF492" s="248"/>
      <c r="AG492" s="248"/>
      <c r="AH492" s="248"/>
      <c r="AI492" s="248"/>
      <c r="AJ492" s="248"/>
      <c r="AK492" s="248"/>
      <c r="AL492" s="248"/>
      <c r="AM492" s="248"/>
      <c r="AN492" s="248"/>
      <c r="AO492" s="248"/>
      <c r="AP492" s="248"/>
      <c r="AQ492" s="248"/>
      <c r="AR492" s="248"/>
      <c r="AS492" s="248"/>
      <c r="AT492" s="248"/>
      <c r="AU492" s="248"/>
      <c r="AV492" s="248"/>
      <c r="AW492" s="248"/>
      <c r="AX492" s="248"/>
      <c r="AY492" s="248"/>
      <c r="AZ492" s="248"/>
      <c r="BA492" s="248"/>
      <c r="BB492" s="248"/>
      <c r="BC492" s="248"/>
      <c r="BD492" s="248"/>
      <c r="BE492" s="248"/>
      <c r="BF492" s="248"/>
      <c r="BG492" s="248"/>
      <c r="BH492" s="248"/>
      <c r="BI492" s="248"/>
      <c r="BJ492" s="248"/>
      <c r="BK492" s="248"/>
      <c r="BL492" s="248"/>
      <c r="BM492" s="248"/>
      <c r="BN492" s="248"/>
      <c r="BO492" s="248"/>
      <c r="BP492" s="248"/>
      <c r="BQ492" s="248"/>
      <c r="BR492" s="248"/>
      <c r="BS492" s="248"/>
      <c r="BT492" s="248"/>
      <c r="BU492" s="248"/>
    </row>
    <row r="493" spans="1:73" s="249" customFormat="1" ht="16.5" thickBot="1">
      <c r="A493" s="242" t="s">
        <v>1011</v>
      </c>
      <c r="B493" s="250" t="str">
        <f t="shared" si="25"/>
        <v>4.1.1.4.01</v>
      </c>
      <c r="C493" s="251" t="s">
        <v>1512</v>
      </c>
      <c r="D493" s="252"/>
      <c r="E493" s="252"/>
      <c r="F493" s="252"/>
      <c r="G493" s="252"/>
      <c r="H493" s="252"/>
      <c r="I493" s="251" t="str">
        <f t="shared" si="23"/>
        <v>Usado</v>
      </c>
      <c r="J493" s="252"/>
      <c r="K493" s="252"/>
      <c r="L493" s="252"/>
      <c r="M493" s="253" t="s">
        <v>1576</v>
      </c>
      <c r="N493" s="252"/>
      <c r="O493" s="254"/>
      <c r="P493" s="254"/>
      <c r="Q493" s="254"/>
      <c r="R493" s="254"/>
      <c r="S493" s="254"/>
      <c r="T493" s="254"/>
      <c r="U493" s="248"/>
      <c r="V493" s="248"/>
      <c r="W493" s="248"/>
      <c r="X493" s="248"/>
      <c r="Y493" s="248"/>
      <c r="Z493" s="248"/>
      <c r="AA493" s="248"/>
      <c r="AB493" s="248"/>
      <c r="AC493" s="248"/>
      <c r="AD493" s="248"/>
      <c r="AE493" s="248"/>
      <c r="AF493" s="248"/>
      <c r="AG493" s="248"/>
      <c r="AH493" s="248"/>
      <c r="AI493" s="248"/>
      <c r="AJ493" s="248"/>
      <c r="AK493" s="248"/>
      <c r="AL493" s="248"/>
      <c r="AM493" s="248"/>
      <c r="AN493" s="248"/>
      <c r="AO493" s="248"/>
      <c r="AP493" s="248"/>
      <c r="AQ493" s="248"/>
      <c r="AR493" s="248"/>
      <c r="AS493" s="248"/>
      <c r="AT493" s="248"/>
      <c r="AU493" s="248"/>
      <c r="AV493" s="248"/>
      <c r="AW493" s="248"/>
      <c r="AX493" s="248"/>
      <c r="AY493" s="248"/>
      <c r="AZ493" s="248"/>
      <c r="BA493" s="248"/>
      <c r="BB493" s="248"/>
      <c r="BC493" s="248"/>
      <c r="BD493" s="248"/>
      <c r="BE493" s="248"/>
      <c r="BF493" s="248"/>
      <c r="BG493" s="248"/>
      <c r="BH493" s="248"/>
      <c r="BI493" s="248"/>
      <c r="BJ493" s="248"/>
      <c r="BK493" s="248"/>
      <c r="BL493" s="248"/>
      <c r="BM493" s="248"/>
      <c r="BN493" s="248"/>
      <c r="BO493" s="248"/>
      <c r="BP493" s="248"/>
      <c r="BQ493" s="248"/>
      <c r="BR493" s="248"/>
      <c r="BS493" s="248"/>
      <c r="BT493" s="248"/>
      <c r="BU493" s="248"/>
    </row>
    <row r="494" spans="1:73" s="249" customFormat="1" ht="16.5" thickBot="1">
      <c r="A494" s="242" t="s">
        <v>1012</v>
      </c>
      <c r="B494" s="250" t="str">
        <f t="shared" si="25"/>
        <v>4.1.1.4.01</v>
      </c>
      <c r="C494" s="251" t="s">
        <v>1513</v>
      </c>
      <c r="D494" s="252"/>
      <c r="E494" s="252"/>
      <c r="F494" s="252"/>
      <c r="G494" s="252"/>
      <c r="H494" s="252"/>
      <c r="I494" s="251" t="str">
        <f t="shared" si="23"/>
        <v>Usado</v>
      </c>
      <c r="J494" s="252"/>
      <c r="K494" s="252"/>
      <c r="L494" s="252"/>
      <c r="M494" s="253" t="s">
        <v>1577</v>
      </c>
      <c r="N494" s="252"/>
      <c r="O494" s="254"/>
      <c r="P494" s="254"/>
      <c r="Q494" s="254"/>
      <c r="R494" s="254"/>
      <c r="S494" s="254"/>
      <c r="T494" s="254"/>
      <c r="U494" s="248"/>
      <c r="V494" s="248"/>
      <c r="W494" s="248"/>
      <c r="X494" s="248"/>
      <c r="Y494" s="248"/>
      <c r="Z494" s="248"/>
      <c r="AA494" s="248"/>
      <c r="AB494" s="248"/>
      <c r="AC494" s="248"/>
      <c r="AD494" s="248"/>
      <c r="AE494" s="248"/>
      <c r="AF494" s="248"/>
      <c r="AG494" s="248"/>
      <c r="AH494" s="248"/>
      <c r="AI494" s="248"/>
      <c r="AJ494" s="248"/>
      <c r="AK494" s="248"/>
      <c r="AL494" s="248"/>
      <c r="AM494" s="248"/>
      <c r="AN494" s="248"/>
      <c r="AO494" s="248"/>
      <c r="AP494" s="248"/>
      <c r="AQ494" s="248"/>
      <c r="AR494" s="248"/>
      <c r="AS494" s="248"/>
      <c r="AT494" s="248"/>
      <c r="AU494" s="248"/>
      <c r="AV494" s="248"/>
      <c r="AW494" s="248"/>
      <c r="AX494" s="248"/>
      <c r="AY494" s="248"/>
      <c r="AZ494" s="248"/>
      <c r="BA494" s="248"/>
      <c r="BB494" s="248"/>
      <c r="BC494" s="248"/>
      <c r="BD494" s="248"/>
      <c r="BE494" s="248"/>
      <c r="BF494" s="248"/>
      <c r="BG494" s="248"/>
      <c r="BH494" s="248"/>
      <c r="BI494" s="248"/>
      <c r="BJ494" s="248"/>
      <c r="BK494" s="248"/>
      <c r="BL494" s="248"/>
      <c r="BM494" s="248"/>
      <c r="BN494" s="248"/>
      <c r="BO494" s="248"/>
      <c r="BP494" s="248"/>
      <c r="BQ494" s="248"/>
      <c r="BR494" s="248"/>
      <c r="BS494" s="248"/>
      <c r="BT494" s="248"/>
      <c r="BU494" s="248"/>
    </row>
    <row r="495" spans="1:73" s="249" customFormat="1" ht="16.5" thickBot="1">
      <c r="A495" s="242" t="s">
        <v>1013</v>
      </c>
      <c r="B495" s="250" t="str">
        <f t="shared" si="25"/>
        <v>4.1.1.4.01</v>
      </c>
      <c r="C495" s="251" t="s">
        <v>1514</v>
      </c>
      <c r="D495" s="252"/>
      <c r="E495" s="252"/>
      <c r="F495" s="252"/>
      <c r="G495" s="252"/>
      <c r="H495" s="252"/>
      <c r="I495" s="251" t="str">
        <f t="shared" si="23"/>
        <v>Usado</v>
      </c>
      <c r="J495" s="252"/>
      <c r="K495" s="252"/>
      <c r="L495" s="252"/>
      <c r="M495" s="253" t="s">
        <v>1578</v>
      </c>
      <c r="N495" s="252"/>
      <c r="O495" s="254"/>
      <c r="P495" s="254"/>
      <c r="Q495" s="254"/>
      <c r="R495" s="254"/>
      <c r="S495" s="254"/>
      <c r="T495" s="254"/>
      <c r="U495" s="248"/>
      <c r="V495" s="248"/>
      <c r="W495" s="248"/>
      <c r="X495" s="248"/>
      <c r="Y495" s="248"/>
      <c r="Z495" s="248"/>
      <c r="AA495" s="248"/>
      <c r="AB495" s="248"/>
      <c r="AC495" s="248"/>
      <c r="AD495" s="248"/>
      <c r="AE495" s="248"/>
      <c r="AF495" s="248"/>
      <c r="AG495" s="248"/>
      <c r="AH495" s="248"/>
      <c r="AI495" s="248"/>
      <c r="AJ495" s="248"/>
      <c r="AK495" s="248"/>
      <c r="AL495" s="248"/>
      <c r="AM495" s="248"/>
      <c r="AN495" s="248"/>
      <c r="AO495" s="248"/>
      <c r="AP495" s="248"/>
      <c r="AQ495" s="248"/>
      <c r="AR495" s="248"/>
      <c r="AS495" s="248"/>
      <c r="AT495" s="248"/>
      <c r="AU495" s="248"/>
      <c r="AV495" s="248"/>
      <c r="AW495" s="248"/>
      <c r="AX495" s="248"/>
      <c r="AY495" s="248"/>
      <c r="AZ495" s="248"/>
      <c r="BA495" s="248"/>
      <c r="BB495" s="248"/>
      <c r="BC495" s="248"/>
      <c r="BD495" s="248"/>
      <c r="BE495" s="248"/>
      <c r="BF495" s="248"/>
      <c r="BG495" s="248"/>
      <c r="BH495" s="248"/>
      <c r="BI495" s="248"/>
      <c r="BJ495" s="248"/>
      <c r="BK495" s="248"/>
      <c r="BL495" s="248"/>
      <c r="BM495" s="248"/>
      <c r="BN495" s="248"/>
      <c r="BO495" s="248"/>
      <c r="BP495" s="248"/>
      <c r="BQ495" s="248"/>
      <c r="BR495" s="248"/>
      <c r="BS495" s="248"/>
      <c r="BT495" s="248"/>
      <c r="BU495" s="248"/>
    </row>
    <row r="496" spans="1:73" s="249" customFormat="1" ht="16.5" thickBot="1">
      <c r="A496" s="242" t="s">
        <v>1014</v>
      </c>
      <c r="B496" s="250" t="str">
        <f t="shared" si="25"/>
        <v>4.1.1.4.01</v>
      </c>
      <c r="C496" s="251" t="s">
        <v>1511</v>
      </c>
      <c r="D496" s="252"/>
      <c r="E496" s="252"/>
      <c r="F496" s="252"/>
      <c r="G496" s="252"/>
      <c r="H496" s="252"/>
      <c r="I496" s="251" t="str">
        <f t="shared" si="23"/>
        <v>Usado</v>
      </c>
      <c r="J496" s="252"/>
      <c r="K496" s="252"/>
      <c r="L496" s="252"/>
      <c r="M496" s="253" t="s">
        <v>1579</v>
      </c>
      <c r="N496" s="252"/>
      <c r="O496" s="254"/>
      <c r="P496" s="254"/>
      <c r="Q496" s="254"/>
      <c r="R496" s="254"/>
      <c r="S496" s="254"/>
      <c r="T496" s="254"/>
      <c r="U496" s="248"/>
      <c r="V496" s="248"/>
      <c r="W496" s="248"/>
      <c r="X496" s="248"/>
      <c r="Y496" s="248"/>
      <c r="Z496" s="248"/>
      <c r="AA496" s="248"/>
      <c r="AB496" s="248"/>
      <c r="AC496" s="248"/>
      <c r="AD496" s="248"/>
      <c r="AE496" s="248"/>
      <c r="AF496" s="248"/>
      <c r="AG496" s="248"/>
      <c r="AH496" s="248"/>
      <c r="AI496" s="248"/>
      <c r="AJ496" s="248"/>
      <c r="AK496" s="248"/>
      <c r="AL496" s="248"/>
      <c r="AM496" s="248"/>
      <c r="AN496" s="248"/>
      <c r="AO496" s="248"/>
      <c r="AP496" s="248"/>
      <c r="AQ496" s="248"/>
      <c r="AR496" s="248"/>
      <c r="AS496" s="248"/>
      <c r="AT496" s="248"/>
      <c r="AU496" s="248"/>
      <c r="AV496" s="248"/>
      <c r="AW496" s="248"/>
      <c r="AX496" s="248"/>
      <c r="AY496" s="248"/>
      <c r="AZ496" s="248"/>
      <c r="BA496" s="248"/>
      <c r="BB496" s="248"/>
      <c r="BC496" s="248"/>
      <c r="BD496" s="248"/>
      <c r="BE496" s="248"/>
      <c r="BF496" s="248"/>
      <c r="BG496" s="248"/>
      <c r="BH496" s="248"/>
      <c r="BI496" s="248"/>
      <c r="BJ496" s="248"/>
      <c r="BK496" s="248"/>
      <c r="BL496" s="248"/>
      <c r="BM496" s="248"/>
      <c r="BN496" s="248"/>
      <c r="BO496" s="248"/>
      <c r="BP496" s="248"/>
      <c r="BQ496" s="248"/>
      <c r="BR496" s="248"/>
      <c r="BS496" s="248"/>
      <c r="BT496" s="248"/>
      <c r="BU496" s="248"/>
    </row>
    <row r="497" spans="1:73" s="249" customFormat="1" ht="16.5" thickBot="1">
      <c r="A497" s="242" t="s">
        <v>1015</v>
      </c>
      <c r="B497" s="250" t="s">
        <v>60</v>
      </c>
      <c r="C497" s="251" t="s">
        <v>1515</v>
      </c>
      <c r="D497" s="252"/>
      <c r="E497" s="252"/>
      <c r="F497" s="252"/>
      <c r="G497" s="252"/>
      <c r="H497" s="252"/>
      <c r="I497" s="251" t="str">
        <f t="shared" si="23"/>
        <v>Usado</v>
      </c>
      <c r="J497" s="252"/>
      <c r="K497" s="252"/>
      <c r="L497" s="252"/>
      <c r="M497" s="253" t="s">
        <v>1580</v>
      </c>
      <c r="N497" s="252"/>
      <c r="O497" s="254"/>
      <c r="P497" s="254"/>
      <c r="Q497" s="254"/>
      <c r="R497" s="254"/>
      <c r="S497" s="254"/>
      <c r="T497" s="254"/>
      <c r="U497" s="248"/>
      <c r="V497" s="248"/>
      <c r="W497" s="248"/>
      <c r="X497" s="248"/>
      <c r="Y497" s="248"/>
      <c r="Z497" s="248"/>
      <c r="AA497" s="248"/>
      <c r="AB497" s="248"/>
      <c r="AC497" s="248"/>
      <c r="AD497" s="248"/>
      <c r="AE497" s="248"/>
      <c r="AF497" s="248"/>
      <c r="AG497" s="248"/>
      <c r="AH497" s="248"/>
      <c r="AI497" s="248"/>
      <c r="AJ497" s="248"/>
      <c r="AK497" s="248"/>
      <c r="AL497" s="248"/>
      <c r="AM497" s="248"/>
      <c r="AN497" s="248"/>
      <c r="AO497" s="248"/>
      <c r="AP497" s="248"/>
      <c r="AQ497" s="248"/>
      <c r="AR497" s="248"/>
      <c r="AS497" s="248"/>
      <c r="AT497" s="248"/>
      <c r="AU497" s="248"/>
      <c r="AV497" s="248"/>
      <c r="AW497" s="248"/>
      <c r="AX497" s="248"/>
      <c r="AY497" s="248"/>
      <c r="AZ497" s="248"/>
      <c r="BA497" s="248"/>
      <c r="BB497" s="248"/>
      <c r="BC497" s="248"/>
      <c r="BD497" s="248"/>
      <c r="BE497" s="248"/>
      <c r="BF497" s="248"/>
      <c r="BG497" s="248"/>
      <c r="BH497" s="248"/>
      <c r="BI497" s="248"/>
      <c r="BJ497" s="248"/>
      <c r="BK497" s="248"/>
      <c r="BL497" s="248"/>
      <c r="BM497" s="248"/>
      <c r="BN497" s="248"/>
      <c r="BO497" s="248"/>
      <c r="BP497" s="248"/>
      <c r="BQ497" s="248"/>
      <c r="BR497" s="248"/>
      <c r="BS497" s="248"/>
      <c r="BT497" s="248"/>
      <c r="BU497" s="248"/>
    </row>
    <row r="498" spans="1:73" s="249" customFormat="1" ht="16.5" thickBot="1">
      <c r="A498" s="242" t="s">
        <v>1016</v>
      </c>
      <c r="B498" s="250" t="s">
        <v>60</v>
      </c>
      <c r="C498" s="251" t="s">
        <v>1510</v>
      </c>
      <c r="D498" s="252"/>
      <c r="E498" s="252"/>
      <c r="F498" s="252"/>
      <c r="G498" s="252"/>
      <c r="H498" s="252"/>
      <c r="I498" s="251" t="str">
        <f t="shared" si="23"/>
        <v>Usado</v>
      </c>
      <c r="J498" s="252"/>
      <c r="K498" s="252"/>
      <c r="L498" s="252"/>
      <c r="M498" s="253" t="s">
        <v>1581</v>
      </c>
      <c r="N498" s="252"/>
      <c r="O498" s="254"/>
      <c r="P498" s="254"/>
      <c r="Q498" s="254"/>
      <c r="R498" s="254"/>
      <c r="S498" s="254"/>
      <c r="T498" s="254"/>
      <c r="U498" s="248"/>
      <c r="V498" s="248"/>
      <c r="W498" s="248"/>
      <c r="X498" s="248"/>
      <c r="Y498" s="248"/>
      <c r="Z498" s="248"/>
      <c r="AA498" s="248"/>
      <c r="AB498" s="248"/>
      <c r="AC498" s="248"/>
      <c r="AD498" s="248"/>
      <c r="AE498" s="248"/>
      <c r="AF498" s="248"/>
      <c r="AG498" s="248"/>
      <c r="AH498" s="248"/>
      <c r="AI498" s="248"/>
      <c r="AJ498" s="248"/>
      <c r="AK498" s="248"/>
      <c r="AL498" s="248"/>
      <c r="AM498" s="248"/>
      <c r="AN498" s="248"/>
      <c r="AO498" s="248"/>
      <c r="AP498" s="248"/>
      <c r="AQ498" s="248"/>
      <c r="AR498" s="248"/>
      <c r="AS498" s="248"/>
      <c r="AT498" s="248"/>
      <c r="AU498" s="248"/>
      <c r="AV498" s="248"/>
      <c r="AW498" s="248"/>
      <c r="AX498" s="248"/>
      <c r="AY498" s="248"/>
      <c r="AZ498" s="248"/>
      <c r="BA498" s="248"/>
      <c r="BB498" s="248"/>
      <c r="BC498" s="248"/>
      <c r="BD498" s="248"/>
      <c r="BE498" s="248"/>
      <c r="BF498" s="248"/>
      <c r="BG498" s="248"/>
      <c r="BH498" s="248"/>
      <c r="BI498" s="248"/>
      <c r="BJ498" s="248"/>
      <c r="BK498" s="248"/>
      <c r="BL498" s="248"/>
      <c r="BM498" s="248"/>
      <c r="BN498" s="248"/>
      <c r="BO498" s="248"/>
      <c r="BP498" s="248"/>
      <c r="BQ498" s="248"/>
      <c r="BR498" s="248"/>
      <c r="BS498" s="248"/>
      <c r="BT498" s="248"/>
      <c r="BU498" s="248"/>
    </row>
    <row r="499" spans="1:73" s="249" customFormat="1" ht="16.5" thickBot="1">
      <c r="A499" s="242" t="s">
        <v>1017</v>
      </c>
      <c r="B499" s="250" t="str">
        <f t="shared" ref="B499:B507" si="26">+B497</f>
        <v>4.1.1.4.01</v>
      </c>
      <c r="C499" s="251" t="s">
        <v>1512</v>
      </c>
      <c r="D499" s="252"/>
      <c r="E499" s="252"/>
      <c r="F499" s="252"/>
      <c r="G499" s="252"/>
      <c r="H499" s="252"/>
      <c r="I499" s="251" t="str">
        <f t="shared" si="23"/>
        <v>Usado</v>
      </c>
      <c r="J499" s="252"/>
      <c r="K499" s="252"/>
      <c r="L499" s="252"/>
      <c r="M499" s="253" t="s">
        <v>1582</v>
      </c>
      <c r="N499" s="252"/>
      <c r="O499" s="254"/>
      <c r="P499" s="254"/>
      <c r="Q499" s="254"/>
      <c r="R499" s="254"/>
      <c r="S499" s="254"/>
      <c r="T499" s="254"/>
      <c r="U499" s="248"/>
      <c r="V499" s="248"/>
      <c r="W499" s="248"/>
      <c r="X499" s="248"/>
      <c r="Y499" s="248"/>
      <c r="Z499" s="248"/>
      <c r="AA499" s="248"/>
      <c r="AB499" s="248"/>
      <c r="AC499" s="248"/>
      <c r="AD499" s="248"/>
      <c r="AE499" s="248"/>
      <c r="AF499" s="248"/>
      <c r="AG499" s="248"/>
      <c r="AH499" s="248"/>
      <c r="AI499" s="248"/>
      <c r="AJ499" s="248"/>
      <c r="AK499" s="248"/>
      <c r="AL499" s="248"/>
      <c r="AM499" s="248"/>
      <c r="AN499" s="248"/>
      <c r="AO499" s="248"/>
      <c r="AP499" s="248"/>
      <c r="AQ499" s="248"/>
      <c r="AR499" s="248"/>
      <c r="AS499" s="248"/>
      <c r="AT499" s="248"/>
      <c r="AU499" s="248"/>
      <c r="AV499" s="248"/>
      <c r="AW499" s="248"/>
      <c r="AX499" s="248"/>
      <c r="AY499" s="248"/>
      <c r="AZ499" s="248"/>
      <c r="BA499" s="248"/>
      <c r="BB499" s="248"/>
      <c r="BC499" s="248"/>
      <c r="BD499" s="248"/>
      <c r="BE499" s="248"/>
      <c r="BF499" s="248"/>
      <c r="BG499" s="248"/>
      <c r="BH499" s="248"/>
      <c r="BI499" s="248"/>
      <c r="BJ499" s="248"/>
      <c r="BK499" s="248"/>
      <c r="BL499" s="248"/>
      <c r="BM499" s="248"/>
      <c r="BN499" s="248"/>
      <c r="BO499" s="248"/>
      <c r="BP499" s="248"/>
      <c r="BQ499" s="248"/>
      <c r="BR499" s="248"/>
      <c r="BS499" s="248"/>
      <c r="BT499" s="248"/>
      <c r="BU499" s="248"/>
    </row>
    <row r="500" spans="1:73" s="249" customFormat="1" ht="16.5" thickBot="1">
      <c r="A500" s="242" t="s">
        <v>1018</v>
      </c>
      <c r="B500" s="250" t="str">
        <f t="shared" si="26"/>
        <v>4.1.1.4.01</v>
      </c>
      <c r="C500" s="251" t="s">
        <v>1513</v>
      </c>
      <c r="D500" s="252"/>
      <c r="E500" s="252"/>
      <c r="F500" s="252"/>
      <c r="G500" s="252"/>
      <c r="H500" s="252"/>
      <c r="I500" s="251" t="str">
        <f t="shared" si="23"/>
        <v>Usado</v>
      </c>
      <c r="J500" s="252"/>
      <c r="K500" s="252"/>
      <c r="L500" s="252"/>
      <c r="M500" s="253" t="s">
        <v>1583</v>
      </c>
      <c r="N500" s="252"/>
      <c r="O500" s="254"/>
      <c r="P500" s="254"/>
      <c r="Q500" s="254"/>
      <c r="R500" s="254"/>
      <c r="S500" s="254"/>
      <c r="T500" s="254"/>
      <c r="U500" s="248"/>
      <c r="V500" s="248"/>
      <c r="W500" s="248"/>
      <c r="X500" s="248"/>
      <c r="Y500" s="248"/>
      <c r="Z500" s="248"/>
      <c r="AA500" s="248"/>
      <c r="AB500" s="248"/>
      <c r="AC500" s="248"/>
      <c r="AD500" s="248"/>
      <c r="AE500" s="248"/>
      <c r="AF500" s="248"/>
      <c r="AG500" s="248"/>
      <c r="AH500" s="248"/>
      <c r="AI500" s="248"/>
      <c r="AJ500" s="248"/>
      <c r="AK500" s="248"/>
      <c r="AL500" s="248"/>
      <c r="AM500" s="248"/>
      <c r="AN500" s="248"/>
      <c r="AO500" s="248"/>
      <c r="AP500" s="248"/>
      <c r="AQ500" s="248"/>
      <c r="AR500" s="248"/>
      <c r="AS500" s="248"/>
      <c r="AT500" s="248"/>
      <c r="AU500" s="248"/>
      <c r="AV500" s="248"/>
      <c r="AW500" s="248"/>
      <c r="AX500" s="248"/>
      <c r="AY500" s="248"/>
      <c r="AZ500" s="248"/>
      <c r="BA500" s="248"/>
      <c r="BB500" s="248"/>
      <c r="BC500" s="248"/>
      <c r="BD500" s="248"/>
      <c r="BE500" s="248"/>
      <c r="BF500" s="248"/>
      <c r="BG500" s="248"/>
      <c r="BH500" s="248"/>
      <c r="BI500" s="248"/>
      <c r="BJ500" s="248"/>
      <c r="BK500" s="248"/>
      <c r="BL500" s="248"/>
      <c r="BM500" s="248"/>
      <c r="BN500" s="248"/>
      <c r="BO500" s="248"/>
      <c r="BP500" s="248"/>
      <c r="BQ500" s="248"/>
      <c r="BR500" s="248"/>
      <c r="BS500" s="248"/>
      <c r="BT500" s="248"/>
      <c r="BU500" s="248"/>
    </row>
    <row r="501" spans="1:73" s="249" customFormat="1" ht="16.5" thickBot="1">
      <c r="A501" s="242" t="s">
        <v>1019</v>
      </c>
      <c r="B501" s="250" t="str">
        <f t="shared" si="26"/>
        <v>4.1.1.4.01</v>
      </c>
      <c r="C501" s="251" t="s">
        <v>1514</v>
      </c>
      <c r="D501" s="252"/>
      <c r="E501" s="252"/>
      <c r="F501" s="252"/>
      <c r="G501" s="252"/>
      <c r="H501" s="252"/>
      <c r="I501" s="251" t="str">
        <f t="shared" si="23"/>
        <v>Usado</v>
      </c>
      <c r="J501" s="252"/>
      <c r="K501" s="252"/>
      <c r="L501" s="252"/>
      <c r="M501" s="253" t="s">
        <v>1584</v>
      </c>
      <c r="N501" s="252"/>
      <c r="O501" s="254"/>
      <c r="P501" s="254"/>
      <c r="Q501" s="254"/>
      <c r="R501" s="254"/>
      <c r="S501" s="254"/>
      <c r="T501" s="254"/>
      <c r="U501" s="248"/>
      <c r="V501" s="248"/>
      <c r="W501" s="248"/>
      <c r="X501" s="248"/>
      <c r="Y501" s="248"/>
      <c r="Z501" s="248"/>
      <c r="AA501" s="248"/>
      <c r="AB501" s="248"/>
      <c r="AC501" s="248"/>
      <c r="AD501" s="248"/>
      <c r="AE501" s="248"/>
      <c r="AF501" s="248"/>
      <c r="AG501" s="248"/>
      <c r="AH501" s="248"/>
      <c r="AI501" s="248"/>
      <c r="AJ501" s="248"/>
      <c r="AK501" s="248"/>
      <c r="AL501" s="248"/>
      <c r="AM501" s="248"/>
      <c r="AN501" s="248"/>
      <c r="AO501" s="248"/>
      <c r="AP501" s="248"/>
      <c r="AQ501" s="248"/>
      <c r="AR501" s="248"/>
      <c r="AS501" s="248"/>
      <c r="AT501" s="248"/>
      <c r="AU501" s="248"/>
      <c r="AV501" s="248"/>
      <c r="AW501" s="248"/>
      <c r="AX501" s="248"/>
      <c r="AY501" s="248"/>
      <c r="AZ501" s="248"/>
      <c r="BA501" s="248"/>
      <c r="BB501" s="248"/>
      <c r="BC501" s="248"/>
      <c r="BD501" s="248"/>
      <c r="BE501" s="248"/>
      <c r="BF501" s="248"/>
      <c r="BG501" s="248"/>
      <c r="BH501" s="248"/>
      <c r="BI501" s="248"/>
      <c r="BJ501" s="248"/>
      <c r="BK501" s="248"/>
      <c r="BL501" s="248"/>
      <c r="BM501" s="248"/>
      <c r="BN501" s="248"/>
      <c r="BO501" s="248"/>
      <c r="BP501" s="248"/>
      <c r="BQ501" s="248"/>
      <c r="BR501" s="248"/>
      <c r="BS501" s="248"/>
      <c r="BT501" s="248"/>
      <c r="BU501" s="248"/>
    </row>
    <row r="502" spans="1:73" s="249" customFormat="1" ht="16.5" thickBot="1">
      <c r="A502" s="242" t="s">
        <v>1020</v>
      </c>
      <c r="B502" s="250" t="str">
        <f t="shared" si="26"/>
        <v>4.1.1.4.01</v>
      </c>
      <c r="C502" s="251" t="s">
        <v>1511</v>
      </c>
      <c r="D502" s="252"/>
      <c r="E502" s="252"/>
      <c r="F502" s="252"/>
      <c r="G502" s="252"/>
      <c r="H502" s="252"/>
      <c r="I502" s="251" t="str">
        <f t="shared" si="23"/>
        <v>Usado</v>
      </c>
      <c r="J502" s="252"/>
      <c r="K502" s="252"/>
      <c r="L502" s="252"/>
      <c r="M502" s="253" t="s">
        <v>1585</v>
      </c>
      <c r="N502" s="252"/>
      <c r="O502" s="254"/>
      <c r="P502" s="254"/>
      <c r="Q502" s="254"/>
      <c r="R502" s="254"/>
      <c r="S502" s="254"/>
      <c r="T502" s="254"/>
      <c r="U502" s="248"/>
      <c r="V502" s="248"/>
      <c r="W502" s="248"/>
      <c r="X502" s="248"/>
      <c r="Y502" s="248"/>
      <c r="Z502" s="248"/>
      <c r="AA502" s="248"/>
      <c r="AB502" s="248"/>
      <c r="AC502" s="248"/>
      <c r="AD502" s="248"/>
      <c r="AE502" s="248"/>
      <c r="AF502" s="248"/>
      <c r="AG502" s="248"/>
      <c r="AH502" s="248"/>
      <c r="AI502" s="248"/>
      <c r="AJ502" s="248"/>
      <c r="AK502" s="248"/>
      <c r="AL502" s="248"/>
      <c r="AM502" s="248"/>
      <c r="AN502" s="248"/>
      <c r="AO502" s="248"/>
      <c r="AP502" s="248"/>
      <c r="AQ502" s="248"/>
      <c r="AR502" s="248"/>
      <c r="AS502" s="248"/>
      <c r="AT502" s="248"/>
      <c r="AU502" s="248"/>
      <c r="AV502" s="248"/>
      <c r="AW502" s="248"/>
      <c r="AX502" s="248"/>
      <c r="AY502" s="248"/>
      <c r="AZ502" s="248"/>
      <c r="BA502" s="248"/>
      <c r="BB502" s="248"/>
      <c r="BC502" s="248"/>
      <c r="BD502" s="248"/>
      <c r="BE502" s="248"/>
      <c r="BF502" s="248"/>
      <c r="BG502" s="248"/>
      <c r="BH502" s="248"/>
      <c r="BI502" s="248"/>
      <c r="BJ502" s="248"/>
      <c r="BK502" s="248"/>
      <c r="BL502" s="248"/>
      <c r="BM502" s="248"/>
      <c r="BN502" s="248"/>
      <c r="BO502" s="248"/>
      <c r="BP502" s="248"/>
      <c r="BQ502" s="248"/>
      <c r="BR502" s="248"/>
      <c r="BS502" s="248"/>
      <c r="BT502" s="248"/>
      <c r="BU502" s="248"/>
    </row>
    <row r="503" spans="1:73" s="249" customFormat="1" ht="16.5" thickBot="1">
      <c r="A503" s="242" t="s">
        <v>1021</v>
      </c>
      <c r="B503" s="250" t="str">
        <f t="shared" si="26"/>
        <v>4.1.1.4.01</v>
      </c>
      <c r="C503" s="255" t="s">
        <v>1515</v>
      </c>
      <c r="D503" s="252"/>
      <c r="E503" s="252"/>
      <c r="F503" s="252"/>
      <c r="G503" s="252"/>
      <c r="H503" s="252"/>
      <c r="I503" s="251" t="str">
        <f t="shared" si="23"/>
        <v>Usado</v>
      </c>
      <c r="J503" s="252"/>
      <c r="K503" s="252"/>
      <c r="L503" s="252"/>
      <c r="M503" s="253" t="s">
        <v>1586</v>
      </c>
      <c r="N503" s="252"/>
      <c r="O503" s="254"/>
      <c r="P503" s="254"/>
      <c r="Q503" s="254"/>
      <c r="R503" s="254"/>
      <c r="S503" s="254"/>
      <c r="T503" s="254"/>
      <c r="U503" s="248"/>
      <c r="V503" s="248"/>
      <c r="W503" s="248"/>
      <c r="X503" s="248"/>
      <c r="Y503" s="248"/>
      <c r="Z503" s="248"/>
      <c r="AA503" s="248"/>
      <c r="AB503" s="248"/>
      <c r="AC503" s="248"/>
      <c r="AD503" s="248"/>
      <c r="AE503" s="248"/>
      <c r="AF503" s="248"/>
      <c r="AG503" s="248"/>
      <c r="AH503" s="248"/>
      <c r="AI503" s="248"/>
      <c r="AJ503" s="248"/>
      <c r="AK503" s="248"/>
      <c r="AL503" s="248"/>
      <c r="AM503" s="248"/>
      <c r="AN503" s="248"/>
      <c r="AO503" s="248"/>
      <c r="AP503" s="248"/>
      <c r="AQ503" s="248"/>
      <c r="AR503" s="248"/>
      <c r="AS503" s="248"/>
      <c r="AT503" s="248"/>
      <c r="AU503" s="248"/>
      <c r="AV503" s="248"/>
      <c r="AW503" s="248"/>
      <c r="AX503" s="248"/>
      <c r="AY503" s="248"/>
      <c r="AZ503" s="248"/>
      <c r="BA503" s="248"/>
      <c r="BB503" s="248"/>
      <c r="BC503" s="248"/>
      <c r="BD503" s="248"/>
      <c r="BE503" s="248"/>
      <c r="BF503" s="248"/>
      <c r="BG503" s="248"/>
      <c r="BH503" s="248"/>
      <c r="BI503" s="248"/>
      <c r="BJ503" s="248"/>
      <c r="BK503" s="248"/>
      <c r="BL503" s="248"/>
      <c r="BM503" s="248"/>
      <c r="BN503" s="248"/>
      <c r="BO503" s="248"/>
      <c r="BP503" s="248"/>
      <c r="BQ503" s="248"/>
      <c r="BR503" s="248"/>
      <c r="BS503" s="248"/>
      <c r="BT503" s="248"/>
      <c r="BU503" s="248"/>
    </row>
    <row r="504" spans="1:73" s="249" customFormat="1" ht="16.5" thickBot="1">
      <c r="A504" s="242" t="s">
        <v>1022</v>
      </c>
      <c r="B504" s="250" t="str">
        <f t="shared" si="26"/>
        <v>4.1.1.4.01</v>
      </c>
      <c r="C504" s="251" t="s">
        <v>1510</v>
      </c>
      <c r="D504" s="252"/>
      <c r="E504" s="252"/>
      <c r="F504" s="252"/>
      <c r="G504" s="252"/>
      <c r="H504" s="252"/>
      <c r="I504" s="251" t="str">
        <f t="shared" si="23"/>
        <v>Usado</v>
      </c>
      <c r="J504" s="252"/>
      <c r="K504" s="252"/>
      <c r="L504" s="252"/>
      <c r="M504" s="253" t="s">
        <v>1587</v>
      </c>
      <c r="N504" s="252"/>
      <c r="O504" s="254"/>
      <c r="P504" s="254"/>
      <c r="Q504" s="254"/>
      <c r="R504" s="254"/>
      <c r="S504" s="254"/>
      <c r="T504" s="254"/>
      <c r="U504" s="248"/>
      <c r="V504" s="248"/>
      <c r="W504" s="248"/>
      <c r="X504" s="248"/>
      <c r="Y504" s="248"/>
      <c r="Z504" s="248"/>
      <c r="AA504" s="248"/>
      <c r="AB504" s="248"/>
      <c r="AC504" s="248"/>
      <c r="AD504" s="248"/>
      <c r="AE504" s="248"/>
      <c r="AF504" s="248"/>
      <c r="AG504" s="248"/>
      <c r="AH504" s="248"/>
      <c r="AI504" s="248"/>
      <c r="AJ504" s="248"/>
      <c r="AK504" s="248"/>
      <c r="AL504" s="248"/>
      <c r="AM504" s="248"/>
      <c r="AN504" s="248"/>
      <c r="AO504" s="248"/>
      <c r="AP504" s="248"/>
      <c r="AQ504" s="248"/>
      <c r="AR504" s="248"/>
      <c r="AS504" s="248"/>
      <c r="AT504" s="248"/>
      <c r="AU504" s="248"/>
      <c r="AV504" s="248"/>
      <c r="AW504" s="248"/>
      <c r="AX504" s="248"/>
      <c r="AY504" s="248"/>
      <c r="AZ504" s="248"/>
      <c r="BA504" s="248"/>
      <c r="BB504" s="248"/>
      <c r="BC504" s="248"/>
      <c r="BD504" s="248"/>
      <c r="BE504" s="248"/>
      <c r="BF504" s="248"/>
      <c r="BG504" s="248"/>
      <c r="BH504" s="248"/>
      <c r="BI504" s="248"/>
      <c r="BJ504" s="248"/>
      <c r="BK504" s="248"/>
      <c r="BL504" s="248"/>
      <c r="BM504" s="248"/>
      <c r="BN504" s="248"/>
      <c r="BO504" s="248"/>
      <c r="BP504" s="248"/>
      <c r="BQ504" s="248"/>
      <c r="BR504" s="248"/>
      <c r="BS504" s="248"/>
      <c r="BT504" s="248"/>
      <c r="BU504" s="248"/>
    </row>
    <row r="505" spans="1:73" s="249" customFormat="1" ht="16.5" thickBot="1">
      <c r="A505" s="242" t="s">
        <v>1023</v>
      </c>
      <c r="B505" s="250" t="str">
        <f t="shared" si="26"/>
        <v>4.1.1.4.01</v>
      </c>
      <c r="C505" s="251" t="s">
        <v>1512</v>
      </c>
      <c r="D505" s="252"/>
      <c r="E505" s="252"/>
      <c r="F505" s="252"/>
      <c r="G505" s="252"/>
      <c r="H505" s="252"/>
      <c r="I505" s="251" t="str">
        <f t="shared" si="23"/>
        <v>Usado</v>
      </c>
      <c r="J505" s="252"/>
      <c r="K505" s="252"/>
      <c r="L505" s="252"/>
      <c r="M505" s="253" t="s">
        <v>1588</v>
      </c>
      <c r="N505" s="252"/>
      <c r="O505" s="254"/>
      <c r="P505" s="254"/>
      <c r="Q505" s="254"/>
      <c r="R505" s="254"/>
      <c r="S505" s="254"/>
      <c r="T505" s="254"/>
      <c r="U505" s="248"/>
      <c r="V505" s="248"/>
      <c r="W505" s="248"/>
      <c r="X505" s="248"/>
      <c r="Y505" s="248"/>
      <c r="Z505" s="248"/>
      <c r="AA505" s="248"/>
      <c r="AB505" s="248"/>
      <c r="AC505" s="248"/>
      <c r="AD505" s="248"/>
      <c r="AE505" s="248"/>
      <c r="AF505" s="248"/>
      <c r="AG505" s="248"/>
      <c r="AH505" s="248"/>
      <c r="AI505" s="248"/>
      <c r="AJ505" s="248"/>
      <c r="AK505" s="248"/>
      <c r="AL505" s="248"/>
      <c r="AM505" s="248"/>
      <c r="AN505" s="248"/>
      <c r="AO505" s="248"/>
      <c r="AP505" s="248"/>
      <c r="AQ505" s="248"/>
      <c r="AR505" s="248"/>
      <c r="AS505" s="248"/>
      <c r="AT505" s="248"/>
      <c r="AU505" s="248"/>
      <c r="AV505" s="248"/>
      <c r="AW505" s="248"/>
      <c r="AX505" s="248"/>
      <c r="AY505" s="248"/>
      <c r="AZ505" s="248"/>
      <c r="BA505" s="248"/>
      <c r="BB505" s="248"/>
      <c r="BC505" s="248"/>
      <c r="BD505" s="248"/>
      <c r="BE505" s="248"/>
      <c r="BF505" s="248"/>
      <c r="BG505" s="248"/>
      <c r="BH505" s="248"/>
      <c r="BI505" s="248"/>
      <c r="BJ505" s="248"/>
      <c r="BK505" s="248"/>
      <c r="BL505" s="248"/>
      <c r="BM505" s="248"/>
      <c r="BN505" s="248"/>
      <c r="BO505" s="248"/>
      <c r="BP505" s="248"/>
      <c r="BQ505" s="248"/>
      <c r="BR505" s="248"/>
      <c r="BS505" s="248"/>
      <c r="BT505" s="248"/>
      <c r="BU505" s="248"/>
    </row>
    <row r="506" spans="1:73" s="249" customFormat="1" ht="16.5" thickBot="1">
      <c r="A506" s="242" t="s">
        <v>1024</v>
      </c>
      <c r="B506" s="250" t="str">
        <f t="shared" si="26"/>
        <v>4.1.1.4.01</v>
      </c>
      <c r="C506" s="251" t="s">
        <v>1513</v>
      </c>
      <c r="D506" s="252"/>
      <c r="E506" s="252"/>
      <c r="F506" s="252"/>
      <c r="G506" s="252"/>
      <c r="H506" s="252"/>
      <c r="I506" s="251" t="str">
        <f t="shared" si="23"/>
        <v>Usado</v>
      </c>
      <c r="J506" s="252"/>
      <c r="K506" s="252"/>
      <c r="L506" s="252"/>
      <c r="M506" s="253" t="s">
        <v>1589</v>
      </c>
      <c r="N506" s="252"/>
      <c r="O506" s="254"/>
      <c r="P506" s="254"/>
      <c r="Q506" s="254"/>
      <c r="R506" s="254"/>
      <c r="S506" s="254"/>
      <c r="T506" s="254"/>
      <c r="U506" s="248"/>
      <c r="V506" s="248"/>
      <c r="W506" s="248"/>
      <c r="X506" s="248"/>
      <c r="Y506" s="248"/>
      <c r="Z506" s="248"/>
      <c r="AA506" s="248"/>
      <c r="AB506" s="248"/>
      <c r="AC506" s="248"/>
      <c r="AD506" s="248"/>
      <c r="AE506" s="248"/>
      <c r="AF506" s="248"/>
      <c r="AG506" s="248"/>
      <c r="AH506" s="248"/>
      <c r="AI506" s="248"/>
      <c r="AJ506" s="248"/>
      <c r="AK506" s="248"/>
      <c r="AL506" s="248"/>
      <c r="AM506" s="248"/>
      <c r="AN506" s="248"/>
      <c r="AO506" s="248"/>
      <c r="AP506" s="248"/>
      <c r="AQ506" s="248"/>
      <c r="AR506" s="248"/>
      <c r="AS506" s="248"/>
      <c r="AT506" s="248"/>
      <c r="AU506" s="248"/>
      <c r="AV506" s="248"/>
      <c r="AW506" s="248"/>
      <c r="AX506" s="248"/>
      <c r="AY506" s="248"/>
      <c r="AZ506" s="248"/>
      <c r="BA506" s="248"/>
      <c r="BB506" s="248"/>
      <c r="BC506" s="248"/>
      <c r="BD506" s="248"/>
      <c r="BE506" s="248"/>
      <c r="BF506" s="248"/>
      <c r="BG506" s="248"/>
      <c r="BH506" s="248"/>
      <c r="BI506" s="248"/>
      <c r="BJ506" s="248"/>
      <c r="BK506" s="248"/>
      <c r="BL506" s="248"/>
      <c r="BM506" s="248"/>
      <c r="BN506" s="248"/>
      <c r="BO506" s="248"/>
      <c r="BP506" s="248"/>
      <c r="BQ506" s="248"/>
      <c r="BR506" s="248"/>
      <c r="BS506" s="248"/>
      <c r="BT506" s="248"/>
      <c r="BU506" s="248"/>
    </row>
    <row r="507" spans="1:73" s="249" customFormat="1" ht="16.5" thickBot="1">
      <c r="A507" s="242" t="s">
        <v>1025</v>
      </c>
      <c r="B507" s="250" t="str">
        <f t="shared" si="26"/>
        <v>4.1.1.4.01</v>
      </c>
      <c r="C507" s="251" t="s">
        <v>1514</v>
      </c>
      <c r="D507" s="252"/>
      <c r="E507" s="252"/>
      <c r="F507" s="252"/>
      <c r="G507" s="252"/>
      <c r="H507" s="252"/>
      <c r="I507" s="251" t="str">
        <f t="shared" si="23"/>
        <v>Usado</v>
      </c>
      <c r="J507" s="252"/>
      <c r="K507" s="252"/>
      <c r="L507" s="252"/>
      <c r="M507" s="253" t="s">
        <v>1590</v>
      </c>
      <c r="N507" s="252"/>
      <c r="O507" s="254"/>
      <c r="P507" s="254"/>
      <c r="Q507" s="254"/>
      <c r="R507" s="254"/>
      <c r="S507" s="254"/>
      <c r="T507" s="254"/>
      <c r="U507" s="248"/>
      <c r="V507" s="248"/>
      <c r="W507" s="248"/>
      <c r="X507" s="248"/>
      <c r="Y507" s="248"/>
      <c r="Z507" s="248"/>
      <c r="AA507" s="248"/>
      <c r="AB507" s="248"/>
      <c r="AC507" s="248"/>
      <c r="AD507" s="248"/>
      <c r="AE507" s="248"/>
      <c r="AF507" s="248"/>
      <c r="AG507" s="248"/>
      <c r="AH507" s="248"/>
      <c r="AI507" s="248"/>
      <c r="AJ507" s="248"/>
      <c r="AK507" s="248"/>
      <c r="AL507" s="248"/>
      <c r="AM507" s="248"/>
      <c r="AN507" s="248"/>
      <c r="AO507" s="248"/>
      <c r="AP507" s="248"/>
      <c r="AQ507" s="248"/>
      <c r="AR507" s="248"/>
      <c r="AS507" s="248"/>
      <c r="AT507" s="248"/>
      <c r="AU507" s="248"/>
      <c r="AV507" s="248"/>
      <c r="AW507" s="248"/>
      <c r="AX507" s="248"/>
      <c r="AY507" s="248"/>
      <c r="AZ507" s="248"/>
      <c r="BA507" s="248"/>
      <c r="BB507" s="248"/>
      <c r="BC507" s="248"/>
      <c r="BD507" s="248"/>
      <c r="BE507" s="248"/>
      <c r="BF507" s="248"/>
      <c r="BG507" s="248"/>
      <c r="BH507" s="248"/>
      <c r="BI507" s="248"/>
      <c r="BJ507" s="248"/>
      <c r="BK507" s="248"/>
      <c r="BL507" s="248"/>
      <c r="BM507" s="248"/>
      <c r="BN507" s="248"/>
      <c r="BO507" s="248"/>
      <c r="BP507" s="248"/>
      <c r="BQ507" s="248"/>
      <c r="BR507" s="248"/>
      <c r="BS507" s="248"/>
      <c r="BT507" s="248"/>
      <c r="BU507" s="248"/>
    </row>
    <row r="508" spans="1:73" s="249" customFormat="1" ht="16.5" thickBot="1">
      <c r="A508" s="242" t="s">
        <v>1026</v>
      </c>
      <c r="B508" s="250" t="s">
        <v>60</v>
      </c>
      <c r="C508" s="251" t="s">
        <v>1511</v>
      </c>
      <c r="D508" s="252"/>
      <c r="E508" s="252"/>
      <c r="F508" s="252"/>
      <c r="G508" s="252"/>
      <c r="H508" s="252"/>
      <c r="I508" s="251" t="str">
        <f t="shared" si="23"/>
        <v>Usado</v>
      </c>
      <c r="J508" s="252"/>
      <c r="K508" s="252"/>
      <c r="L508" s="252"/>
      <c r="M508" s="253" t="s">
        <v>1591</v>
      </c>
      <c r="N508" s="252"/>
      <c r="O508" s="254"/>
      <c r="P508" s="254"/>
      <c r="Q508" s="254"/>
      <c r="R508" s="254"/>
      <c r="S508" s="254"/>
      <c r="T508" s="254"/>
      <c r="U508" s="248"/>
      <c r="V508" s="248"/>
      <c r="W508" s="248"/>
      <c r="X508" s="248"/>
      <c r="Y508" s="248"/>
      <c r="Z508" s="248"/>
      <c r="AA508" s="248"/>
      <c r="AB508" s="248"/>
      <c r="AC508" s="248"/>
      <c r="AD508" s="248"/>
      <c r="AE508" s="248"/>
      <c r="AF508" s="248"/>
      <c r="AG508" s="248"/>
      <c r="AH508" s="248"/>
      <c r="AI508" s="248"/>
      <c r="AJ508" s="248"/>
      <c r="AK508" s="248"/>
      <c r="AL508" s="248"/>
      <c r="AM508" s="248"/>
      <c r="AN508" s="248"/>
      <c r="AO508" s="248"/>
      <c r="AP508" s="248"/>
      <c r="AQ508" s="248"/>
      <c r="AR508" s="248"/>
      <c r="AS508" s="248"/>
      <c r="AT508" s="248"/>
      <c r="AU508" s="248"/>
      <c r="AV508" s="248"/>
      <c r="AW508" s="248"/>
      <c r="AX508" s="248"/>
      <c r="AY508" s="248"/>
      <c r="AZ508" s="248"/>
      <c r="BA508" s="248"/>
      <c r="BB508" s="248"/>
      <c r="BC508" s="248"/>
      <c r="BD508" s="248"/>
      <c r="BE508" s="248"/>
      <c r="BF508" s="248"/>
      <c r="BG508" s="248"/>
      <c r="BH508" s="248"/>
      <c r="BI508" s="248"/>
      <c r="BJ508" s="248"/>
      <c r="BK508" s="248"/>
      <c r="BL508" s="248"/>
      <c r="BM508" s="248"/>
      <c r="BN508" s="248"/>
      <c r="BO508" s="248"/>
      <c r="BP508" s="248"/>
      <c r="BQ508" s="248"/>
      <c r="BR508" s="248"/>
      <c r="BS508" s="248"/>
      <c r="BT508" s="248"/>
      <c r="BU508" s="248"/>
    </row>
    <row r="509" spans="1:73" s="249" customFormat="1" ht="16.5" thickBot="1">
      <c r="A509" s="242" t="s">
        <v>1027</v>
      </c>
      <c r="B509" s="250" t="s">
        <v>60</v>
      </c>
      <c r="C509" s="251" t="s">
        <v>1515</v>
      </c>
      <c r="D509" s="252"/>
      <c r="E509" s="252"/>
      <c r="F509" s="252"/>
      <c r="G509" s="252"/>
      <c r="H509" s="252"/>
      <c r="I509" s="251" t="str">
        <f t="shared" si="23"/>
        <v>Usado</v>
      </c>
      <c r="J509" s="252"/>
      <c r="K509" s="252"/>
      <c r="L509" s="252"/>
      <c r="M509" s="253" t="s">
        <v>1592</v>
      </c>
      <c r="N509" s="252"/>
      <c r="O509" s="254"/>
      <c r="P509" s="254"/>
      <c r="Q509" s="254"/>
      <c r="R509" s="254"/>
      <c r="S509" s="254"/>
      <c r="T509" s="254"/>
      <c r="U509" s="248"/>
      <c r="V509" s="248"/>
      <c r="W509" s="248"/>
      <c r="X509" s="248"/>
      <c r="Y509" s="248"/>
      <c r="Z509" s="248"/>
      <c r="AA509" s="248"/>
      <c r="AB509" s="248"/>
      <c r="AC509" s="248"/>
      <c r="AD509" s="248"/>
      <c r="AE509" s="248"/>
      <c r="AF509" s="248"/>
      <c r="AG509" s="248"/>
      <c r="AH509" s="248"/>
      <c r="AI509" s="248"/>
      <c r="AJ509" s="248"/>
      <c r="AK509" s="248"/>
      <c r="AL509" s="248"/>
      <c r="AM509" s="248"/>
      <c r="AN509" s="248"/>
      <c r="AO509" s="248"/>
      <c r="AP509" s="248"/>
      <c r="AQ509" s="248"/>
      <c r="AR509" s="248"/>
      <c r="AS509" s="248"/>
      <c r="AT509" s="248"/>
      <c r="AU509" s="248"/>
      <c r="AV509" s="248"/>
      <c r="AW509" s="248"/>
      <c r="AX509" s="248"/>
      <c r="AY509" s="248"/>
      <c r="AZ509" s="248"/>
      <c r="BA509" s="248"/>
      <c r="BB509" s="248"/>
      <c r="BC509" s="248"/>
      <c r="BD509" s="248"/>
      <c r="BE509" s="248"/>
      <c r="BF509" s="248"/>
      <c r="BG509" s="248"/>
      <c r="BH509" s="248"/>
      <c r="BI509" s="248"/>
      <c r="BJ509" s="248"/>
      <c r="BK509" s="248"/>
      <c r="BL509" s="248"/>
      <c r="BM509" s="248"/>
      <c r="BN509" s="248"/>
      <c r="BO509" s="248"/>
      <c r="BP509" s="248"/>
      <c r="BQ509" s="248"/>
      <c r="BR509" s="248"/>
      <c r="BS509" s="248"/>
      <c r="BT509" s="248"/>
      <c r="BU509" s="248"/>
    </row>
    <row r="510" spans="1:73" s="249" customFormat="1" ht="16.5" thickBot="1">
      <c r="A510" s="242" t="s">
        <v>1028</v>
      </c>
      <c r="B510" s="250" t="str">
        <f t="shared" ref="B510:B518" si="27">+B508</f>
        <v>4.1.1.4.01</v>
      </c>
      <c r="C510" s="251" t="s">
        <v>1510</v>
      </c>
      <c r="D510" s="252"/>
      <c r="E510" s="252"/>
      <c r="F510" s="252"/>
      <c r="G510" s="252"/>
      <c r="H510" s="252"/>
      <c r="I510" s="251" t="str">
        <f t="shared" si="23"/>
        <v>Usado</v>
      </c>
      <c r="J510" s="252"/>
      <c r="K510" s="252"/>
      <c r="L510" s="252"/>
      <c r="M510" s="253" t="s">
        <v>1593</v>
      </c>
      <c r="N510" s="252"/>
      <c r="O510" s="254"/>
      <c r="P510" s="254"/>
      <c r="Q510" s="254"/>
      <c r="R510" s="254"/>
      <c r="S510" s="254"/>
      <c r="T510" s="254"/>
      <c r="U510" s="248"/>
      <c r="V510" s="248"/>
      <c r="W510" s="248"/>
      <c r="X510" s="248"/>
      <c r="Y510" s="248"/>
      <c r="Z510" s="248"/>
      <c r="AA510" s="248"/>
      <c r="AB510" s="248"/>
      <c r="AC510" s="248"/>
      <c r="AD510" s="248"/>
      <c r="AE510" s="248"/>
      <c r="AF510" s="248"/>
      <c r="AG510" s="248"/>
      <c r="AH510" s="248"/>
      <c r="AI510" s="248"/>
      <c r="AJ510" s="248"/>
      <c r="AK510" s="248"/>
      <c r="AL510" s="248"/>
      <c r="AM510" s="248"/>
      <c r="AN510" s="248"/>
      <c r="AO510" s="248"/>
      <c r="AP510" s="248"/>
      <c r="AQ510" s="248"/>
      <c r="AR510" s="248"/>
      <c r="AS510" s="248"/>
      <c r="AT510" s="248"/>
      <c r="AU510" s="248"/>
      <c r="AV510" s="248"/>
      <c r="AW510" s="248"/>
      <c r="AX510" s="248"/>
      <c r="AY510" s="248"/>
      <c r="AZ510" s="248"/>
      <c r="BA510" s="248"/>
      <c r="BB510" s="248"/>
      <c r="BC510" s="248"/>
      <c r="BD510" s="248"/>
      <c r="BE510" s="248"/>
      <c r="BF510" s="248"/>
      <c r="BG510" s="248"/>
      <c r="BH510" s="248"/>
      <c r="BI510" s="248"/>
      <c r="BJ510" s="248"/>
      <c r="BK510" s="248"/>
      <c r="BL510" s="248"/>
      <c r="BM510" s="248"/>
      <c r="BN510" s="248"/>
      <c r="BO510" s="248"/>
      <c r="BP510" s="248"/>
      <c r="BQ510" s="248"/>
      <c r="BR510" s="248"/>
      <c r="BS510" s="248"/>
      <c r="BT510" s="248"/>
      <c r="BU510" s="248"/>
    </row>
    <row r="511" spans="1:73" s="249" customFormat="1" ht="16.5" thickBot="1">
      <c r="A511" s="242" t="s">
        <v>1029</v>
      </c>
      <c r="B511" s="250" t="str">
        <f t="shared" si="27"/>
        <v>4.1.1.4.01</v>
      </c>
      <c r="C511" s="251" t="s">
        <v>1512</v>
      </c>
      <c r="D511" s="252"/>
      <c r="E511" s="252"/>
      <c r="F511" s="252"/>
      <c r="G511" s="252"/>
      <c r="H511" s="252"/>
      <c r="I511" s="251" t="str">
        <f t="shared" si="23"/>
        <v>Usado</v>
      </c>
      <c r="J511" s="252"/>
      <c r="K511" s="252"/>
      <c r="L511" s="252"/>
      <c r="M511" s="253" t="s">
        <v>1594</v>
      </c>
      <c r="N511" s="252"/>
      <c r="O511" s="254"/>
      <c r="P511" s="254"/>
      <c r="Q511" s="254"/>
      <c r="R511" s="254"/>
      <c r="S511" s="254"/>
      <c r="T511" s="254"/>
      <c r="U511" s="248"/>
      <c r="V511" s="248"/>
      <c r="W511" s="248"/>
      <c r="X511" s="248"/>
      <c r="Y511" s="248"/>
      <c r="Z511" s="248"/>
      <c r="AA511" s="248"/>
      <c r="AB511" s="248"/>
      <c r="AC511" s="248"/>
      <c r="AD511" s="248"/>
      <c r="AE511" s="248"/>
      <c r="AF511" s="248"/>
      <c r="AG511" s="248"/>
      <c r="AH511" s="248"/>
      <c r="AI511" s="248"/>
      <c r="AJ511" s="248"/>
      <c r="AK511" s="248"/>
      <c r="AL511" s="248"/>
      <c r="AM511" s="248"/>
      <c r="AN511" s="248"/>
      <c r="AO511" s="248"/>
      <c r="AP511" s="248"/>
      <c r="AQ511" s="248"/>
      <c r="AR511" s="248"/>
      <c r="AS511" s="248"/>
      <c r="AT511" s="248"/>
      <c r="AU511" s="248"/>
      <c r="AV511" s="248"/>
      <c r="AW511" s="248"/>
      <c r="AX511" s="248"/>
      <c r="AY511" s="248"/>
      <c r="AZ511" s="248"/>
      <c r="BA511" s="248"/>
      <c r="BB511" s="248"/>
      <c r="BC511" s="248"/>
      <c r="BD511" s="248"/>
      <c r="BE511" s="248"/>
      <c r="BF511" s="248"/>
      <c r="BG511" s="248"/>
      <c r="BH511" s="248"/>
      <c r="BI511" s="248"/>
      <c r="BJ511" s="248"/>
      <c r="BK511" s="248"/>
      <c r="BL511" s="248"/>
      <c r="BM511" s="248"/>
      <c r="BN511" s="248"/>
      <c r="BO511" s="248"/>
      <c r="BP511" s="248"/>
      <c r="BQ511" s="248"/>
      <c r="BR511" s="248"/>
      <c r="BS511" s="248"/>
      <c r="BT511" s="248"/>
      <c r="BU511" s="248"/>
    </row>
    <row r="512" spans="1:73" s="249" customFormat="1" ht="16.5" thickBot="1">
      <c r="A512" s="242" t="s">
        <v>1030</v>
      </c>
      <c r="B512" s="250" t="str">
        <f t="shared" si="27"/>
        <v>4.1.1.4.01</v>
      </c>
      <c r="C512" s="251" t="s">
        <v>1513</v>
      </c>
      <c r="D512" s="252"/>
      <c r="E512" s="252"/>
      <c r="F512" s="252"/>
      <c r="G512" s="252"/>
      <c r="H512" s="252"/>
      <c r="I512" s="251" t="str">
        <f t="shared" si="23"/>
        <v>Usado</v>
      </c>
      <c r="J512" s="252"/>
      <c r="K512" s="252"/>
      <c r="L512" s="252"/>
      <c r="M512" s="253" t="s">
        <v>1595</v>
      </c>
      <c r="N512" s="252"/>
      <c r="O512" s="254"/>
      <c r="P512" s="254"/>
      <c r="Q512" s="254"/>
      <c r="R512" s="254"/>
      <c r="S512" s="254"/>
      <c r="T512" s="254"/>
      <c r="U512" s="248"/>
      <c r="V512" s="248"/>
      <c r="W512" s="248"/>
      <c r="X512" s="248"/>
      <c r="Y512" s="248"/>
      <c r="Z512" s="248"/>
      <c r="AA512" s="248"/>
      <c r="AB512" s="248"/>
      <c r="AC512" s="248"/>
      <c r="AD512" s="248"/>
      <c r="AE512" s="248"/>
      <c r="AF512" s="248"/>
      <c r="AG512" s="248"/>
      <c r="AH512" s="248"/>
      <c r="AI512" s="248"/>
      <c r="AJ512" s="248"/>
      <c r="AK512" s="248"/>
      <c r="AL512" s="248"/>
      <c r="AM512" s="248"/>
      <c r="AN512" s="248"/>
      <c r="AO512" s="248"/>
      <c r="AP512" s="248"/>
      <c r="AQ512" s="248"/>
      <c r="AR512" s="248"/>
      <c r="AS512" s="248"/>
      <c r="AT512" s="248"/>
      <c r="AU512" s="248"/>
      <c r="AV512" s="248"/>
      <c r="AW512" s="248"/>
      <c r="AX512" s="248"/>
      <c r="AY512" s="248"/>
      <c r="AZ512" s="248"/>
      <c r="BA512" s="248"/>
      <c r="BB512" s="248"/>
      <c r="BC512" s="248"/>
      <c r="BD512" s="248"/>
      <c r="BE512" s="248"/>
      <c r="BF512" s="248"/>
      <c r="BG512" s="248"/>
      <c r="BH512" s="248"/>
      <c r="BI512" s="248"/>
      <c r="BJ512" s="248"/>
      <c r="BK512" s="248"/>
      <c r="BL512" s="248"/>
      <c r="BM512" s="248"/>
      <c r="BN512" s="248"/>
      <c r="BO512" s="248"/>
      <c r="BP512" s="248"/>
      <c r="BQ512" s="248"/>
      <c r="BR512" s="248"/>
      <c r="BS512" s="248"/>
      <c r="BT512" s="248"/>
      <c r="BU512" s="248"/>
    </row>
    <row r="513" spans="1:73" s="249" customFormat="1" ht="16.5" thickBot="1">
      <c r="A513" s="242" t="s">
        <v>1031</v>
      </c>
      <c r="B513" s="250" t="str">
        <f t="shared" si="27"/>
        <v>4.1.1.4.01</v>
      </c>
      <c r="C513" s="251" t="s">
        <v>1514</v>
      </c>
      <c r="D513" s="252"/>
      <c r="E513" s="252"/>
      <c r="F513" s="252"/>
      <c r="G513" s="252"/>
      <c r="H513" s="252"/>
      <c r="I513" s="251" t="str">
        <f t="shared" si="23"/>
        <v>Usado</v>
      </c>
      <c r="J513" s="252"/>
      <c r="K513" s="252"/>
      <c r="L513" s="252"/>
      <c r="M513" s="253" t="s">
        <v>1596</v>
      </c>
      <c r="N513" s="252"/>
      <c r="O513" s="254"/>
      <c r="P513" s="254"/>
      <c r="Q513" s="254"/>
      <c r="R513" s="254"/>
      <c r="S513" s="254"/>
      <c r="T513" s="254"/>
      <c r="U513" s="248"/>
      <c r="V513" s="248"/>
      <c r="W513" s="248"/>
      <c r="X513" s="248"/>
      <c r="Y513" s="248"/>
      <c r="Z513" s="248"/>
      <c r="AA513" s="248"/>
      <c r="AB513" s="248"/>
      <c r="AC513" s="248"/>
      <c r="AD513" s="248"/>
      <c r="AE513" s="248"/>
      <c r="AF513" s="248"/>
      <c r="AG513" s="248"/>
      <c r="AH513" s="248"/>
      <c r="AI513" s="248"/>
      <c r="AJ513" s="248"/>
      <c r="AK513" s="248"/>
      <c r="AL513" s="248"/>
      <c r="AM513" s="248"/>
      <c r="AN513" s="248"/>
      <c r="AO513" s="248"/>
      <c r="AP513" s="248"/>
      <c r="AQ513" s="248"/>
      <c r="AR513" s="248"/>
      <c r="AS513" s="248"/>
      <c r="AT513" s="248"/>
      <c r="AU513" s="248"/>
      <c r="AV513" s="248"/>
      <c r="AW513" s="248"/>
      <c r="AX513" s="248"/>
      <c r="AY513" s="248"/>
      <c r="AZ513" s="248"/>
      <c r="BA513" s="248"/>
      <c r="BB513" s="248"/>
      <c r="BC513" s="248"/>
      <c r="BD513" s="248"/>
      <c r="BE513" s="248"/>
      <c r="BF513" s="248"/>
      <c r="BG513" s="248"/>
      <c r="BH513" s="248"/>
      <c r="BI513" s="248"/>
      <c r="BJ513" s="248"/>
      <c r="BK513" s="248"/>
      <c r="BL513" s="248"/>
      <c r="BM513" s="248"/>
      <c r="BN513" s="248"/>
      <c r="BO513" s="248"/>
      <c r="BP513" s="248"/>
      <c r="BQ513" s="248"/>
      <c r="BR513" s="248"/>
      <c r="BS513" s="248"/>
      <c r="BT513" s="248"/>
      <c r="BU513" s="248"/>
    </row>
    <row r="514" spans="1:73" s="249" customFormat="1" ht="16.5" thickBot="1">
      <c r="A514" s="242" t="s">
        <v>1032</v>
      </c>
      <c r="B514" s="250" t="str">
        <f t="shared" si="27"/>
        <v>4.1.1.4.01</v>
      </c>
      <c r="C514" s="251" t="s">
        <v>1511</v>
      </c>
      <c r="D514" s="252"/>
      <c r="E514" s="252"/>
      <c r="F514" s="252"/>
      <c r="G514" s="252"/>
      <c r="H514" s="252"/>
      <c r="I514" s="251" t="str">
        <f t="shared" si="23"/>
        <v>Usado</v>
      </c>
      <c r="J514" s="252"/>
      <c r="K514" s="252"/>
      <c r="L514" s="252"/>
      <c r="M514" s="253" t="s">
        <v>1597</v>
      </c>
      <c r="N514" s="252"/>
      <c r="O514" s="254"/>
      <c r="P514" s="254"/>
      <c r="Q514" s="254"/>
      <c r="R514" s="254"/>
      <c r="S514" s="254"/>
      <c r="T514" s="254"/>
      <c r="U514" s="248"/>
      <c r="V514" s="248"/>
      <c r="W514" s="248"/>
      <c r="X514" s="248"/>
      <c r="Y514" s="248"/>
      <c r="Z514" s="248"/>
      <c r="AA514" s="248"/>
      <c r="AB514" s="248"/>
      <c r="AC514" s="248"/>
      <c r="AD514" s="248"/>
      <c r="AE514" s="248"/>
      <c r="AF514" s="248"/>
      <c r="AG514" s="248"/>
      <c r="AH514" s="248"/>
      <c r="AI514" s="248"/>
      <c r="AJ514" s="248"/>
      <c r="AK514" s="248"/>
      <c r="AL514" s="248"/>
      <c r="AM514" s="248"/>
      <c r="AN514" s="248"/>
      <c r="AO514" s="248"/>
      <c r="AP514" s="248"/>
      <c r="AQ514" s="248"/>
      <c r="AR514" s="248"/>
      <c r="AS514" s="248"/>
      <c r="AT514" s="248"/>
      <c r="AU514" s="248"/>
      <c r="AV514" s="248"/>
      <c r="AW514" s="248"/>
      <c r="AX514" s="248"/>
      <c r="AY514" s="248"/>
      <c r="AZ514" s="248"/>
      <c r="BA514" s="248"/>
      <c r="BB514" s="248"/>
      <c r="BC514" s="248"/>
      <c r="BD514" s="248"/>
      <c r="BE514" s="248"/>
      <c r="BF514" s="248"/>
      <c r="BG514" s="248"/>
      <c r="BH514" s="248"/>
      <c r="BI514" s="248"/>
      <c r="BJ514" s="248"/>
      <c r="BK514" s="248"/>
      <c r="BL514" s="248"/>
      <c r="BM514" s="248"/>
      <c r="BN514" s="248"/>
      <c r="BO514" s="248"/>
      <c r="BP514" s="248"/>
      <c r="BQ514" s="248"/>
      <c r="BR514" s="248"/>
      <c r="BS514" s="248"/>
      <c r="BT514" s="248"/>
      <c r="BU514" s="248"/>
    </row>
    <row r="515" spans="1:73" s="249" customFormat="1" ht="16.5" thickBot="1">
      <c r="A515" s="242" t="s">
        <v>1033</v>
      </c>
      <c r="B515" s="250" t="str">
        <f t="shared" si="27"/>
        <v>4.1.1.4.01</v>
      </c>
      <c r="C515" s="251" t="s">
        <v>1515</v>
      </c>
      <c r="D515" s="252"/>
      <c r="E515" s="252"/>
      <c r="F515" s="252"/>
      <c r="G515" s="252"/>
      <c r="H515" s="252"/>
      <c r="I515" s="251" t="str">
        <f t="shared" si="23"/>
        <v>Usado</v>
      </c>
      <c r="J515" s="252"/>
      <c r="K515" s="252"/>
      <c r="L515" s="252"/>
      <c r="M515" s="253" t="s">
        <v>1598</v>
      </c>
      <c r="N515" s="252"/>
      <c r="O515" s="254"/>
      <c r="P515" s="254"/>
      <c r="Q515" s="254"/>
      <c r="R515" s="254"/>
      <c r="S515" s="254"/>
      <c r="T515" s="254"/>
      <c r="U515" s="248"/>
      <c r="V515" s="248"/>
      <c r="W515" s="248"/>
      <c r="X515" s="248"/>
      <c r="Y515" s="248"/>
      <c r="Z515" s="248"/>
      <c r="AA515" s="248"/>
      <c r="AB515" s="248"/>
      <c r="AC515" s="248"/>
      <c r="AD515" s="248"/>
      <c r="AE515" s="248"/>
      <c r="AF515" s="248"/>
      <c r="AG515" s="248"/>
      <c r="AH515" s="248"/>
      <c r="AI515" s="248"/>
      <c r="AJ515" s="248"/>
      <c r="AK515" s="248"/>
      <c r="AL515" s="248"/>
      <c r="AM515" s="248"/>
      <c r="AN515" s="248"/>
      <c r="AO515" s="248"/>
      <c r="AP515" s="248"/>
      <c r="AQ515" s="248"/>
      <c r="AR515" s="248"/>
      <c r="AS515" s="248"/>
      <c r="AT515" s="248"/>
      <c r="AU515" s="248"/>
      <c r="AV515" s="248"/>
      <c r="AW515" s="248"/>
      <c r="AX515" s="248"/>
      <c r="AY515" s="248"/>
      <c r="AZ515" s="248"/>
      <c r="BA515" s="248"/>
      <c r="BB515" s="248"/>
      <c r="BC515" s="248"/>
      <c r="BD515" s="248"/>
      <c r="BE515" s="248"/>
      <c r="BF515" s="248"/>
      <c r="BG515" s="248"/>
      <c r="BH515" s="248"/>
      <c r="BI515" s="248"/>
      <c r="BJ515" s="248"/>
      <c r="BK515" s="248"/>
      <c r="BL515" s="248"/>
      <c r="BM515" s="248"/>
      <c r="BN515" s="248"/>
      <c r="BO515" s="248"/>
      <c r="BP515" s="248"/>
      <c r="BQ515" s="248"/>
      <c r="BR515" s="248"/>
      <c r="BS515" s="248"/>
      <c r="BT515" s="248"/>
      <c r="BU515" s="248"/>
    </row>
    <row r="516" spans="1:73" s="249" customFormat="1" ht="16.5" thickBot="1">
      <c r="A516" s="242" t="s">
        <v>1034</v>
      </c>
      <c r="B516" s="250" t="str">
        <f t="shared" si="27"/>
        <v>4.1.1.4.01</v>
      </c>
      <c r="C516" s="251" t="s">
        <v>1510</v>
      </c>
      <c r="D516" s="252"/>
      <c r="E516" s="252"/>
      <c r="F516" s="252"/>
      <c r="G516" s="252"/>
      <c r="H516" s="252"/>
      <c r="I516" s="251" t="str">
        <f t="shared" si="23"/>
        <v>Usado</v>
      </c>
      <c r="J516" s="252"/>
      <c r="K516" s="252"/>
      <c r="L516" s="252"/>
      <c r="M516" s="253" t="s">
        <v>1599</v>
      </c>
      <c r="N516" s="252"/>
      <c r="O516" s="254"/>
      <c r="P516" s="254"/>
      <c r="Q516" s="254"/>
      <c r="R516" s="254"/>
      <c r="S516" s="254"/>
      <c r="T516" s="254"/>
      <c r="U516" s="248"/>
      <c r="V516" s="248"/>
      <c r="W516" s="248"/>
      <c r="X516" s="248"/>
      <c r="Y516" s="248"/>
      <c r="Z516" s="248"/>
      <c r="AA516" s="248"/>
      <c r="AB516" s="248"/>
      <c r="AC516" s="248"/>
      <c r="AD516" s="248"/>
      <c r="AE516" s="248"/>
      <c r="AF516" s="248"/>
      <c r="AG516" s="248"/>
      <c r="AH516" s="248"/>
      <c r="AI516" s="248"/>
      <c r="AJ516" s="248"/>
      <c r="AK516" s="248"/>
      <c r="AL516" s="248"/>
      <c r="AM516" s="248"/>
      <c r="AN516" s="248"/>
      <c r="AO516" s="248"/>
      <c r="AP516" s="248"/>
      <c r="AQ516" s="248"/>
      <c r="AR516" s="248"/>
      <c r="AS516" s="248"/>
      <c r="AT516" s="248"/>
      <c r="AU516" s="248"/>
      <c r="AV516" s="248"/>
      <c r="AW516" s="248"/>
      <c r="AX516" s="248"/>
      <c r="AY516" s="248"/>
      <c r="AZ516" s="248"/>
      <c r="BA516" s="248"/>
      <c r="BB516" s="248"/>
      <c r="BC516" s="248"/>
      <c r="BD516" s="248"/>
      <c r="BE516" s="248"/>
      <c r="BF516" s="248"/>
      <c r="BG516" s="248"/>
      <c r="BH516" s="248"/>
      <c r="BI516" s="248"/>
      <c r="BJ516" s="248"/>
      <c r="BK516" s="248"/>
      <c r="BL516" s="248"/>
      <c r="BM516" s="248"/>
      <c r="BN516" s="248"/>
      <c r="BO516" s="248"/>
      <c r="BP516" s="248"/>
      <c r="BQ516" s="248"/>
      <c r="BR516" s="248"/>
      <c r="BS516" s="248"/>
      <c r="BT516" s="248"/>
      <c r="BU516" s="248"/>
    </row>
    <row r="517" spans="1:73" s="249" customFormat="1" ht="16.5" thickBot="1">
      <c r="A517" s="242" t="s">
        <v>1035</v>
      </c>
      <c r="B517" s="250" t="str">
        <f t="shared" si="27"/>
        <v>4.1.1.4.01</v>
      </c>
      <c r="C517" s="251" t="s">
        <v>1512</v>
      </c>
      <c r="D517" s="252"/>
      <c r="E517" s="252"/>
      <c r="F517" s="252"/>
      <c r="G517" s="252"/>
      <c r="H517" s="252"/>
      <c r="I517" s="251" t="str">
        <f t="shared" si="23"/>
        <v>Usado</v>
      </c>
      <c r="J517" s="252"/>
      <c r="K517" s="252"/>
      <c r="L517" s="252"/>
      <c r="M517" s="253" t="s">
        <v>1600</v>
      </c>
      <c r="N517" s="252"/>
      <c r="O517" s="254"/>
      <c r="P517" s="254"/>
      <c r="Q517" s="254"/>
      <c r="R517" s="254"/>
      <c r="S517" s="254"/>
      <c r="T517" s="254"/>
      <c r="U517" s="248"/>
      <c r="V517" s="248"/>
      <c r="W517" s="248"/>
      <c r="X517" s="248"/>
      <c r="Y517" s="248"/>
      <c r="Z517" s="248"/>
      <c r="AA517" s="248"/>
      <c r="AB517" s="248"/>
      <c r="AC517" s="248"/>
      <c r="AD517" s="248"/>
      <c r="AE517" s="248"/>
      <c r="AF517" s="248"/>
      <c r="AG517" s="248"/>
      <c r="AH517" s="248"/>
      <c r="AI517" s="248"/>
      <c r="AJ517" s="248"/>
      <c r="AK517" s="248"/>
      <c r="AL517" s="248"/>
      <c r="AM517" s="248"/>
      <c r="AN517" s="248"/>
      <c r="AO517" s="248"/>
      <c r="AP517" s="248"/>
      <c r="AQ517" s="248"/>
      <c r="AR517" s="248"/>
      <c r="AS517" s="248"/>
      <c r="AT517" s="248"/>
      <c r="AU517" s="248"/>
      <c r="AV517" s="248"/>
      <c r="AW517" s="248"/>
      <c r="AX517" s="248"/>
      <c r="AY517" s="248"/>
      <c r="AZ517" s="248"/>
      <c r="BA517" s="248"/>
      <c r="BB517" s="248"/>
      <c r="BC517" s="248"/>
      <c r="BD517" s="248"/>
      <c r="BE517" s="248"/>
      <c r="BF517" s="248"/>
      <c r="BG517" s="248"/>
      <c r="BH517" s="248"/>
      <c r="BI517" s="248"/>
      <c r="BJ517" s="248"/>
      <c r="BK517" s="248"/>
      <c r="BL517" s="248"/>
      <c r="BM517" s="248"/>
      <c r="BN517" s="248"/>
      <c r="BO517" s="248"/>
      <c r="BP517" s="248"/>
      <c r="BQ517" s="248"/>
      <c r="BR517" s="248"/>
      <c r="BS517" s="248"/>
      <c r="BT517" s="248"/>
      <c r="BU517" s="248"/>
    </row>
    <row r="518" spans="1:73" s="249" customFormat="1" ht="16.5" thickBot="1">
      <c r="A518" s="242" t="s">
        <v>1036</v>
      </c>
      <c r="B518" s="250" t="str">
        <f t="shared" si="27"/>
        <v>4.1.1.4.01</v>
      </c>
      <c r="C518" s="251" t="s">
        <v>1513</v>
      </c>
      <c r="D518" s="252"/>
      <c r="E518" s="252"/>
      <c r="F518" s="252"/>
      <c r="G518" s="252"/>
      <c r="H518" s="252"/>
      <c r="I518" s="251" t="str">
        <f t="shared" si="23"/>
        <v>Usado</v>
      </c>
      <c r="J518" s="252"/>
      <c r="K518" s="252"/>
      <c r="L518" s="252"/>
      <c r="M518" s="253" t="s">
        <v>1601</v>
      </c>
      <c r="N518" s="252"/>
      <c r="O518" s="254"/>
      <c r="P518" s="254"/>
      <c r="Q518" s="254"/>
      <c r="R518" s="254"/>
      <c r="S518" s="254"/>
      <c r="T518" s="254"/>
      <c r="U518" s="248"/>
      <c r="V518" s="248"/>
      <c r="W518" s="248"/>
      <c r="X518" s="248"/>
      <c r="Y518" s="248"/>
      <c r="Z518" s="248"/>
      <c r="AA518" s="248"/>
      <c r="AB518" s="248"/>
      <c r="AC518" s="248"/>
      <c r="AD518" s="248"/>
      <c r="AE518" s="248"/>
      <c r="AF518" s="248"/>
      <c r="AG518" s="248"/>
      <c r="AH518" s="248"/>
      <c r="AI518" s="248"/>
      <c r="AJ518" s="248"/>
      <c r="AK518" s="248"/>
      <c r="AL518" s="248"/>
      <c r="AM518" s="248"/>
      <c r="AN518" s="248"/>
      <c r="AO518" s="248"/>
      <c r="AP518" s="248"/>
      <c r="AQ518" s="248"/>
      <c r="AR518" s="248"/>
      <c r="AS518" s="248"/>
      <c r="AT518" s="248"/>
      <c r="AU518" s="248"/>
      <c r="AV518" s="248"/>
      <c r="AW518" s="248"/>
      <c r="AX518" s="248"/>
      <c r="AY518" s="248"/>
      <c r="AZ518" s="248"/>
      <c r="BA518" s="248"/>
      <c r="BB518" s="248"/>
      <c r="BC518" s="248"/>
      <c r="BD518" s="248"/>
      <c r="BE518" s="248"/>
      <c r="BF518" s="248"/>
      <c r="BG518" s="248"/>
      <c r="BH518" s="248"/>
      <c r="BI518" s="248"/>
      <c r="BJ518" s="248"/>
      <c r="BK518" s="248"/>
      <c r="BL518" s="248"/>
      <c r="BM518" s="248"/>
      <c r="BN518" s="248"/>
      <c r="BO518" s="248"/>
      <c r="BP518" s="248"/>
      <c r="BQ518" s="248"/>
      <c r="BR518" s="248"/>
      <c r="BS518" s="248"/>
      <c r="BT518" s="248"/>
      <c r="BU518" s="248"/>
    </row>
    <row r="519" spans="1:73" s="249" customFormat="1" ht="16.5" thickBot="1">
      <c r="A519" s="242" t="s">
        <v>1037</v>
      </c>
      <c r="B519" s="250" t="s">
        <v>60</v>
      </c>
      <c r="C519" s="251" t="s">
        <v>1514</v>
      </c>
      <c r="D519" s="252"/>
      <c r="E519" s="252"/>
      <c r="F519" s="252"/>
      <c r="G519" s="252"/>
      <c r="H519" s="252"/>
      <c r="I519" s="251" t="str">
        <f t="shared" si="23"/>
        <v>Usado</v>
      </c>
      <c r="J519" s="252"/>
      <c r="K519" s="252"/>
      <c r="L519" s="252"/>
      <c r="M519" s="253" t="s">
        <v>1602</v>
      </c>
      <c r="N519" s="252"/>
      <c r="O519" s="254"/>
      <c r="P519" s="254"/>
      <c r="Q519" s="254"/>
      <c r="R519" s="254"/>
      <c r="S519" s="254"/>
      <c r="T519" s="254"/>
      <c r="U519" s="248"/>
      <c r="V519" s="248"/>
      <c r="W519" s="248"/>
      <c r="X519" s="248"/>
      <c r="Y519" s="248"/>
      <c r="Z519" s="248"/>
      <c r="AA519" s="248"/>
      <c r="AB519" s="248"/>
      <c r="AC519" s="248"/>
      <c r="AD519" s="248"/>
      <c r="AE519" s="248"/>
      <c r="AF519" s="248"/>
      <c r="AG519" s="248"/>
      <c r="AH519" s="248"/>
      <c r="AI519" s="248"/>
      <c r="AJ519" s="248"/>
      <c r="AK519" s="248"/>
      <c r="AL519" s="248"/>
      <c r="AM519" s="248"/>
      <c r="AN519" s="248"/>
      <c r="AO519" s="248"/>
      <c r="AP519" s="248"/>
      <c r="AQ519" s="248"/>
      <c r="AR519" s="248"/>
      <c r="AS519" s="248"/>
      <c r="AT519" s="248"/>
      <c r="AU519" s="248"/>
      <c r="AV519" s="248"/>
      <c r="AW519" s="248"/>
      <c r="AX519" s="248"/>
      <c r="AY519" s="248"/>
      <c r="AZ519" s="248"/>
      <c r="BA519" s="248"/>
      <c r="BB519" s="248"/>
      <c r="BC519" s="248"/>
      <c r="BD519" s="248"/>
      <c r="BE519" s="248"/>
      <c r="BF519" s="248"/>
      <c r="BG519" s="248"/>
      <c r="BH519" s="248"/>
      <c r="BI519" s="248"/>
      <c r="BJ519" s="248"/>
      <c r="BK519" s="248"/>
      <c r="BL519" s="248"/>
      <c r="BM519" s="248"/>
      <c r="BN519" s="248"/>
      <c r="BO519" s="248"/>
      <c r="BP519" s="248"/>
      <c r="BQ519" s="248"/>
      <c r="BR519" s="248"/>
      <c r="BS519" s="248"/>
      <c r="BT519" s="248"/>
      <c r="BU519" s="248"/>
    </row>
    <row r="520" spans="1:73" s="249" customFormat="1" ht="16.5" thickBot="1">
      <c r="A520" s="242" t="s">
        <v>1038</v>
      </c>
      <c r="B520" s="250" t="s">
        <v>60</v>
      </c>
      <c r="C520" s="251" t="s">
        <v>1511</v>
      </c>
      <c r="D520" s="252"/>
      <c r="E520" s="252"/>
      <c r="F520" s="252"/>
      <c r="G520" s="252"/>
      <c r="H520" s="252"/>
      <c r="I520" s="251" t="str">
        <f t="shared" si="23"/>
        <v>Usado</v>
      </c>
      <c r="J520" s="252"/>
      <c r="K520" s="252"/>
      <c r="L520" s="252"/>
      <c r="M520" s="253" t="s">
        <v>1603</v>
      </c>
      <c r="N520" s="252"/>
      <c r="O520" s="254"/>
      <c r="P520" s="254"/>
      <c r="Q520" s="254"/>
      <c r="R520" s="254"/>
      <c r="S520" s="254"/>
      <c r="T520" s="254"/>
      <c r="U520" s="248"/>
      <c r="V520" s="248"/>
      <c r="W520" s="248"/>
      <c r="X520" s="248"/>
      <c r="Y520" s="248"/>
      <c r="Z520" s="248"/>
      <c r="AA520" s="248"/>
      <c r="AB520" s="248"/>
      <c r="AC520" s="248"/>
      <c r="AD520" s="248"/>
      <c r="AE520" s="248"/>
      <c r="AF520" s="248"/>
      <c r="AG520" s="248"/>
      <c r="AH520" s="248"/>
      <c r="AI520" s="248"/>
      <c r="AJ520" s="248"/>
      <c r="AK520" s="248"/>
      <c r="AL520" s="248"/>
      <c r="AM520" s="248"/>
      <c r="AN520" s="248"/>
      <c r="AO520" s="248"/>
      <c r="AP520" s="248"/>
      <c r="AQ520" s="248"/>
      <c r="AR520" s="248"/>
      <c r="AS520" s="248"/>
      <c r="AT520" s="248"/>
      <c r="AU520" s="248"/>
      <c r="AV520" s="248"/>
      <c r="AW520" s="248"/>
      <c r="AX520" s="248"/>
      <c r="AY520" s="248"/>
      <c r="AZ520" s="248"/>
      <c r="BA520" s="248"/>
      <c r="BB520" s="248"/>
      <c r="BC520" s="248"/>
      <c r="BD520" s="248"/>
      <c r="BE520" s="248"/>
      <c r="BF520" s="248"/>
      <c r="BG520" s="248"/>
      <c r="BH520" s="248"/>
      <c r="BI520" s="248"/>
      <c r="BJ520" s="248"/>
      <c r="BK520" s="248"/>
      <c r="BL520" s="248"/>
      <c r="BM520" s="248"/>
      <c r="BN520" s="248"/>
      <c r="BO520" s="248"/>
      <c r="BP520" s="248"/>
      <c r="BQ520" s="248"/>
      <c r="BR520" s="248"/>
      <c r="BS520" s="248"/>
      <c r="BT520" s="248"/>
      <c r="BU520" s="248"/>
    </row>
    <row r="521" spans="1:73" s="249" customFormat="1" ht="16.5" thickBot="1">
      <c r="A521" s="242" t="s">
        <v>1039</v>
      </c>
      <c r="B521" s="250" t="str">
        <f t="shared" ref="B521:B529" si="28">+B519</f>
        <v>4.1.1.4.01</v>
      </c>
      <c r="C521" s="251" t="s">
        <v>1517</v>
      </c>
      <c r="D521" s="252"/>
      <c r="E521" s="252"/>
      <c r="F521" s="252"/>
      <c r="G521" s="252"/>
      <c r="H521" s="252"/>
      <c r="I521" s="251" t="str">
        <f t="shared" si="23"/>
        <v>Usado</v>
      </c>
      <c r="J521" s="252"/>
      <c r="K521" s="252"/>
      <c r="L521" s="252"/>
      <c r="M521" s="253" t="s">
        <v>1604</v>
      </c>
      <c r="N521" s="252"/>
      <c r="O521" s="254"/>
      <c r="P521" s="254"/>
      <c r="Q521" s="254"/>
      <c r="R521" s="254"/>
      <c r="S521" s="254"/>
      <c r="T521" s="254"/>
      <c r="U521" s="248"/>
      <c r="V521" s="248"/>
      <c r="W521" s="248"/>
      <c r="X521" s="248"/>
      <c r="Y521" s="248"/>
      <c r="Z521" s="248"/>
      <c r="AA521" s="248"/>
      <c r="AB521" s="248"/>
      <c r="AC521" s="248"/>
      <c r="AD521" s="248"/>
      <c r="AE521" s="248"/>
      <c r="AF521" s="248"/>
      <c r="AG521" s="248"/>
      <c r="AH521" s="248"/>
      <c r="AI521" s="248"/>
      <c r="AJ521" s="248"/>
      <c r="AK521" s="248"/>
      <c r="AL521" s="248"/>
      <c r="AM521" s="248"/>
      <c r="AN521" s="248"/>
      <c r="AO521" s="248"/>
      <c r="AP521" s="248"/>
      <c r="AQ521" s="248"/>
      <c r="AR521" s="248"/>
      <c r="AS521" s="248"/>
      <c r="AT521" s="248"/>
      <c r="AU521" s="248"/>
      <c r="AV521" s="248"/>
      <c r="AW521" s="248"/>
      <c r="AX521" s="248"/>
      <c r="AY521" s="248"/>
      <c r="AZ521" s="248"/>
      <c r="BA521" s="248"/>
      <c r="BB521" s="248"/>
      <c r="BC521" s="248"/>
      <c r="BD521" s="248"/>
      <c r="BE521" s="248"/>
      <c r="BF521" s="248"/>
      <c r="BG521" s="248"/>
      <c r="BH521" s="248"/>
      <c r="BI521" s="248"/>
      <c r="BJ521" s="248"/>
      <c r="BK521" s="248"/>
      <c r="BL521" s="248"/>
      <c r="BM521" s="248"/>
      <c r="BN521" s="248"/>
      <c r="BO521" s="248"/>
      <c r="BP521" s="248"/>
      <c r="BQ521" s="248"/>
      <c r="BR521" s="248"/>
      <c r="BS521" s="248"/>
      <c r="BT521" s="248"/>
      <c r="BU521" s="248"/>
    </row>
    <row r="522" spans="1:73" s="249" customFormat="1" ht="16.5" thickBot="1">
      <c r="A522" s="242" t="s">
        <v>1040</v>
      </c>
      <c r="B522" s="250" t="str">
        <f t="shared" si="28"/>
        <v>4.1.1.4.01</v>
      </c>
      <c r="C522" s="251" t="s">
        <v>1518</v>
      </c>
      <c r="D522" s="252"/>
      <c r="E522" s="252"/>
      <c r="F522" s="252"/>
      <c r="G522" s="252"/>
      <c r="H522" s="252"/>
      <c r="I522" s="251" t="str">
        <f t="shared" si="23"/>
        <v>Usado</v>
      </c>
      <c r="J522" s="252"/>
      <c r="K522" s="252"/>
      <c r="L522" s="252"/>
      <c r="M522" s="253" t="s">
        <v>1605</v>
      </c>
      <c r="N522" s="252"/>
      <c r="O522" s="254"/>
      <c r="P522" s="254"/>
      <c r="Q522" s="254"/>
      <c r="R522" s="254"/>
      <c r="S522" s="254"/>
      <c r="T522" s="254"/>
      <c r="U522" s="248"/>
      <c r="V522" s="248"/>
      <c r="W522" s="248"/>
      <c r="X522" s="248"/>
      <c r="Y522" s="248"/>
      <c r="Z522" s="248"/>
      <c r="AA522" s="248"/>
      <c r="AB522" s="248"/>
      <c r="AC522" s="248"/>
      <c r="AD522" s="248"/>
      <c r="AE522" s="248"/>
      <c r="AF522" s="248"/>
      <c r="AG522" s="248"/>
      <c r="AH522" s="248"/>
      <c r="AI522" s="248"/>
      <c r="AJ522" s="248"/>
      <c r="AK522" s="248"/>
      <c r="AL522" s="248"/>
      <c r="AM522" s="248"/>
      <c r="AN522" s="248"/>
      <c r="AO522" s="248"/>
      <c r="AP522" s="248"/>
      <c r="AQ522" s="248"/>
      <c r="AR522" s="248"/>
      <c r="AS522" s="248"/>
      <c r="AT522" s="248"/>
      <c r="AU522" s="248"/>
      <c r="AV522" s="248"/>
      <c r="AW522" s="248"/>
      <c r="AX522" s="248"/>
      <c r="AY522" s="248"/>
      <c r="AZ522" s="248"/>
      <c r="BA522" s="248"/>
      <c r="BB522" s="248"/>
      <c r="BC522" s="248"/>
      <c r="BD522" s="248"/>
      <c r="BE522" s="248"/>
      <c r="BF522" s="248"/>
      <c r="BG522" s="248"/>
      <c r="BH522" s="248"/>
      <c r="BI522" s="248"/>
      <c r="BJ522" s="248"/>
      <c r="BK522" s="248"/>
      <c r="BL522" s="248"/>
      <c r="BM522" s="248"/>
      <c r="BN522" s="248"/>
      <c r="BO522" s="248"/>
      <c r="BP522" s="248"/>
      <c r="BQ522" s="248"/>
      <c r="BR522" s="248"/>
      <c r="BS522" s="248"/>
      <c r="BT522" s="248"/>
      <c r="BU522" s="248"/>
    </row>
    <row r="523" spans="1:73" s="249" customFormat="1" ht="16.5" thickBot="1">
      <c r="A523" s="242" t="s">
        <v>1041</v>
      </c>
      <c r="B523" s="250" t="str">
        <f t="shared" si="28"/>
        <v>4.1.1.4.01</v>
      </c>
      <c r="C523" s="251" t="s">
        <v>1519</v>
      </c>
      <c r="D523" s="252"/>
      <c r="E523" s="252"/>
      <c r="F523" s="252"/>
      <c r="G523" s="252"/>
      <c r="H523" s="252"/>
      <c r="I523" s="251" t="str">
        <f t="shared" si="23"/>
        <v>Usado</v>
      </c>
      <c r="J523" s="252"/>
      <c r="K523" s="252"/>
      <c r="L523" s="252"/>
      <c r="M523" s="253" t="s">
        <v>1606</v>
      </c>
      <c r="N523" s="252"/>
      <c r="O523" s="254"/>
      <c r="P523" s="254"/>
      <c r="Q523" s="254"/>
      <c r="R523" s="254"/>
      <c r="S523" s="254"/>
      <c r="T523" s="254"/>
      <c r="U523" s="248"/>
      <c r="V523" s="248"/>
      <c r="W523" s="248"/>
      <c r="X523" s="248"/>
      <c r="Y523" s="248"/>
      <c r="Z523" s="248"/>
      <c r="AA523" s="248"/>
      <c r="AB523" s="248"/>
      <c r="AC523" s="248"/>
      <c r="AD523" s="248"/>
      <c r="AE523" s="248"/>
      <c r="AF523" s="248"/>
      <c r="AG523" s="248"/>
      <c r="AH523" s="248"/>
      <c r="AI523" s="248"/>
      <c r="AJ523" s="248"/>
      <c r="AK523" s="248"/>
      <c r="AL523" s="248"/>
      <c r="AM523" s="248"/>
      <c r="AN523" s="248"/>
      <c r="AO523" s="248"/>
      <c r="AP523" s="248"/>
      <c r="AQ523" s="248"/>
      <c r="AR523" s="248"/>
      <c r="AS523" s="248"/>
      <c r="AT523" s="248"/>
      <c r="AU523" s="248"/>
      <c r="AV523" s="248"/>
      <c r="AW523" s="248"/>
      <c r="AX523" s="248"/>
      <c r="AY523" s="248"/>
      <c r="AZ523" s="248"/>
      <c r="BA523" s="248"/>
      <c r="BB523" s="248"/>
      <c r="BC523" s="248"/>
      <c r="BD523" s="248"/>
      <c r="BE523" s="248"/>
      <c r="BF523" s="248"/>
      <c r="BG523" s="248"/>
      <c r="BH523" s="248"/>
      <c r="BI523" s="248"/>
      <c r="BJ523" s="248"/>
      <c r="BK523" s="248"/>
      <c r="BL523" s="248"/>
      <c r="BM523" s="248"/>
      <c r="BN523" s="248"/>
      <c r="BO523" s="248"/>
      <c r="BP523" s="248"/>
      <c r="BQ523" s="248"/>
      <c r="BR523" s="248"/>
      <c r="BS523" s="248"/>
      <c r="BT523" s="248"/>
      <c r="BU523" s="248"/>
    </row>
    <row r="524" spans="1:73" s="249" customFormat="1" ht="16.5" thickBot="1">
      <c r="A524" s="242" t="s">
        <v>1042</v>
      </c>
      <c r="B524" s="250" t="str">
        <f t="shared" si="28"/>
        <v>4.1.1.4.01</v>
      </c>
      <c r="C524" s="251" t="s">
        <v>1520</v>
      </c>
      <c r="D524" s="252"/>
      <c r="E524" s="252"/>
      <c r="F524" s="252"/>
      <c r="G524" s="252"/>
      <c r="H524" s="252"/>
      <c r="I524" s="251" t="str">
        <f t="shared" si="23"/>
        <v>Usado</v>
      </c>
      <c r="J524" s="252"/>
      <c r="K524" s="252"/>
      <c r="L524" s="252"/>
      <c r="M524" s="253" t="s">
        <v>1607</v>
      </c>
      <c r="N524" s="252"/>
      <c r="O524" s="254"/>
      <c r="P524" s="254"/>
      <c r="Q524" s="254"/>
      <c r="R524" s="254"/>
      <c r="S524" s="254"/>
      <c r="T524" s="254"/>
      <c r="U524" s="248"/>
      <c r="V524" s="248"/>
      <c r="W524" s="248"/>
      <c r="X524" s="248"/>
      <c r="Y524" s="248"/>
      <c r="Z524" s="248"/>
      <c r="AA524" s="248"/>
      <c r="AB524" s="248"/>
      <c r="AC524" s="248"/>
      <c r="AD524" s="248"/>
      <c r="AE524" s="248"/>
      <c r="AF524" s="248"/>
      <c r="AG524" s="248"/>
      <c r="AH524" s="248"/>
      <c r="AI524" s="248"/>
      <c r="AJ524" s="248"/>
      <c r="AK524" s="248"/>
      <c r="AL524" s="248"/>
      <c r="AM524" s="248"/>
      <c r="AN524" s="248"/>
      <c r="AO524" s="248"/>
      <c r="AP524" s="248"/>
      <c r="AQ524" s="248"/>
      <c r="AR524" s="248"/>
      <c r="AS524" s="248"/>
      <c r="AT524" s="248"/>
      <c r="AU524" s="248"/>
      <c r="AV524" s="248"/>
      <c r="AW524" s="248"/>
      <c r="AX524" s="248"/>
      <c r="AY524" s="248"/>
      <c r="AZ524" s="248"/>
      <c r="BA524" s="248"/>
      <c r="BB524" s="248"/>
      <c r="BC524" s="248"/>
      <c r="BD524" s="248"/>
      <c r="BE524" s="248"/>
      <c r="BF524" s="248"/>
      <c r="BG524" s="248"/>
      <c r="BH524" s="248"/>
      <c r="BI524" s="248"/>
      <c r="BJ524" s="248"/>
      <c r="BK524" s="248"/>
      <c r="BL524" s="248"/>
      <c r="BM524" s="248"/>
      <c r="BN524" s="248"/>
      <c r="BO524" s="248"/>
      <c r="BP524" s="248"/>
      <c r="BQ524" s="248"/>
      <c r="BR524" s="248"/>
      <c r="BS524" s="248"/>
      <c r="BT524" s="248"/>
      <c r="BU524" s="248"/>
    </row>
    <row r="525" spans="1:73" s="249" customFormat="1" ht="16.5" thickBot="1">
      <c r="A525" s="242" t="s">
        <v>1043</v>
      </c>
      <c r="B525" s="250" t="str">
        <f t="shared" si="28"/>
        <v>4.1.1.4.01</v>
      </c>
      <c r="C525" s="251" t="s">
        <v>1521</v>
      </c>
      <c r="D525" s="252"/>
      <c r="E525" s="252"/>
      <c r="F525" s="252"/>
      <c r="G525" s="252"/>
      <c r="H525" s="252"/>
      <c r="I525" s="251" t="str">
        <f t="shared" si="23"/>
        <v>Usado</v>
      </c>
      <c r="J525" s="252"/>
      <c r="K525" s="252"/>
      <c r="L525" s="252"/>
      <c r="M525" s="253" t="s">
        <v>1608</v>
      </c>
      <c r="N525" s="252"/>
      <c r="O525" s="254"/>
      <c r="P525" s="254"/>
      <c r="Q525" s="254"/>
      <c r="R525" s="254"/>
      <c r="S525" s="254"/>
      <c r="T525" s="254"/>
      <c r="U525" s="248"/>
      <c r="V525" s="248"/>
      <c r="W525" s="248"/>
      <c r="X525" s="248"/>
      <c r="Y525" s="248"/>
      <c r="Z525" s="248"/>
      <c r="AA525" s="248"/>
      <c r="AB525" s="248"/>
      <c r="AC525" s="248"/>
      <c r="AD525" s="248"/>
      <c r="AE525" s="248"/>
      <c r="AF525" s="248"/>
      <c r="AG525" s="248"/>
      <c r="AH525" s="248"/>
      <c r="AI525" s="248"/>
      <c r="AJ525" s="248"/>
      <c r="AK525" s="248"/>
      <c r="AL525" s="248"/>
      <c r="AM525" s="248"/>
      <c r="AN525" s="248"/>
      <c r="AO525" s="248"/>
      <c r="AP525" s="248"/>
      <c r="AQ525" s="248"/>
      <c r="AR525" s="248"/>
      <c r="AS525" s="248"/>
      <c r="AT525" s="248"/>
      <c r="AU525" s="248"/>
      <c r="AV525" s="248"/>
      <c r="AW525" s="248"/>
      <c r="AX525" s="248"/>
      <c r="AY525" s="248"/>
      <c r="AZ525" s="248"/>
      <c r="BA525" s="248"/>
      <c r="BB525" s="248"/>
      <c r="BC525" s="248"/>
      <c r="BD525" s="248"/>
      <c r="BE525" s="248"/>
      <c r="BF525" s="248"/>
      <c r="BG525" s="248"/>
      <c r="BH525" s="248"/>
      <c r="BI525" s="248"/>
      <c r="BJ525" s="248"/>
      <c r="BK525" s="248"/>
      <c r="BL525" s="248"/>
      <c r="BM525" s="248"/>
      <c r="BN525" s="248"/>
      <c r="BO525" s="248"/>
      <c r="BP525" s="248"/>
      <c r="BQ525" s="248"/>
      <c r="BR525" s="248"/>
      <c r="BS525" s="248"/>
      <c r="BT525" s="248"/>
      <c r="BU525" s="248"/>
    </row>
    <row r="526" spans="1:73" s="249" customFormat="1" ht="16.5" thickBot="1">
      <c r="A526" s="242" t="s">
        <v>1044</v>
      </c>
      <c r="B526" s="250" t="str">
        <f t="shared" si="28"/>
        <v>4.1.1.4.01</v>
      </c>
      <c r="C526" s="251" t="s">
        <v>1522</v>
      </c>
      <c r="D526" s="252"/>
      <c r="E526" s="252"/>
      <c r="F526" s="252"/>
      <c r="G526" s="252"/>
      <c r="H526" s="252"/>
      <c r="I526" s="251" t="str">
        <f t="shared" si="23"/>
        <v>Usado</v>
      </c>
      <c r="J526" s="252"/>
      <c r="K526" s="252"/>
      <c r="L526" s="252"/>
      <c r="M526" s="253" t="s">
        <v>1609</v>
      </c>
      <c r="N526" s="252"/>
      <c r="O526" s="254"/>
      <c r="P526" s="254"/>
      <c r="Q526" s="254"/>
      <c r="R526" s="254"/>
      <c r="S526" s="254"/>
      <c r="T526" s="254"/>
      <c r="U526" s="248"/>
      <c r="V526" s="248"/>
      <c r="W526" s="248"/>
      <c r="X526" s="248"/>
      <c r="Y526" s="248"/>
      <c r="Z526" s="248"/>
      <c r="AA526" s="248"/>
      <c r="AB526" s="248"/>
      <c r="AC526" s="248"/>
      <c r="AD526" s="248"/>
      <c r="AE526" s="248"/>
      <c r="AF526" s="248"/>
      <c r="AG526" s="248"/>
      <c r="AH526" s="248"/>
      <c r="AI526" s="248"/>
      <c r="AJ526" s="248"/>
      <c r="AK526" s="248"/>
      <c r="AL526" s="248"/>
      <c r="AM526" s="248"/>
      <c r="AN526" s="248"/>
      <c r="AO526" s="248"/>
      <c r="AP526" s="248"/>
      <c r="AQ526" s="248"/>
      <c r="AR526" s="248"/>
      <c r="AS526" s="248"/>
      <c r="AT526" s="248"/>
      <c r="AU526" s="248"/>
      <c r="AV526" s="248"/>
      <c r="AW526" s="248"/>
      <c r="AX526" s="248"/>
      <c r="AY526" s="248"/>
      <c r="AZ526" s="248"/>
      <c r="BA526" s="248"/>
      <c r="BB526" s="248"/>
      <c r="BC526" s="248"/>
      <c r="BD526" s="248"/>
      <c r="BE526" s="248"/>
      <c r="BF526" s="248"/>
      <c r="BG526" s="248"/>
      <c r="BH526" s="248"/>
      <c r="BI526" s="248"/>
      <c r="BJ526" s="248"/>
      <c r="BK526" s="248"/>
      <c r="BL526" s="248"/>
      <c r="BM526" s="248"/>
      <c r="BN526" s="248"/>
      <c r="BO526" s="248"/>
      <c r="BP526" s="248"/>
      <c r="BQ526" s="248"/>
      <c r="BR526" s="248"/>
      <c r="BS526" s="248"/>
      <c r="BT526" s="248"/>
      <c r="BU526" s="248"/>
    </row>
    <row r="527" spans="1:73" s="249" customFormat="1" ht="16.5" thickBot="1">
      <c r="A527" s="242" t="s">
        <v>1045</v>
      </c>
      <c r="B527" s="250" t="str">
        <f t="shared" si="28"/>
        <v>4.1.1.4.01</v>
      </c>
      <c r="C527" s="251" t="s">
        <v>1523</v>
      </c>
      <c r="D527" s="252"/>
      <c r="E527" s="252"/>
      <c r="F527" s="252"/>
      <c r="G527" s="252"/>
      <c r="H527" s="252"/>
      <c r="I527" s="251" t="str">
        <f t="shared" si="23"/>
        <v>Usado</v>
      </c>
      <c r="J527" s="252"/>
      <c r="K527" s="252"/>
      <c r="L527" s="252"/>
      <c r="M527" s="253" t="s">
        <v>1610</v>
      </c>
      <c r="N527" s="252"/>
      <c r="O527" s="254"/>
      <c r="P527" s="254"/>
      <c r="Q527" s="254"/>
      <c r="R527" s="254"/>
      <c r="S527" s="254"/>
      <c r="T527" s="254"/>
      <c r="U527" s="248"/>
      <c r="V527" s="248"/>
      <c r="W527" s="248"/>
      <c r="X527" s="248"/>
      <c r="Y527" s="248"/>
      <c r="Z527" s="248"/>
      <c r="AA527" s="248"/>
      <c r="AB527" s="248"/>
      <c r="AC527" s="248"/>
      <c r="AD527" s="248"/>
      <c r="AE527" s="248"/>
      <c r="AF527" s="248"/>
      <c r="AG527" s="248"/>
      <c r="AH527" s="248"/>
      <c r="AI527" s="248"/>
      <c r="AJ527" s="248"/>
      <c r="AK527" s="248"/>
      <c r="AL527" s="248"/>
      <c r="AM527" s="248"/>
      <c r="AN527" s="248"/>
      <c r="AO527" s="248"/>
      <c r="AP527" s="248"/>
      <c r="AQ527" s="248"/>
      <c r="AR527" s="248"/>
      <c r="AS527" s="248"/>
      <c r="AT527" s="248"/>
      <c r="AU527" s="248"/>
      <c r="AV527" s="248"/>
      <c r="AW527" s="248"/>
      <c r="AX527" s="248"/>
      <c r="AY527" s="248"/>
      <c r="AZ527" s="248"/>
      <c r="BA527" s="248"/>
      <c r="BB527" s="248"/>
      <c r="BC527" s="248"/>
      <c r="BD527" s="248"/>
      <c r="BE527" s="248"/>
      <c r="BF527" s="248"/>
      <c r="BG527" s="248"/>
      <c r="BH527" s="248"/>
      <c r="BI527" s="248"/>
      <c r="BJ527" s="248"/>
      <c r="BK527" s="248"/>
      <c r="BL527" s="248"/>
      <c r="BM527" s="248"/>
      <c r="BN527" s="248"/>
      <c r="BO527" s="248"/>
      <c r="BP527" s="248"/>
      <c r="BQ527" s="248"/>
      <c r="BR527" s="248"/>
      <c r="BS527" s="248"/>
      <c r="BT527" s="248"/>
      <c r="BU527" s="248"/>
    </row>
    <row r="528" spans="1:73" s="249" customFormat="1" ht="16.5" thickBot="1">
      <c r="A528" s="242" t="s">
        <v>1046</v>
      </c>
      <c r="B528" s="250" t="str">
        <f t="shared" si="28"/>
        <v>4.1.1.4.01</v>
      </c>
      <c r="C528" s="251" t="s">
        <v>1517</v>
      </c>
      <c r="D528" s="252"/>
      <c r="E528" s="252"/>
      <c r="F528" s="252"/>
      <c r="G528" s="252"/>
      <c r="H528" s="252"/>
      <c r="I528" s="251" t="str">
        <f t="shared" si="23"/>
        <v>Usado</v>
      </c>
      <c r="J528" s="252"/>
      <c r="K528" s="252"/>
      <c r="L528" s="252"/>
      <c r="M528" s="253" t="s">
        <v>1611</v>
      </c>
      <c r="N528" s="252"/>
      <c r="O528" s="254"/>
      <c r="P528" s="254"/>
      <c r="Q528" s="254"/>
      <c r="R528" s="254"/>
      <c r="S528" s="254"/>
      <c r="T528" s="254"/>
      <c r="U528" s="248"/>
      <c r="V528" s="248"/>
      <c r="W528" s="248"/>
      <c r="X528" s="248"/>
      <c r="Y528" s="248"/>
      <c r="Z528" s="248"/>
      <c r="AA528" s="248"/>
      <c r="AB528" s="248"/>
      <c r="AC528" s="248"/>
      <c r="AD528" s="248"/>
      <c r="AE528" s="248"/>
      <c r="AF528" s="248"/>
      <c r="AG528" s="248"/>
      <c r="AH528" s="248"/>
      <c r="AI528" s="248"/>
      <c r="AJ528" s="248"/>
      <c r="AK528" s="248"/>
      <c r="AL528" s="248"/>
      <c r="AM528" s="248"/>
      <c r="AN528" s="248"/>
      <c r="AO528" s="248"/>
      <c r="AP528" s="248"/>
      <c r="AQ528" s="248"/>
      <c r="AR528" s="248"/>
      <c r="AS528" s="248"/>
      <c r="AT528" s="248"/>
      <c r="AU528" s="248"/>
      <c r="AV528" s="248"/>
      <c r="AW528" s="248"/>
      <c r="AX528" s="248"/>
      <c r="AY528" s="248"/>
      <c r="AZ528" s="248"/>
      <c r="BA528" s="248"/>
      <c r="BB528" s="248"/>
      <c r="BC528" s="248"/>
      <c r="BD528" s="248"/>
      <c r="BE528" s="248"/>
      <c r="BF528" s="248"/>
      <c r="BG528" s="248"/>
      <c r="BH528" s="248"/>
      <c r="BI528" s="248"/>
      <c r="BJ528" s="248"/>
      <c r="BK528" s="248"/>
      <c r="BL528" s="248"/>
      <c r="BM528" s="248"/>
      <c r="BN528" s="248"/>
      <c r="BO528" s="248"/>
      <c r="BP528" s="248"/>
      <c r="BQ528" s="248"/>
      <c r="BR528" s="248"/>
      <c r="BS528" s="248"/>
      <c r="BT528" s="248"/>
      <c r="BU528" s="248"/>
    </row>
    <row r="529" spans="1:73" s="249" customFormat="1" ht="16.5" thickBot="1">
      <c r="A529" s="242" t="s">
        <v>1047</v>
      </c>
      <c r="B529" s="250" t="str">
        <f t="shared" si="28"/>
        <v>4.1.1.4.01</v>
      </c>
      <c r="C529" s="251" t="s">
        <v>1524</v>
      </c>
      <c r="D529" s="252"/>
      <c r="E529" s="252"/>
      <c r="F529" s="252"/>
      <c r="G529" s="252"/>
      <c r="H529" s="252"/>
      <c r="I529" s="251" t="str">
        <f t="shared" ref="I529:I592" si="29">+I527</f>
        <v>Usado</v>
      </c>
      <c r="J529" s="252"/>
      <c r="K529" s="252"/>
      <c r="L529" s="252"/>
      <c r="M529" s="253" t="s">
        <v>1612</v>
      </c>
      <c r="N529" s="252"/>
      <c r="O529" s="254"/>
      <c r="P529" s="254"/>
      <c r="Q529" s="254"/>
      <c r="R529" s="254"/>
      <c r="S529" s="254"/>
      <c r="T529" s="254"/>
      <c r="U529" s="248"/>
      <c r="V529" s="248"/>
      <c r="W529" s="248"/>
      <c r="X529" s="248"/>
      <c r="Y529" s="248"/>
      <c r="Z529" s="248"/>
      <c r="AA529" s="248"/>
      <c r="AB529" s="248"/>
      <c r="AC529" s="248"/>
      <c r="AD529" s="248"/>
      <c r="AE529" s="248"/>
      <c r="AF529" s="248"/>
      <c r="AG529" s="248"/>
      <c r="AH529" s="248"/>
      <c r="AI529" s="248"/>
      <c r="AJ529" s="248"/>
      <c r="AK529" s="248"/>
      <c r="AL529" s="248"/>
      <c r="AM529" s="248"/>
      <c r="AN529" s="248"/>
      <c r="AO529" s="248"/>
      <c r="AP529" s="248"/>
      <c r="AQ529" s="248"/>
      <c r="AR529" s="248"/>
      <c r="AS529" s="248"/>
      <c r="AT529" s="248"/>
      <c r="AU529" s="248"/>
      <c r="AV529" s="248"/>
      <c r="AW529" s="248"/>
      <c r="AX529" s="248"/>
      <c r="AY529" s="248"/>
      <c r="AZ529" s="248"/>
      <c r="BA529" s="248"/>
      <c r="BB529" s="248"/>
      <c r="BC529" s="248"/>
      <c r="BD529" s="248"/>
      <c r="BE529" s="248"/>
      <c r="BF529" s="248"/>
      <c r="BG529" s="248"/>
      <c r="BH529" s="248"/>
      <c r="BI529" s="248"/>
      <c r="BJ529" s="248"/>
      <c r="BK529" s="248"/>
      <c r="BL529" s="248"/>
      <c r="BM529" s="248"/>
      <c r="BN529" s="248"/>
      <c r="BO529" s="248"/>
      <c r="BP529" s="248"/>
      <c r="BQ529" s="248"/>
      <c r="BR529" s="248"/>
      <c r="BS529" s="248"/>
      <c r="BT529" s="248"/>
      <c r="BU529" s="248"/>
    </row>
    <row r="530" spans="1:73" s="249" customFormat="1" ht="16.5" thickBot="1">
      <c r="A530" s="242" t="s">
        <v>1048</v>
      </c>
      <c r="B530" s="250" t="s">
        <v>60</v>
      </c>
      <c r="C530" s="251" t="s">
        <v>1523</v>
      </c>
      <c r="D530" s="252"/>
      <c r="E530" s="252"/>
      <c r="F530" s="252"/>
      <c r="G530" s="252"/>
      <c r="H530" s="252"/>
      <c r="I530" s="251" t="str">
        <f t="shared" si="29"/>
        <v>Usado</v>
      </c>
      <c r="J530" s="252"/>
      <c r="K530" s="252"/>
      <c r="L530" s="252"/>
      <c r="M530" s="253" t="s">
        <v>1613</v>
      </c>
      <c r="N530" s="252"/>
      <c r="O530" s="254"/>
      <c r="P530" s="254"/>
      <c r="Q530" s="254"/>
      <c r="R530" s="254"/>
      <c r="S530" s="254"/>
      <c r="T530" s="254"/>
      <c r="U530" s="248"/>
      <c r="V530" s="248"/>
      <c r="W530" s="248"/>
      <c r="X530" s="248"/>
      <c r="Y530" s="248"/>
      <c r="Z530" s="248"/>
      <c r="AA530" s="248"/>
      <c r="AB530" s="248"/>
      <c r="AC530" s="248"/>
      <c r="AD530" s="248"/>
      <c r="AE530" s="248"/>
      <c r="AF530" s="248"/>
      <c r="AG530" s="248"/>
      <c r="AH530" s="248"/>
      <c r="AI530" s="248"/>
      <c r="AJ530" s="248"/>
      <c r="AK530" s="248"/>
      <c r="AL530" s="248"/>
      <c r="AM530" s="248"/>
      <c r="AN530" s="248"/>
      <c r="AO530" s="248"/>
      <c r="AP530" s="248"/>
      <c r="AQ530" s="248"/>
      <c r="AR530" s="248"/>
      <c r="AS530" s="248"/>
      <c r="AT530" s="248"/>
      <c r="AU530" s="248"/>
      <c r="AV530" s="248"/>
      <c r="AW530" s="248"/>
      <c r="AX530" s="248"/>
      <c r="AY530" s="248"/>
      <c r="AZ530" s="248"/>
      <c r="BA530" s="248"/>
      <c r="BB530" s="248"/>
      <c r="BC530" s="248"/>
      <c r="BD530" s="248"/>
      <c r="BE530" s="248"/>
      <c r="BF530" s="248"/>
      <c r="BG530" s="248"/>
      <c r="BH530" s="248"/>
      <c r="BI530" s="248"/>
      <c r="BJ530" s="248"/>
      <c r="BK530" s="248"/>
      <c r="BL530" s="248"/>
      <c r="BM530" s="248"/>
      <c r="BN530" s="248"/>
      <c r="BO530" s="248"/>
      <c r="BP530" s="248"/>
      <c r="BQ530" s="248"/>
      <c r="BR530" s="248"/>
      <c r="BS530" s="248"/>
      <c r="BT530" s="248"/>
      <c r="BU530" s="248"/>
    </row>
    <row r="531" spans="1:73" s="249" customFormat="1" ht="16.5" thickBot="1">
      <c r="A531" s="242" t="s">
        <v>1049</v>
      </c>
      <c r="B531" s="250" t="s">
        <v>60</v>
      </c>
      <c r="C531" s="251" t="s">
        <v>1525</v>
      </c>
      <c r="D531" s="252"/>
      <c r="E531" s="252"/>
      <c r="F531" s="252"/>
      <c r="G531" s="252"/>
      <c r="H531" s="252"/>
      <c r="I531" s="251" t="str">
        <f t="shared" si="29"/>
        <v>Usado</v>
      </c>
      <c r="J531" s="252"/>
      <c r="K531" s="252"/>
      <c r="L531" s="252"/>
      <c r="M531" s="253" t="s">
        <v>1614</v>
      </c>
      <c r="N531" s="252"/>
      <c r="O531" s="254"/>
      <c r="P531" s="254"/>
      <c r="Q531" s="254"/>
      <c r="R531" s="254"/>
      <c r="S531" s="254"/>
      <c r="T531" s="254"/>
      <c r="U531" s="248"/>
      <c r="V531" s="248"/>
      <c r="W531" s="248"/>
      <c r="X531" s="248"/>
      <c r="Y531" s="248"/>
      <c r="Z531" s="248"/>
      <c r="AA531" s="248"/>
      <c r="AB531" s="248"/>
      <c r="AC531" s="248"/>
      <c r="AD531" s="248"/>
      <c r="AE531" s="248"/>
      <c r="AF531" s="248"/>
      <c r="AG531" s="248"/>
      <c r="AH531" s="248"/>
      <c r="AI531" s="248"/>
      <c r="AJ531" s="248"/>
      <c r="AK531" s="248"/>
      <c r="AL531" s="248"/>
      <c r="AM531" s="248"/>
      <c r="AN531" s="248"/>
      <c r="AO531" s="248"/>
      <c r="AP531" s="248"/>
      <c r="AQ531" s="248"/>
      <c r="AR531" s="248"/>
      <c r="AS531" s="248"/>
      <c r="AT531" s="248"/>
      <c r="AU531" s="248"/>
      <c r="AV531" s="248"/>
      <c r="AW531" s="248"/>
      <c r="AX531" s="248"/>
      <c r="AY531" s="248"/>
      <c r="AZ531" s="248"/>
      <c r="BA531" s="248"/>
      <c r="BB531" s="248"/>
      <c r="BC531" s="248"/>
      <c r="BD531" s="248"/>
      <c r="BE531" s="248"/>
      <c r="BF531" s="248"/>
      <c r="BG531" s="248"/>
      <c r="BH531" s="248"/>
      <c r="BI531" s="248"/>
      <c r="BJ531" s="248"/>
      <c r="BK531" s="248"/>
      <c r="BL531" s="248"/>
      <c r="BM531" s="248"/>
      <c r="BN531" s="248"/>
      <c r="BO531" s="248"/>
      <c r="BP531" s="248"/>
      <c r="BQ531" s="248"/>
      <c r="BR531" s="248"/>
      <c r="BS531" s="248"/>
      <c r="BT531" s="248"/>
      <c r="BU531" s="248"/>
    </row>
    <row r="532" spans="1:73" s="249" customFormat="1" ht="16.5" thickBot="1">
      <c r="A532" s="242" t="s">
        <v>1050</v>
      </c>
      <c r="B532" s="250" t="str">
        <f t="shared" ref="B532:B540" si="30">+B530</f>
        <v>4.1.1.4.01</v>
      </c>
      <c r="C532" s="251" t="s">
        <v>1526</v>
      </c>
      <c r="D532" s="252"/>
      <c r="E532" s="252"/>
      <c r="F532" s="252"/>
      <c r="G532" s="252"/>
      <c r="H532" s="252"/>
      <c r="I532" s="251" t="str">
        <f t="shared" si="29"/>
        <v>Usado</v>
      </c>
      <c r="J532" s="252"/>
      <c r="K532" s="252"/>
      <c r="L532" s="252"/>
      <c r="M532" s="253" t="s">
        <v>1615</v>
      </c>
      <c r="N532" s="252"/>
      <c r="O532" s="254"/>
      <c r="P532" s="254"/>
      <c r="Q532" s="254"/>
      <c r="R532" s="254"/>
      <c r="S532" s="254"/>
      <c r="T532" s="254"/>
      <c r="U532" s="248"/>
      <c r="V532" s="248"/>
      <c r="W532" s="248"/>
      <c r="X532" s="248"/>
      <c r="Y532" s="248"/>
      <c r="Z532" s="248"/>
      <c r="AA532" s="248"/>
      <c r="AB532" s="248"/>
      <c r="AC532" s="248"/>
      <c r="AD532" s="248"/>
      <c r="AE532" s="248"/>
      <c r="AF532" s="248"/>
      <c r="AG532" s="248"/>
      <c r="AH532" s="248"/>
      <c r="AI532" s="248"/>
      <c r="AJ532" s="248"/>
      <c r="AK532" s="248"/>
      <c r="AL532" s="248"/>
      <c r="AM532" s="248"/>
      <c r="AN532" s="248"/>
      <c r="AO532" s="248"/>
      <c r="AP532" s="248"/>
      <c r="AQ532" s="248"/>
      <c r="AR532" s="248"/>
      <c r="AS532" s="248"/>
      <c r="AT532" s="248"/>
      <c r="AU532" s="248"/>
      <c r="AV532" s="248"/>
      <c r="AW532" s="248"/>
      <c r="AX532" s="248"/>
      <c r="AY532" s="248"/>
      <c r="AZ532" s="248"/>
      <c r="BA532" s="248"/>
      <c r="BB532" s="248"/>
      <c r="BC532" s="248"/>
      <c r="BD532" s="248"/>
      <c r="BE532" s="248"/>
      <c r="BF532" s="248"/>
      <c r="BG532" s="248"/>
      <c r="BH532" s="248"/>
      <c r="BI532" s="248"/>
      <c r="BJ532" s="248"/>
      <c r="BK532" s="248"/>
      <c r="BL532" s="248"/>
      <c r="BM532" s="248"/>
      <c r="BN532" s="248"/>
      <c r="BO532" s="248"/>
      <c r="BP532" s="248"/>
      <c r="BQ532" s="248"/>
      <c r="BR532" s="248"/>
      <c r="BS532" s="248"/>
      <c r="BT532" s="248"/>
      <c r="BU532" s="248"/>
    </row>
    <row r="533" spans="1:73" s="249" customFormat="1" ht="16.5" thickBot="1">
      <c r="A533" s="242" t="s">
        <v>1051</v>
      </c>
      <c r="B533" s="250" t="str">
        <f t="shared" si="30"/>
        <v>4.1.1.4.01</v>
      </c>
      <c r="C533" s="251" t="s">
        <v>1527</v>
      </c>
      <c r="D533" s="252"/>
      <c r="E533" s="252"/>
      <c r="F533" s="252"/>
      <c r="G533" s="252"/>
      <c r="H533" s="252"/>
      <c r="I533" s="251" t="str">
        <f t="shared" si="29"/>
        <v>Usado</v>
      </c>
      <c r="J533" s="252"/>
      <c r="K533" s="252"/>
      <c r="L533" s="252"/>
      <c r="M533" s="253" t="s">
        <v>1616</v>
      </c>
      <c r="N533" s="252"/>
      <c r="O533" s="254"/>
      <c r="P533" s="254"/>
      <c r="Q533" s="254"/>
      <c r="R533" s="254"/>
      <c r="S533" s="254"/>
      <c r="T533" s="254"/>
      <c r="U533" s="248"/>
      <c r="V533" s="248"/>
      <c r="W533" s="248"/>
      <c r="X533" s="248"/>
      <c r="Y533" s="248"/>
      <c r="Z533" s="248"/>
      <c r="AA533" s="248"/>
      <c r="AB533" s="248"/>
      <c r="AC533" s="248"/>
      <c r="AD533" s="248"/>
      <c r="AE533" s="248"/>
      <c r="AF533" s="248"/>
      <c r="AG533" s="248"/>
      <c r="AH533" s="248"/>
      <c r="AI533" s="248"/>
      <c r="AJ533" s="248"/>
      <c r="AK533" s="248"/>
      <c r="AL533" s="248"/>
      <c r="AM533" s="248"/>
      <c r="AN533" s="248"/>
      <c r="AO533" s="248"/>
      <c r="AP533" s="248"/>
      <c r="AQ533" s="248"/>
      <c r="AR533" s="248"/>
      <c r="AS533" s="248"/>
      <c r="AT533" s="248"/>
      <c r="AU533" s="248"/>
      <c r="AV533" s="248"/>
      <c r="AW533" s="248"/>
      <c r="AX533" s="248"/>
      <c r="AY533" s="248"/>
      <c r="AZ533" s="248"/>
      <c r="BA533" s="248"/>
      <c r="BB533" s="248"/>
      <c r="BC533" s="248"/>
      <c r="BD533" s="248"/>
      <c r="BE533" s="248"/>
      <c r="BF533" s="248"/>
      <c r="BG533" s="248"/>
      <c r="BH533" s="248"/>
      <c r="BI533" s="248"/>
      <c r="BJ533" s="248"/>
      <c r="BK533" s="248"/>
      <c r="BL533" s="248"/>
      <c r="BM533" s="248"/>
      <c r="BN533" s="248"/>
      <c r="BO533" s="248"/>
      <c r="BP533" s="248"/>
      <c r="BQ533" s="248"/>
      <c r="BR533" s="248"/>
      <c r="BS533" s="248"/>
      <c r="BT533" s="248"/>
      <c r="BU533" s="248"/>
    </row>
    <row r="534" spans="1:73" s="249" customFormat="1" ht="16.5" thickBot="1">
      <c r="A534" s="242" t="s">
        <v>1052</v>
      </c>
      <c r="B534" s="250" t="str">
        <f t="shared" si="30"/>
        <v>4.1.1.4.01</v>
      </c>
      <c r="C534" s="251" t="s">
        <v>1528</v>
      </c>
      <c r="D534" s="252"/>
      <c r="E534" s="252"/>
      <c r="F534" s="252"/>
      <c r="G534" s="252"/>
      <c r="H534" s="252"/>
      <c r="I534" s="251" t="str">
        <f t="shared" si="29"/>
        <v>Usado</v>
      </c>
      <c r="J534" s="252"/>
      <c r="K534" s="252"/>
      <c r="L534" s="252"/>
      <c r="M534" s="253" t="s">
        <v>1617</v>
      </c>
      <c r="N534" s="252"/>
      <c r="O534" s="254"/>
      <c r="P534" s="254"/>
      <c r="Q534" s="254"/>
      <c r="R534" s="254"/>
      <c r="S534" s="254"/>
      <c r="T534" s="254"/>
      <c r="U534" s="248"/>
      <c r="V534" s="248"/>
      <c r="W534" s="248"/>
      <c r="X534" s="248"/>
      <c r="Y534" s="248"/>
      <c r="Z534" s="248"/>
      <c r="AA534" s="248"/>
      <c r="AB534" s="248"/>
      <c r="AC534" s="248"/>
      <c r="AD534" s="248"/>
      <c r="AE534" s="248"/>
      <c r="AF534" s="248"/>
      <c r="AG534" s="248"/>
      <c r="AH534" s="248"/>
      <c r="AI534" s="248"/>
      <c r="AJ534" s="248"/>
      <c r="AK534" s="248"/>
      <c r="AL534" s="248"/>
      <c r="AM534" s="248"/>
      <c r="AN534" s="248"/>
      <c r="AO534" s="248"/>
      <c r="AP534" s="248"/>
      <c r="AQ534" s="248"/>
      <c r="AR534" s="248"/>
      <c r="AS534" s="248"/>
      <c r="AT534" s="248"/>
      <c r="AU534" s="248"/>
      <c r="AV534" s="248"/>
      <c r="AW534" s="248"/>
      <c r="AX534" s="248"/>
      <c r="AY534" s="248"/>
      <c r="AZ534" s="248"/>
      <c r="BA534" s="248"/>
      <c r="BB534" s="248"/>
      <c r="BC534" s="248"/>
      <c r="BD534" s="248"/>
      <c r="BE534" s="248"/>
      <c r="BF534" s="248"/>
      <c r="BG534" s="248"/>
      <c r="BH534" s="248"/>
      <c r="BI534" s="248"/>
      <c r="BJ534" s="248"/>
      <c r="BK534" s="248"/>
      <c r="BL534" s="248"/>
      <c r="BM534" s="248"/>
      <c r="BN534" s="248"/>
      <c r="BO534" s="248"/>
      <c r="BP534" s="248"/>
      <c r="BQ534" s="248"/>
      <c r="BR534" s="248"/>
      <c r="BS534" s="248"/>
      <c r="BT534" s="248"/>
      <c r="BU534" s="248"/>
    </row>
    <row r="535" spans="1:73" s="249" customFormat="1" ht="16.5" thickBot="1">
      <c r="A535" s="242" t="s">
        <v>1053</v>
      </c>
      <c r="B535" s="250" t="str">
        <f t="shared" si="30"/>
        <v>4.1.1.4.01</v>
      </c>
      <c r="C535" s="251" t="s">
        <v>1514</v>
      </c>
      <c r="D535" s="252"/>
      <c r="E535" s="252"/>
      <c r="F535" s="252"/>
      <c r="G535" s="252"/>
      <c r="H535" s="252"/>
      <c r="I535" s="251" t="str">
        <f t="shared" si="29"/>
        <v>Usado</v>
      </c>
      <c r="J535" s="252"/>
      <c r="K535" s="252"/>
      <c r="L535" s="252"/>
      <c r="M535" s="253" t="s">
        <v>1618</v>
      </c>
      <c r="N535" s="252"/>
      <c r="O535" s="254"/>
      <c r="P535" s="254"/>
      <c r="Q535" s="254"/>
      <c r="R535" s="254"/>
      <c r="S535" s="254"/>
      <c r="T535" s="254"/>
      <c r="U535" s="248"/>
      <c r="V535" s="248"/>
      <c r="W535" s="248"/>
      <c r="X535" s="248"/>
      <c r="Y535" s="248"/>
      <c r="Z535" s="248"/>
      <c r="AA535" s="248"/>
      <c r="AB535" s="248"/>
      <c r="AC535" s="248"/>
      <c r="AD535" s="248"/>
      <c r="AE535" s="248"/>
      <c r="AF535" s="248"/>
      <c r="AG535" s="248"/>
      <c r="AH535" s="248"/>
      <c r="AI535" s="248"/>
      <c r="AJ535" s="248"/>
      <c r="AK535" s="248"/>
      <c r="AL535" s="248"/>
      <c r="AM535" s="248"/>
      <c r="AN535" s="248"/>
      <c r="AO535" s="248"/>
      <c r="AP535" s="248"/>
      <c r="AQ535" s="248"/>
      <c r="AR535" s="248"/>
      <c r="AS535" s="248"/>
      <c r="AT535" s="248"/>
      <c r="AU535" s="248"/>
      <c r="AV535" s="248"/>
      <c r="AW535" s="248"/>
      <c r="AX535" s="248"/>
      <c r="AY535" s="248"/>
      <c r="AZ535" s="248"/>
      <c r="BA535" s="248"/>
      <c r="BB535" s="248"/>
      <c r="BC535" s="248"/>
      <c r="BD535" s="248"/>
      <c r="BE535" s="248"/>
      <c r="BF535" s="248"/>
      <c r="BG535" s="248"/>
      <c r="BH535" s="248"/>
      <c r="BI535" s="248"/>
      <c r="BJ535" s="248"/>
      <c r="BK535" s="248"/>
      <c r="BL535" s="248"/>
      <c r="BM535" s="248"/>
      <c r="BN535" s="248"/>
      <c r="BO535" s="248"/>
      <c r="BP535" s="248"/>
      <c r="BQ535" s="248"/>
      <c r="BR535" s="248"/>
      <c r="BS535" s="248"/>
      <c r="BT535" s="248"/>
      <c r="BU535" s="248"/>
    </row>
    <row r="536" spans="1:73" s="249" customFormat="1" ht="16.5" thickBot="1">
      <c r="A536" s="242" t="s">
        <v>1054</v>
      </c>
      <c r="B536" s="250" t="str">
        <f t="shared" si="30"/>
        <v>4.1.1.4.01</v>
      </c>
      <c r="C536" s="251" t="s">
        <v>1510</v>
      </c>
      <c r="D536" s="252"/>
      <c r="E536" s="252"/>
      <c r="F536" s="252"/>
      <c r="G536" s="252"/>
      <c r="H536" s="252"/>
      <c r="I536" s="251" t="str">
        <f t="shared" si="29"/>
        <v>Usado</v>
      </c>
      <c r="J536" s="252"/>
      <c r="K536" s="252"/>
      <c r="L536" s="252"/>
      <c r="M536" s="253" t="s">
        <v>1619</v>
      </c>
      <c r="N536" s="252"/>
      <c r="O536" s="254"/>
      <c r="P536" s="254"/>
      <c r="Q536" s="254"/>
      <c r="R536" s="254"/>
      <c r="S536" s="254"/>
      <c r="T536" s="254"/>
      <c r="U536" s="248"/>
      <c r="V536" s="248"/>
      <c r="W536" s="248"/>
      <c r="X536" s="248"/>
      <c r="Y536" s="248"/>
      <c r="Z536" s="248"/>
      <c r="AA536" s="248"/>
      <c r="AB536" s="248"/>
      <c r="AC536" s="248"/>
      <c r="AD536" s="248"/>
      <c r="AE536" s="248"/>
      <c r="AF536" s="248"/>
      <c r="AG536" s="248"/>
      <c r="AH536" s="248"/>
      <c r="AI536" s="248"/>
      <c r="AJ536" s="248"/>
      <c r="AK536" s="248"/>
      <c r="AL536" s="248"/>
      <c r="AM536" s="248"/>
      <c r="AN536" s="248"/>
      <c r="AO536" s="248"/>
      <c r="AP536" s="248"/>
      <c r="AQ536" s="248"/>
      <c r="AR536" s="248"/>
      <c r="AS536" s="248"/>
      <c r="AT536" s="248"/>
      <c r="AU536" s="248"/>
      <c r="AV536" s="248"/>
      <c r="AW536" s="248"/>
      <c r="AX536" s="248"/>
      <c r="AY536" s="248"/>
      <c r="AZ536" s="248"/>
      <c r="BA536" s="248"/>
      <c r="BB536" s="248"/>
      <c r="BC536" s="248"/>
      <c r="BD536" s="248"/>
      <c r="BE536" s="248"/>
      <c r="BF536" s="248"/>
      <c r="BG536" s="248"/>
      <c r="BH536" s="248"/>
      <c r="BI536" s="248"/>
      <c r="BJ536" s="248"/>
      <c r="BK536" s="248"/>
      <c r="BL536" s="248"/>
      <c r="BM536" s="248"/>
      <c r="BN536" s="248"/>
      <c r="BO536" s="248"/>
      <c r="BP536" s="248"/>
      <c r="BQ536" s="248"/>
      <c r="BR536" s="248"/>
      <c r="BS536" s="248"/>
      <c r="BT536" s="248"/>
      <c r="BU536" s="248"/>
    </row>
    <row r="537" spans="1:73" s="249" customFormat="1" ht="16.5" thickBot="1">
      <c r="A537" s="242" t="s">
        <v>1055</v>
      </c>
      <c r="B537" s="250" t="str">
        <f t="shared" si="30"/>
        <v>4.1.1.4.01</v>
      </c>
      <c r="C537" s="251" t="s">
        <v>1529</v>
      </c>
      <c r="D537" s="252"/>
      <c r="E537" s="252"/>
      <c r="F537" s="252"/>
      <c r="G537" s="252"/>
      <c r="H537" s="252"/>
      <c r="I537" s="251" t="str">
        <f t="shared" si="29"/>
        <v>Usado</v>
      </c>
      <c r="J537" s="252"/>
      <c r="K537" s="252"/>
      <c r="L537" s="252"/>
      <c r="M537" s="253" t="s">
        <v>1620</v>
      </c>
      <c r="N537" s="252"/>
      <c r="O537" s="254"/>
      <c r="P537" s="254"/>
      <c r="Q537" s="254"/>
      <c r="R537" s="254"/>
      <c r="S537" s="254"/>
      <c r="T537" s="254"/>
      <c r="U537" s="248"/>
      <c r="V537" s="248"/>
      <c r="W537" s="248"/>
      <c r="X537" s="248"/>
      <c r="Y537" s="248"/>
      <c r="Z537" s="248"/>
      <c r="AA537" s="248"/>
      <c r="AB537" s="248"/>
      <c r="AC537" s="248"/>
      <c r="AD537" s="248"/>
      <c r="AE537" s="248"/>
      <c r="AF537" s="248"/>
      <c r="AG537" s="248"/>
      <c r="AH537" s="248"/>
      <c r="AI537" s="248"/>
      <c r="AJ537" s="248"/>
      <c r="AK537" s="248"/>
      <c r="AL537" s="248"/>
      <c r="AM537" s="248"/>
      <c r="AN537" s="248"/>
      <c r="AO537" s="248"/>
      <c r="AP537" s="248"/>
      <c r="AQ537" s="248"/>
      <c r="AR537" s="248"/>
      <c r="AS537" s="248"/>
      <c r="AT537" s="248"/>
      <c r="AU537" s="248"/>
      <c r="AV537" s="248"/>
      <c r="AW537" s="248"/>
      <c r="AX537" s="248"/>
      <c r="AY537" s="248"/>
      <c r="AZ537" s="248"/>
      <c r="BA537" s="248"/>
      <c r="BB537" s="248"/>
      <c r="BC537" s="248"/>
      <c r="BD537" s="248"/>
      <c r="BE537" s="248"/>
      <c r="BF537" s="248"/>
      <c r="BG537" s="248"/>
      <c r="BH537" s="248"/>
      <c r="BI537" s="248"/>
      <c r="BJ537" s="248"/>
      <c r="BK537" s="248"/>
      <c r="BL537" s="248"/>
      <c r="BM537" s="248"/>
      <c r="BN537" s="248"/>
      <c r="BO537" s="248"/>
      <c r="BP537" s="248"/>
      <c r="BQ537" s="248"/>
      <c r="BR537" s="248"/>
      <c r="BS537" s="248"/>
      <c r="BT537" s="248"/>
      <c r="BU537" s="248"/>
    </row>
    <row r="538" spans="1:73" s="249" customFormat="1" ht="16.5" thickBot="1">
      <c r="A538" s="242" t="s">
        <v>1056</v>
      </c>
      <c r="B538" s="250" t="str">
        <f t="shared" si="30"/>
        <v>4.1.1.4.01</v>
      </c>
      <c r="C538" s="251" t="s">
        <v>1515</v>
      </c>
      <c r="D538" s="252"/>
      <c r="E538" s="252"/>
      <c r="F538" s="252"/>
      <c r="G538" s="252"/>
      <c r="H538" s="252"/>
      <c r="I538" s="251" t="str">
        <f t="shared" si="29"/>
        <v>Usado</v>
      </c>
      <c r="J538" s="252"/>
      <c r="K538" s="252"/>
      <c r="L538" s="252"/>
      <c r="M538" s="253" t="s">
        <v>1621</v>
      </c>
      <c r="N538" s="252"/>
      <c r="O538" s="254"/>
      <c r="P538" s="254"/>
      <c r="Q538" s="254"/>
      <c r="R538" s="254"/>
      <c r="S538" s="254"/>
      <c r="T538" s="254"/>
      <c r="U538" s="248"/>
      <c r="V538" s="248"/>
      <c r="W538" s="248"/>
      <c r="X538" s="248"/>
      <c r="Y538" s="248"/>
      <c r="Z538" s="248"/>
      <c r="AA538" s="248"/>
      <c r="AB538" s="248"/>
      <c r="AC538" s="248"/>
      <c r="AD538" s="248"/>
      <c r="AE538" s="248"/>
      <c r="AF538" s="248"/>
      <c r="AG538" s="248"/>
      <c r="AH538" s="248"/>
      <c r="AI538" s="248"/>
      <c r="AJ538" s="248"/>
      <c r="AK538" s="248"/>
      <c r="AL538" s="248"/>
      <c r="AM538" s="248"/>
      <c r="AN538" s="248"/>
      <c r="AO538" s="248"/>
      <c r="AP538" s="248"/>
      <c r="AQ538" s="248"/>
      <c r="AR538" s="248"/>
      <c r="AS538" s="248"/>
      <c r="AT538" s="248"/>
      <c r="AU538" s="248"/>
      <c r="AV538" s="248"/>
      <c r="AW538" s="248"/>
      <c r="AX538" s="248"/>
      <c r="AY538" s="248"/>
      <c r="AZ538" s="248"/>
      <c r="BA538" s="248"/>
      <c r="BB538" s="248"/>
      <c r="BC538" s="248"/>
      <c r="BD538" s="248"/>
      <c r="BE538" s="248"/>
      <c r="BF538" s="248"/>
      <c r="BG538" s="248"/>
      <c r="BH538" s="248"/>
      <c r="BI538" s="248"/>
      <c r="BJ538" s="248"/>
      <c r="BK538" s="248"/>
      <c r="BL538" s="248"/>
      <c r="BM538" s="248"/>
      <c r="BN538" s="248"/>
      <c r="BO538" s="248"/>
      <c r="BP538" s="248"/>
      <c r="BQ538" s="248"/>
      <c r="BR538" s="248"/>
      <c r="BS538" s="248"/>
      <c r="BT538" s="248"/>
      <c r="BU538" s="248"/>
    </row>
    <row r="539" spans="1:73" s="249" customFormat="1" ht="16.5" thickBot="1">
      <c r="A539" s="242" t="s">
        <v>1057</v>
      </c>
      <c r="B539" s="250" t="str">
        <f t="shared" si="30"/>
        <v>4.1.1.4.01</v>
      </c>
      <c r="C539" s="251" t="s">
        <v>1510</v>
      </c>
      <c r="D539" s="252"/>
      <c r="E539" s="252"/>
      <c r="F539" s="252"/>
      <c r="G539" s="252"/>
      <c r="H539" s="252"/>
      <c r="I539" s="251" t="str">
        <f t="shared" si="29"/>
        <v>Usado</v>
      </c>
      <c r="J539" s="252"/>
      <c r="K539" s="252"/>
      <c r="L539" s="252"/>
      <c r="M539" s="253" t="s">
        <v>1622</v>
      </c>
      <c r="N539" s="252"/>
      <c r="O539" s="254"/>
      <c r="P539" s="254"/>
      <c r="Q539" s="254"/>
      <c r="R539" s="254"/>
      <c r="S539" s="254"/>
      <c r="T539" s="254"/>
      <c r="U539" s="248"/>
      <c r="V539" s="248"/>
      <c r="W539" s="248"/>
      <c r="X539" s="248"/>
      <c r="Y539" s="248"/>
      <c r="Z539" s="248"/>
      <c r="AA539" s="248"/>
      <c r="AB539" s="248"/>
      <c r="AC539" s="248"/>
      <c r="AD539" s="248"/>
      <c r="AE539" s="248"/>
      <c r="AF539" s="248"/>
      <c r="AG539" s="248"/>
      <c r="AH539" s="248"/>
      <c r="AI539" s="248"/>
      <c r="AJ539" s="248"/>
      <c r="AK539" s="248"/>
      <c r="AL539" s="248"/>
      <c r="AM539" s="248"/>
      <c r="AN539" s="248"/>
      <c r="AO539" s="248"/>
      <c r="AP539" s="248"/>
      <c r="AQ539" s="248"/>
      <c r="AR539" s="248"/>
      <c r="AS539" s="248"/>
      <c r="AT539" s="248"/>
      <c r="AU539" s="248"/>
      <c r="AV539" s="248"/>
      <c r="AW539" s="248"/>
      <c r="AX539" s="248"/>
      <c r="AY539" s="248"/>
      <c r="AZ539" s="248"/>
      <c r="BA539" s="248"/>
      <c r="BB539" s="248"/>
      <c r="BC539" s="248"/>
      <c r="BD539" s="248"/>
      <c r="BE539" s="248"/>
      <c r="BF539" s="248"/>
      <c r="BG539" s="248"/>
      <c r="BH539" s="248"/>
      <c r="BI539" s="248"/>
      <c r="BJ539" s="248"/>
      <c r="BK539" s="248"/>
      <c r="BL539" s="248"/>
      <c r="BM539" s="248"/>
      <c r="BN539" s="248"/>
      <c r="BO539" s="248"/>
      <c r="BP539" s="248"/>
      <c r="BQ539" s="248"/>
      <c r="BR539" s="248"/>
      <c r="BS539" s="248"/>
      <c r="BT539" s="248"/>
      <c r="BU539" s="248"/>
    </row>
    <row r="540" spans="1:73" s="249" customFormat="1" ht="16.5" thickBot="1">
      <c r="A540" s="242" t="s">
        <v>1058</v>
      </c>
      <c r="B540" s="250" t="str">
        <f t="shared" si="30"/>
        <v>4.1.1.4.01</v>
      </c>
      <c r="C540" s="251" t="s">
        <v>1530</v>
      </c>
      <c r="D540" s="252"/>
      <c r="E540" s="252"/>
      <c r="F540" s="252"/>
      <c r="G540" s="252"/>
      <c r="H540" s="252"/>
      <c r="I540" s="251" t="str">
        <f t="shared" si="29"/>
        <v>Usado</v>
      </c>
      <c r="J540" s="252"/>
      <c r="K540" s="252"/>
      <c r="L540" s="252"/>
      <c r="M540" s="253" t="s">
        <v>1623</v>
      </c>
      <c r="N540" s="252"/>
      <c r="O540" s="254"/>
      <c r="P540" s="254"/>
      <c r="Q540" s="254"/>
      <c r="R540" s="254"/>
      <c r="S540" s="254"/>
      <c r="T540" s="254"/>
      <c r="U540" s="248"/>
      <c r="V540" s="248"/>
      <c r="W540" s="248"/>
      <c r="X540" s="248"/>
      <c r="Y540" s="248"/>
      <c r="Z540" s="248"/>
      <c r="AA540" s="248"/>
      <c r="AB540" s="248"/>
      <c r="AC540" s="248"/>
      <c r="AD540" s="248"/>
      <c r="AE540" s="248"/>
      <c r="AF540" s="248"/>
      <c r="AG540" s="248"/>
      <c r="AH540" s="248"/>
      <c r="AI540" s="248"/>
      <c r="AJ540" s="248"/>
      <c r="AK540" s="248"/>
      <c r="AL540" s="248"/>
      <c r="AM540" s="248"/>
      <c r="AN540" s="248"/>
      <c r="AO540" s="248"/>
      <c r="AP540" s="248"/>
      <c r="AQ540" s="248"/>
      <c r="AR540" s="248"/>
      <c r="AS540" s="248"/>
      <c r="AT540" s="248"/>
      <c r="AU540" s="248"/>
      <c r="AV540" s="248"/>
      <c r="AW540" s="248"/>
      <c r="AX540" s="248"/>
      <c r="AY540" s="248"/>
      <c r="AZ540" s="248"/>
      <c r="BA540" s="248"/>
      <c r="BB540" s="248"/>
      <c r="BC540" s="248"/>
      <c r="BD540" s="248"/>
      <c r="BE540" s="248"/>
      <c r="BF540" s="248"/>
      <c r="BG540" s="248"/>
      <c r="BH540" s="248"/>
      <c r="BI540" s="248"/>
      <c r="BJ540" s="248"/>
      <c r="BK540" s="248"/>
      <c r="BL540" s="248"/>
      <c r="BM540" s="248"/>
      <c r="BN540" s="248"/>
      <c r="BO540" s="248"/>
      <c r="BP540" s="248"/>
      <c r="BQ540" s="248"/>
      <c r="BR540" s="248"/>
      <c r="BS540" s="248"/>
      <c r="BT540" s="248"/>
      <c r="BU540" s="248"/>
    </row>
    <row r="541" spans="1:73" s="249" customFormat="1" ht="16.5" thickBot="1">
      <c r="A541" s="242" t="s">
        <v>1059</v>
      </c>
      <c r="B541" s="250" t="s">
        <v>60</v>
      </c>
      <c r="C541" s="256" t="s">
        <v>1531</v>
      </c>
      <c r="D541" s="252"/>
      <c r="E541" s="252"/>
      <c r="F541" s="252"/>
      <c r="G541" s="252"/>
      <c r="H541" s="252"/>
      <c r="I541" s="251" t="str">
        <f t="shared" si="29"/>
        <v>Usado</v>
      </c>
      <c r="J541" s="252"/>
      <c r="K541" s="252"/>
      <c r="L541" s="252"/>
      <c r="M541" s="253" t="s">
        <v>1624</v>
      </c>
      <c r="N541" s="252"/>
      <c r="O541" s="254"/>
      <c r="P541" s="254"/>
      <c r="Q541" s="254"/>
      <c r="R541" s="254"/>
      <c r="S541" s="254"/>
      <c r="T541" s="254"/>
      <c r="U541" s="248"/>
      <c r="V541" s="248"/>
      <c r="W541" s="248"/>
      <c r="X541" s="248"/>
      <c r="Y541" s="248"/>
      <c r="Z541" s="248"/>
      <c r="AA541" s="248"/>
      <c r="AB541" s="248"/>
      <c r="AC541" s="248"/>
      <c r="AD541" s="248"/>
      <c r="AE541" s="248"/>
      <c r="AF541" s="248"/>
      <c r="AG541" s="248"/>
      <c r="AH541" s="248"/>
      <c r="AI541" s="248"/>
      <c r="AJ541" s="248"/>
      <c r="AK541" s="248"/>
      <c r="AL541" s="248"/>
      <c r="AM541" s="248"/>
      <c r="AN541" s="248"/>
      <c r="AO541" s="248"/>
      <c r="AP541" s="248"/>
      <c r="AQ541" s="248"/>
      <c r="AR541" s="248"/>
      <c r="AS541" s="248"/>
      <c r="AT541" s="248"/>
      <c r="AU541" s="248"/>
      <c r="AV541" s="248"/>
      <c r="AW541" s="248"/>
      <c r="AX541" s="248"/>
      <c r="AY541" s="248"/>
      <c r="AZ541" s="248"/>
      <c r="BA541" s="248"/>
      <c r="BB541" s="248"/>
      <c r="BC541" s="248"/>
      <c r="BD541" s="248"/>
      <c r="BE541" s="248"/>
      <c r="BF541" s="248"/>
      <c r="BG541" s="248"/>
      <c r="BH541" s="248"/>
      <c r="BI541" s="248"/>
      <c r="BJ541" s="248"/>
      <c r="BK541" s="248"/>
      <c r="BL541" s="248"/>
      <c r="BM541" s="248"/>
      <c r="BN541" s="248"/>
      <c r="BO541" s="248"/>
      <c r="BP541" s="248"/>
      <c r="BQ541" s="248"/>
      <c r="BR541" s="248"/>
      <c r="BS541" s="248"/>
      <c r="BT541" s="248"/>
      <c r="BU541" s="248"/>
    </row>
    <row r="542" spans="1:73" s="249" customFormat="1" ht="16.5" thickBot="1">
      <c r="A542" s="242" t="s">
        <v>1060</v>
      </c>
      <c r="B542" s="250" t="s">
        <v>60</v>
      </c>
      <c r="C542" s="251" t="s">
        <v>1528</v>
      </c>
      <c r="D542" s="252"/>
      <c r="E542" s="252"/>
      <c r="F542" s="252"/>
      <c r="G542" s="252"/>
      <c r="H542" s="252"/>
      <c r="I542" s="251" t="str">
        <f t="shared" si="29"/>
        <v>Usado</v>
      </c>
      <c r="J542" s="252"/>
      <c r="K542" s="252"/>
      <c r="L542" s="252"/>
      <c r="M542" s="253" t="s">
        <v>1625</v>
      </c>
      <c r="N542" s="252"/>
      <c r="O542" s="254"/>
      <c r="P542" s="254"/>
      <c r="Q542" s="254"/>
      <c r="R542" s="254"/>
      <c r="S542" s="254"/>
      <c r="T542" s="254"/>
      <c r="U542" s="248"/>
      <c r="V542" s="248"/>
      <c r="W542" s="248"/>
      <c r="X542" s="248"/>
      <c r="Y542" s="248"/>
      <c r="Z542" s="248"/>
      <c r="AA542" s="248"/>
      <c r="AB542" s="248"/>
      <c r="AC542" s="248"/>
      <c r="AD542" s="248"/>
      <c r="AE542" s="248"/>
      <c r="AF542" s="248"/>
      <c r="AG542" s="248"/>
      <c r="AH542" s="248"/>
      <c r="AI542" s="248"/>
      <c r="AJ542" s="248"/>
      <c r="AK542" s="248"/>
      <c r="AL542" s="248"/>
      <c r="AM542" s="248"/>
      <c r="AN542" s="248"/>
      <c r="AO542" s="248"/>
      <c r="AP542" s="248"/>
      <c r="AQ542" s="248"/>
      <c r="AR542" s="248"/>
      <c r="AS542" s="248"/>
      <c r="AT542" s="248"/>
      <c r="AU542" s="248"/>
      <c r="AV542" s="248"/>
      <c r="AW542" s="248"/>
      <c r="AX542" s="248"/>
      <c r="AY542" s="248"/>
      <c r="AZ542" s="248"/>
      <c r="BA542" s="248"/>
      <c r="BB542" s="248"/>
      <c r="BC542" s="248"/>
      <c r="BD542" s="248"/>
      <c r="BE542" s="248"/>
      <c r="BF542" s="248"/>
      <c r="BG542" s="248"/>
      <c r="BH542" s="248"/>
      <c r="BI542" s="248"/>
      <c r="BJ542" s="248"/>
      <c r="BK542" s="248"/>
      <c r="BL542" s="248"/>
      <c r="BM542" s="248"/>
      <c r="BN542" s="248"/>
      <c r="BO542" s="248"/>
      <c r="BP542" s="248"/>
      <c r="BQ542" s="248"/>
      <c r="BR542" s="248"/>
      <c r="BS542" s="248"/>
      <c r="BT542" s="248"/>
      <c r="BU542" s="248"/>
    </row>
    <row r="543" spans="1:73" s="249" customFormat="1" ht="16.5" thickBot="1">
      <c r="A543" s="242" t="s">
        <v>1061</v>
      </c>
      <c r="B543" s="250" t="str">
        <f t="shared" ref="B543:B551" si="31">+B541</f>
        <v>4.1.1.4.01</v>
      </c>
      <c r="C543" s="251" t="s">
        <v>1511</v>
      </c>
      <c r="D543" s="252"/>
      <c r="E543" s="252"/>
      <c r="F543" s="252"/>
      <c r="G543" s="252"/>
      <c r="H543" s="252"/>
      <c r="I543" s="251" t="str">
        <f t="shared" si="29"/>
        <v>Usado</v>
      </c>
      <c r="J543" s="252"/>
      <c r="K543" s="252"/>
      <c r="L543" s="252"/>
      <c r="M543" s="253" t="s">
        <v>1626</v>
      </c>
      <c r="N543" s="252"/>
      <c r="O543" s="254"/>
      <c r="P543" s="254"/>
      <c r="Q543" s="254"/>
      <c r="R543" s="254"/>
      <c r="S543" s="254"/>
      <c r="T543" s="254"/>
      <c r="U543" s="248"/>
      <c r="V543" s="248"/>
      <c r="W543" s="248"/>
      <c r="X543" s="248"/>
      <c r="Y543" s="248"/>
      <c r="Z543" s="248"/>
      <c r="AA543" s="248"/>
      <c r="AB543" s="248"/>
      <c r="AC543" s="248"/>
      <c r="AD543" s="248"/>
      <c r="AE543" s="248"/>
      <c r="AF543" s="248"/>
      <c r="AG543" s="248"/>
      <c r="AH543" s="248"/>
      <c r="AI543" s="248"/>
      <c r="AJ543" s="248"/>
      <c r="AK543" s="248"/>
      <c r="AL543" s="248"/>
      <c r="AM543" s="248"/>
      <c r="AN543" s="248"/>
      <c r="AO543" s="248"/>
      <c r="AP543" s="248"/>
      <c r="AQ543" s="248"/>
      <c r="AR543" s="248"/>
      <c r="AS543" s="248"/>
      <c r="AT543" s="248"/>
      <c r="AU543" s="248"/>
      <c r="AV543" s="248"/>
      <c r="AW543" s="248"/>
      <c r="AX543" s="248"/>
      <c r="AY543" s="248"/>
      <c r="AZ543" s="248"/>
      <c r="BA543" s="248"/>
      <c r="BB543" s="248"/>
      <c r="BC543" s="248"/>
      <c r="BD543" s="248"/>
      <c r="BE543" s="248"/>
      <c r="BF543" s="248"/>
      <c r="BG543" s="248"/>
      <c r="BH543" s="248"/>
      <c r="BI543" s="248"/>
      <c r="BJ543" s="248"/>
      <c r="BK543" s="248"/>
      <c r="BL543" s="248"/>
      <c r="BM543" s="248"/>
      <c r="BN543" s="248"/>
      <c r="BO543" s="248"/>
      <c r="BP543" s="248"/>
      <c r="BQ543" s="248"/>
      <c r="BR543" s="248"/>
      <c r="BS543" s="248"/>
      <c r="BT543" s="248"/>
      <c r="BU543" s="248"/>
    </row>
    <row r="544" spans="1:73" s="249" customFormat="1" ht="16.5" thickBot="1">
      <c r="A544" s="242" t="s">
        <v>1062</v>
      </c>
      <c r="B544" s="250" t="str">
        <f t="shared" si="31"/>
        <v>4.1.1.4.01</v>
      </c>
      <c r="C544" s="251" t="s">
        <v>1532</v>
      </c>
      <c r="D544" s="252"/>
      <c r="E544" s="252"/>
      <c r="F544" s="252"/>
      <c r="G544" s="252"/>
      <c r="H544" s="252"/>
      <c r="I544" s="251" t="str">
        <f t="shared" si="29"/>
        <v>Usado</v>
      </c>
      <c r="J544" s="252"/>
      <c r="K544" s="252"/>
      <c r="L544" s="252"/>
      <c r="M544" s="253" t="s">
        <v>1627</v>
      </c>
      <c r="N544" s="252"/>
      <c r="O544" s="254"/>
      <c r="P544" s="254"/>
      <c r="Q544" s="254"/>
      <c r="R544" s="254"/>
      <c r="S544" s="254"/>
      <c r="T544" s="254"/>
      <c r="U544" s="248"/>
      <c r="V544" s="248"/>
      <c r="W544" s="248"/>
      <c r="X544" s="248"/>
      <c r="Y544" s="248"/>
      <c r="Z544" s="248"/>
      <c r="AA544" s="248"/>
      <c r="AB544" s="248"/>
      <c r="AC544" s="248"/>
      <c r="AD544" s="248"/>
      <c r="AE544" s="248"/>
      <c r="AF544" s="248"/>
      <c r="AG544" s="248"/>
      <c r="AH544" s="248"/>
      <c r="AI544" s="248"/>
      <c r="AJ544" s="248"/>
      <c r="AK544" s="248"/>
      <c r="AL544" s="248"/>
      <c r="AM544" s="248"/>
      <c r="AN544" s="248"/>
      <c r="AO544" s="248"/>
      <c r="AP544" s="248"/>
      <c r="AQ544" s="248"/>
      <c r="AR544" s="248"/>
      <c r="AS544" s="248"/>
      <c r="AT544" s="248"/>
      <c r="AU544" s="248"/>
      <c r="AV544" s="248"/>
      <c r="AW544" s="248"/>
      <c r="AX544" s="248"/>
      <c r="AY544" s="248"/>
      <c r="AZ544" s="248"/>
      <c r="BA544" s="248"/>
      <c r="BB544" s="248"/>
      <c r="BC544" s="248"/>
      <c r="BD544" s="248"/>
      <c r="BE544" s="248"/>
      <c r="BF544" s="248"/>
      <c r="BG544" s="248"/>
      <c r="BH544" s="248"/>
      <c r="BI544" s="248"/>
      <c r="BJ544" s="248"/>
      <c r="BK544" s="248"/>
      <c r="BL544" s="248"/>
      <c r="BM544" s="248"/>
      <c r="BN544" s="248"/>
      <c r="BO544" s="248"/>
      <c r="BP544" s="248"/>
      <c r="BQ544" s="248"/>
      <c r="BR544" s="248"/>
      <c r="BS544" s="248"/>
      <c r="BT544" s="248"/>
      <c r="BU544" s="248"/>
    </row>
    <row r="545" spans="1:73" s="249" customFormat="1" ht="16.5" thickBot="1">
      <c r="A545" s="242" t="s">
        <v>1063</v>
      </c>
      <c r="B545" s="250" t="str">
        <f t="shared" si="31"/>
        <v>4.1.1.4.01</v>
      </c>
      <c r="C545" s="251" t="s">
        <v>1533</v>
      </c>
      <c r="D545" s="252"/>
      <c r="E545" s="252"/>
      <c r="F545" s="252"/>
      <c r="G545" s="252"/>
      <c r="H545" s="252"/>
      <c r="I545" s="251" t="str">
        <f t="shared" si="29"/>
        <v>Usado</v>
      </c>
      <c r="J545" s="252"/>
      <c r="K545" s="252"/>
      <c r="L545" s="252"/>
      <c r="M545" s="253" t="s">
        <v>1628</v>
      </c>
      <c r="N545" s="252"/>
      <c r="O545" s="254"/>
      <c r="P545" s="254"/>
      <c r="Q545" s="254"/>
      <c r="R545" s="254"/>
      <c r="S545" s="254"/>
      <c r="T545" s="254"/>
      <c r="U545" s="248"/>
      <c r="V545" s="248"/>
      <c r="W545" s="248"/>
      <c r="X545" s="248"/>
      <c r="Y545" s="248"/>
      <c r="Z545" s="248"/>
      <c r="AA545" s="248"/>
      <c r="AB545" s="248"/>
      <c r="AC545" s="248"/>
      <c r="AD545" s="248"/>
      <c r="AE545" s="248"/>
      <c r="AF545" s="248"/>
      <c r="AG545" s="248"/>
      <c r="AH545" s="248"/>
      <c r="AI545" s="248"/>
      <c r="AJ545" s="248"/>
      <c r="AK545" s="248"/>
      <c r="AL545" s="248"/>
      <c r="AM545" s="248"/>
      <c r="AN545" s="248"/>
      <c r="AO545" s="248"/>
      <c r="AP545" s="248"/>
      <c r="AQ545" s="248"/>
      <c r="AR545" s="248"/>
      <c r="AS545" s="248"/>
      <c r="AT545" s="248"/>
      <c r="AU545" s="248"/>
      <c r="AV545" s="248"/>
      <c r="AW545" s="248"/>
      <c r="AX545" s="248"/>
      <c r="AY545" s="248"/>
      <c r="AZ545" s="248"/>
      <c r="BA545" s="248"/>
      <c r="BB545" s="248"/>
      <c r="BC545" s="248"/>
      <c r="BD545" s="248"/>
      <c r="BE545" s="248"/>
      <c r="BF545" s="248"/>
      <c r="BG545" s="248"/>
      <c r="BH545" s="248"/>
      <c r="BI545" s="248"/>
      <c r="BJ545" s="248"/>
      <c r="BK545" s="248"/>
      <c r="BL545" s="248"/>
      <c r="BM545" s="248"/>
      <c r="BN545" s="248"/>
      <c r="BO545" s="248"/>
      <c r="BP545" s="248"/>
      <c r="BQ545" s="248"/>
      <c r="BR545" s="248"/>
      <c r="BS545" s="248"/>
      <c r="BT545" s="248"/>
      <c r="BU545" s="248"/>
    </row>
    <row r="546" spans="1:73" s="249" customFormat="1" ht="16.5" thickBot="1">
      <c r="A546" s="242" t="s">
        <v>1064</v>
      </c>
      <c r="B546" s="250" t="str">
        <f t="shared" si="31"/>
        <v>4.1.1.4.01</v>
      </c>
      <c r="C546" s="251" t="s">
        <v>1532</v>
      </c>
      <c r="D546" s="252"/>
      <c r="E546" s="252"/>
      <c r="F546" s="252"/>
      <c r="G546" s="252"/>
      <c r="H546" s="252"/>
      <c r="I546" s="251" t="str">
        <f t="shared" si="29"/>
        <v>Usado</v>
      </c>
      <c r="J546" s="252"/>
      <c r="K546" s="252"/>
      <c r="L546" s="252"/>
      <c r="M546" s="253" t="s">
        <v>1629</v>
      </c>
      <c r="N546" s="252"/>
      <c r="O546" s="254"/>
      <c r="P546" s="254"/>
      <c r="Q546" s="254"/>
      <c r="R546" s="254"/>
      <c r="S546" s="254"/>
      <c r="T546" s="254"/>
      <c r="U546" s="248"/>
      <c r="V546" s="248"/>
      <c r="W546" s="248"/>
      <c r="X546" s="248"/>
      <c r="Y546" s="248"/>
      <c r="Z546" s="248"/>
      <c r="AA546" s="248"/>
      <c r="AB546" s="248"/>
      <c r="AC546" s="248"/>
      <c r="AD546" s="248"/>
      <c r="AE546" s="248"/>
      <c r="AF546" s="248"/>
      <c r="AG546" s="248"/>
      <c r="AH546" s="248"/>
      <c r="AI546" s="248"/>
      <c r="AJ546" s="248"/>
      <c r="AK546" s="248"/>
      <c r="AL546" s="248"/>
      <c r="AM546" s="248"/>
      <c r="AN546" s="248"/>
      <c r="AO546" s="248"/>
      <c r="AP546" s="248"/>
      <c r="AQ546" s="248"/>
      <c r="AR546" s="248"/>
      <c r="AS546" s="248"/>
      <c r="AT546" s="248"/>
      <c r="AU546" s="248"/>
      <c r="AV546" s="248"/>
      <c r="AW546" s="248"/>
      <c r="AX546" s="248"/>
      <c r="AY546" s="248"/>
      <c r="AZ546" s="248"/>
      <c r="BA546" s="248"/>
      <c r="BB546" s="248"/>
      <c r="BC546" s="248"/>
      <c r="BD546" s="248"/>
      <c r="BE546" s="248"/>
      <c r="BF546" s="248"/>
      <c r="BG546" s="248"/>
      <c r="BH546" s="248"/>
      <c r="BI546" s="248"/>
      <c r="BJ546" s="248"/>
      <c r="BK546" s="248"/>
      <c r="BL546" s="248"/>
      <c r="BM546" s="248"/>
      <c r="BN546" s="248"/>
      <c r="BO546" s="248"/>
      <c r="BP546" s="248"/>
      <c r="BQ546" s="248"/>
      <c r="BR546" s="248"/>
      <c r="BS546" s="248"/>
      <c r="BT546" s="248"/>
      <c r="BU546" s="248"/>
    </row>
    <row r="547" spans="1:73" s="249" customFormat="1" ht="16.5" thickBot="1">
      <c r="A547" s="242" t="s">
        <v>1065</v>
      </c>
      <c r="B547" s="250" t="str">
        <f t="shared" si="31"/>
        <v>4.1.1.4.01</v>
      </c>
      <c r="C547" s="251" t="s">
        <v>1534</v>
      </c>
      <c r="D547" s="252"/>
      <c r="E547" s="252"/>
      <c r="F547" s="252"/>
      <c r="G547" s="252"/>
      <c r="H547" s="252"/>
      <c r="I547" s="251" t="str">
        <f t="shared" si="29"/>
        <v>Usado</v>
      </c>
      <c r="J547" s="252"/>
      <c r="K547" s="252"/>
      <c r="L547" s="252"/>
      <c r="M547" s="253" t="s">
        <v>1630</v>
      </c>
      <c r="N547" s="252"/>
      <c r="O547" s="254"/>
      <c r="P547" s="254"/>
      <c r="Q547" s="254"/>
      <c r="R547" s="254"/>
      <c r="S547" s="254"/>
      <c r="T547" s="254"/>
      <c r="U547" s="248"/>
      <c r="V547" s="248"/>
      <c r="W547" s="248"/>
      <c r="X547" s="248"/>
      <c r="Y547" s="248"/>
      <c r="Z547" s="248"/>
      <c r="AA547" s="248"/>
      <c r="AB547" s="248"/>
      <c r="AC547" s="248"/>
      <c r="AD547" s="248"/>
      <c r="AE547" s="248"/>
      <c r="AF547" s="248"/>
      <c r="AG547" s="248"/>
      <c r="AH547" s="248"/>
      <c r="AI547" s="248"/>
      <c r="AJ547" s="248"/>
      <c r="AK547" s="248"/>
      <c r="AL547" s="248"/>
      <c r="AM547" s="248"/>
      <c r="AN547" s="248"/>
      <c r="AO547" s="248"/>
      <c r="AP547" s="248"/>
      <c r="AQ547" s="248"/>
      <c r="AR547" s="248"/>
      <c r="AS547" s="248"/>
      <c r="AT547" s="248"/>
      <c r="AU547" s="248"/>
      <c r="AV547" s="248"/>
      <c r="AW547" s="248"/>
      <c r="AX547" s="248"/>
      <c r="AY547" s="248"/>
      <c r="AZ547" s="248"/>
      <c r="BA547" s="248"/>
      <c r="BB547" s="248"/>
      <c r="BC547" s="248"/>
      <c r="BD547" s="248"/>
      <c r="BE547" s="248"/>
      <c r="BF547" s="248"/>
      <c r="BG547" s="248"/>
      <c r="BH547" s="248"/>
      <c r="BI547" s="248"/>
      <c r="BJ547" s="248"/>
      <c r="BK547" s="248"/>
      <c r="BL547" s="248"/>
      <c r="BM547" s="248"/>
      <c r="BN547" s="248"/>
      <c r="BO547" s="248"/>
      <c r="BP547" s="248"/>
      <c r="BQ547" s="248"/>
      <c r="BR547" s="248"/>
      <c r="BS547" s="248"/>
      <c r="BT547" s="248"/>
      <c r="BU547" s="248"/>
    </row>
    <row r="548" spans="1:73" s="249" customFormat="1" ht="16.5" thickBot="1">
      <c r="A548" s="242" t="s">
        <v>1066</v>
      </c>
      <c r="B548" s="250" t="str">
        <f t="shared" si="31"/>
        <v>4.1.1.4.01</v>
      </c>
      <c r="C548" s="256" t="s">
        <v>1535</v>
      </c>
      <c r="D548" s="252"/>
      <c r="E548" s="252"/>
      <c r="F548" s="252"/>
      <c r="G548" s="252"/>
      <c r="H548" s="252"/>
      <c r="I548" s="251" t="str">
        <f t="shared" si="29"/>
        <v>Usado</v>
      </c>
      <c r="J548" s="252"/>
      <c r="K548" s="252"/>
      <c r="L548" s="252"/>
      <c r="M548" s="253" t="s">
        <v>1631</v>
      </c>
      <c r="N548" s="252"/>
      <c r="O548" s="254"/>
      <c r="P548" s="254"/>
      <c r="Q548" s="254"/>
      <c r="R548" s="254"/>
      <c r="S548" s="254"/>
      <c r="T548" s="254"/>
      <c r="U548" s="248"/>
      <c r="V548" s="248"/>
      <c r="W548" s="248"/>
      <c r="X548" s="248"/>
      <c r="Y548" s="248"/>
      <c r="Z548" s="248"/>
      <c r="AA548" s="248"/>
      <c r="AB548" s="248"/>
      <c r="AC548" s="248"/>
      <c r="AD548" s="248"/>
      <c r="AE548" s="248"/>
      <c r="AF548" s="248"/>
      <c r="AG548" s="248"/>
      <c r="AH548" s="248"/>
      <c r="AI548" s="248"/>
      <c r="AJ548" s="248"/>
      <c r="AK548" s="248"/>
      <c r="AL548" s="248"/>
      <c r="AM548" s="248"/>
      <c r="AN548" s="248"/>
      <c r="AO548" s="248"/>
      <c r="AP548" s="248"/>
      <c r="AQ548" s="248"/>
      <c r="AR548" s="248"/>
      <c r="AS548" s="248"/>
      <c r="AT548" s="248"/>
      <c r="AU548" s="248"/>
      <c r="AV548" s="248"/>
      <c r="AW548" s="248"/>
      <c r="AX548" s="248"/>
      <c r="AY548" s="248"/>
      <c r="AZ548" s="248"/>
      <c r="BA548" s="248"/>
      <c r="BB548" s="248"/>
      <c r="BC548" s="248"/>
      <c r="BD548" s="248"/>
      <c r="BE548" s="248"/>
      <c r="BF548" s="248"/>
      <c r="BG548" s="248"/>
      <c r="BH548" s="248"/>
      <c r="BI548" s="248"/>
      <c r="BJ548" s="248"/>
      <c r="BK548" s="248"/>
      <c r="BL548" s="248"/>
      <c r="BM548" s="248"/>
      <c r="BN548" s="248"/>
      <c r="BO548" s="248"/>
      <c r="BP548" s="248"/>
      <c r="BQ548" s="248"/>
      <c r="BR548" s="248"/>
      <c r="BS548" s="248"/>
      <c r="BT548" s="248"/>
      <c r="BU548" s="248"/>
    </row>
    <row r="549" spans="1:73" s="249" customFormat="1" ht="16.5" thickBot="1">
      <c r="A549" s="242" t="s">
        <v>1067</v>
      </c>
      <c r="B549" s="250" t="str">
        <f t="shared" si="31"/>
        <v>4.1.1.4.01</v>
      </c>
      <c r="C549" s="251" t="s">
        <v>1536</v>
      </c>
      <c r="D549" s="252"/>
      <c r="E549" s="252"/>
      <c r="F549" s="252"/>
      <c r="G549" s="252"/>
      <c r="H549" s="252"/>
      <c r="I549" s="251" t="str">
        <f t="shared" si="29"/>
        <v>Usado</v>
      </c>
      <c r="J549" s="252"/>
      <c r="K549" s="252"/>
      <c r="L549" s="252"/>
      <c r="M549" s="253" t="s">
        <v>1632</v>
      </c>
      <c r="N549" s="252"/>
      <c r="O549" s="254"/>
      <c r="P549" s="254"/>
      <c r="Q549" s="254"/>
      <c r="R549" s="254"/>
      <c r="S549" s="254"/>
      <c r="T549" s="254"/>
      <c r="U549" s="248"/>
      <c r="V549" s="248"/>
      <c r="W549" s="248"/>
      <c r="X549" s="248"/>
      <c r="Y549" s="248"/>
      <c r="Z549" s="248"/>
      <c r="AA549" s="248"/>
      <c r="AB549" s="248"/>
      <c r="AC549" s="248"/>
      <c r="AD549" s="248"/>
      <c r="AE549" s="248"/>
      <c r="AF549" s="248"/>
      <c r="AG549" s="248"/>
      <c r="AH549" s="248"/>
      <c r="AI549" s="248"/>
      <c r="AJ549" s="248"/>
      <c r="AK549" s="248"/>
      <c r="AL549" s="248"/>
      <c r="AM549" s="248"/>
      <c r="AN549" s="248"/>
      <c r="AO549" s="248"/>
      <c r="AP549" s="248"/>
      <c r="AQ549" s="248"/>
      <c r="AR549" s="248"/>
      <c r="AS549" s="248"/>
      <c r="AT549" s="248"/>
      <c r="AU549" s="248"/>
      <c r="AV549" s="248"/>
      <c r="AW549" s="248"/>
      <c r="AX549" s="248"/>
      <c r="AY549" s="248"/>
      <c r="AZ549" s="248"/>
      <c r="BA549" s="248"/>
      <c r="BB549" s="248"/>
      <c r="BC549" s="248"/>
      <c r="BD549" s="248"/>
      <c r="BE549" s="248"/>
      <c r="BF549" s="248"/>
      <c r="BG549" s="248"/>
      <c r="BH549" s="248"/>
      <c r="BI549" s="248"/>
      <c r="BJ549" s="248"/>
      <c r="BK549" s="248"/>
      <c r="BL549" s="248"/>
      <c r="BM549" s="248"/>
      <c r="BN549" s="248"/>
      <c r="BO549" s="248"/>
      <c r="BP549" s="248"/>
      <c r="BQ549" s="248"/>
      <c r="BR549" s="248"/>
      <c r="BS549" s="248"/>
      <c r="BT549" s="248"/>
      <c r="BU549" s="248"/>
    </row>
    <row r="550" spans="1:73" s="249" customFormat="1" ht="16.5" thickBot="1">
      <c r="A550" s="242" t="s">
        <v>1069</v>
      </c>
      <c r="B550" s="250" t="str">
        <f t="shared" si="31"/>
        <v>4.1.1.4.01</v>
      </c>
      <c r="C550" s="251" t="s">
        <v>1515</v>
      </c>
      <c r="D550" s="252"/>
      <c r="E550" s="252"/>
      <c r="F550" s="252"/>
      <c r="G550" s="252"/>
      <c r="H550" s="252"/>
      <c r="I550" s="251" t="str">
        <f t="shared" si="29"/>
        <v>Usado</v>
      </c>
      <c r="J550" s="252"/>
      <c r="K550" s="252"/>
      <c r="L550" s="252"/>
      <c r="M550" s="253" t="s">
        <v>1633</v>
      </c>
      <c r="N550" s="252"/>
      <c r="O550" s="254"/>
      <c r="P550" s="254"/>
      <c r="Q550" s="254"/>
      <c r="R550" s="254"/>
      <c r="S550" s="254"/>
      <c r="T550" s="254"/>
      <c r="U550" s="248"/>
      <c r="V550" s="248"/>
      <c r="W550" s="248"/>
      <c r="X550" s="248"/>
      <c r="Y550" s="248"/>
      <c r="Z550" s="248"/>
      <c r="AA550" s="248"/>
      <c r="AB550" s="248"/>
      <c r="AC550" s="248"/>
      <c r="AD550" s="248"/>
      <c r="AE550" s="248"/>
      <c r="AF550" s="248"/>
      <c r="AG550" s="248"/>
      <c r="AH550" s="248"/>
      <c r="AI550" s="248"/>
      <c r="AJ550" s="248"/>
      <c r="AK550" s="248"/>
      <c r="AL550" s="248"/>
      <c r="AM550" s="248"/>
      <c r="AN550" s="248"/>
      <c r="AO550" s="248"/>
      <c r="AP550" s="248"/>
      <c r="AQ550" s="248"/>
      <c r="AR550" s="248"/>
      <c r="AS550" s="248"/>
      <c r="AT550" s="248"/>
      <c r="AU550" s="248"/>
      <c r="AV550" s="248"/>
      <c r="AW550" s="248"/>
      <c r="AX550" s="248"/>
      <c r="AY550" s="248"/>
      <c r="AZ550" s="248"/>
      <c r="BA550" s="248"/>
      <c r="BB550" s="248"/>
      <c r="BC550" s="248"/>
      <c r="BD550" s="248"/>
      <c r="BE550" s="248"/>
      <c r="BF550" s="248"/>
      <c r="BG550" s="248"/>
      <c r="BH550" s="248"/>
      <c r="BI550" s="248"/>
      <c r="BJ550" s="248"/>
      <c r="BK550" s="248"/>
      <c r="BL550" s="248"/>
      <c r="BM550" s="248"/>
      <c r="BN550" s="248"/>
      <c r="BO550" s="248"/>
      <c r="BP550" s="248"/>
      <c r="BQ550" s="248"/>
      <c r="BR550" s="248"/>
      <c r="BS550" s="248"/>
      <c r="BT550" s="248"/>
      <c r="BU550" s="248"/>
    </row>
    <row r="551" spans="1:73" s="249" customFormat="1" ht="16.5" thickBot="1">
      <c r="A551" s="242" t="s">
        <v>1070</v>
      </c>
      <c r="B551" s="250" t="str">
        <f t="shared" si="31"/>
        <v>4.1.1.4.01</v>
      </c>
      <c r="C551" s="251" t="s">
        <v>1537</v>
      </c>
      <c r="D551" s="252"/>
      <c r="E551" s="252"/>
      <c r="F551" s="252"/>
      <c r="G551" s="252"/>
      <c r="H551" s="252"/>
      <c r="I551" s="251" t="str">
        <f t="shared" si="29"/>
        <v>Usado</v>
      </c>
      <c r="J551" s="252"/>
      <c r="K551" s="252"/>
      <c r="L551" s="252"/>
      <c r="M551" s="253" t="s">
        <v>1634</v>
      </c>
      <c r="N551" s="252"/>
      <c r="O551" s="254"/>
      <c r="P551" s="254"/>
      <c r="Q551" s="254"/>
      <c r="R551" s="254"/>
      <c r="S551" s="254"/>
      <c r="T551" s="254"/>
      <c r="U551" s="248"/>
      <c r="V551" s="248"/>
      <c r="W551" s="248"/>
      <c r="X551" s="248"/>
      <c r="Y551" s="248"/>
      <c r="Z551" s="248"/>
      <c r="AA551" s="248"/>
      <c r="AB551" s="248"/>
      <c r="AC551" s="248"/>
      <c r="AD551" s="248"/>
      <c r="AE551" s="248"/>
      <c r="AF551" s="248"/>
      <c r="AG551" s="248"/>
      <c r="AH551" s="248"/>
      <c r="AI551" s="248"/>
      <c r="AJ551" s="248"/>
      <c r="AK551" s="248"/>
      <c r="AL551" s="248"/>
      <c r="AM551" s="248"/>
      <c r="AN551" s="248"/>
      <c r="AO551" s="248"/>
      <c r="AP551" s="248"/>
      <c r="AQ551" s="248"/>
      <c r="AR551" s="248"/>
      <c r="AS551" s="248"/>
      <c r="AT551" s="248"/>
      <c r="AU551" s="248"/>
      <c r="AV551" s="248"/>
      <c r="AW551" s="248"/>
      <c r="AX551" s="248"/>
      <c r="AY551" s="248"/>
      <c r="AZ551" s="248"/>
      <c r="BA551" s="248"/>
      <c r="BB551" s="248"/>
      <c r="BC551" s="248"/>
      <c r="BD551" s="248"/>
      <c r="BE551" s="248"/>
      <c r="BF551" s="248"/>
      <c r="BG551" s="248"/>
      <c r="BH551" s="248"/>
      <c r="BI551" s="248"/>
      <c r="BJ551" s="248"/>
      <c r="BK551" s="248"/>
      <c r="BL551" s="248"/>
      <c r="BM551" s="248"/>
      <c r="BN551" s="248"/>
      <c r="BO551" s="248"/>
      <c r="BP551" s="248"/>
      <c r="BQ551" s="248"/>
      <c r="BR551" s="248"/>
      <c r="BS551" s="248"/>
      <c r="BT551" s="248"/>
      <c r="BU551" s="248"/>
    </row>
    <row r="552" spans="1:73" s="249" customFormat="1" ht="16.5" thickBot="1">
      <c r="A552" s="242" t="s">
        <v>1071</v>
      </c>
      <c r="B552" s="250" t="s">
        <v>60</v>
      </c>
      <c r="C552" s="251" t="s">
        <v>1538</v>
      </c>
      <c r="D552" s="252"/>
      <c r="E552" s="252"/>
      <c r="F552" s="252"/>
      <c r="G552" s="252"/>
      <c r="H552" s="252"/>
      <c r="I552" s="251" t="str">
        <f t="shared" si="29"/>
        <v>Usado</v>
      </c>
      <c r="J552" s="252"/>
      <c r="K552" s="252"/>
      <c r="L552" s="252"/>
      <c r="M552" s="253" t="s">
        <v>1635</v>
      </c>
      <c r="N552" s="252"/>
      <c r="O552" s="254"/>
      <c r="P552" s="254"/>
      <c r="Q552" s="254"/>
      <c r="R552" s="254"/>
      <c r="S552" s="254"/>
      <c r="T552" s="254"/>
      <c r="U552" s="248"/>
      <c r="V552" s="248"/>
      <c r="W552" s="248"/>
      <c r="X552" s="248"/>
      <c r="Y552" s="248"/>
      <c r="Z552" s="248"/>
      <c r="AA552" s="248"/>
      <c r="AB552" s="248"/>
      <c r="AC552" s="248"/>
      <c r="AD552" s="248"/>
      <c r="AE552" s="248"/>
      <c r="AF552" s="248"/>
      <c r="AG552" s="248"/>
      <c r="AH552" s="248"/>
      <c r="AI552" s="248"/>
      <c r="AJ552" s="248"/>
      <c r="AK552" s="248"/>
      <c r="AL552" s="248"/>
      <c r="AM552" s="248"/>
      <c r="AN552" s="248"/>
      <c r="AO552" s="248"/>
      <c r="AP552" s="248"/>
      <c r="AQ552" s="248"/>
      <c r="AR552" s="248"/>
      <c r="AS552" s="248"/>
      <c r="AT552" s="248"/>
      <c r="AU552" s="248"/>
      <c r="AV552" s="248"/>
      <c r="AW552" s="248"/>
      <c r="AX552" s="248"/>
      <c r="AY552" s="248"/>
      <c r="AZ552" s="248"/>
      <c r="BA552" s="248"/>
      <c r="BB552" s="248"/>
      <c r="BC552" s="248"/>
      <c r="BD552" s="248"/>
      <c r="BE552" s="248"/>
      <c r="BF552" s="248"/>
      <c r="BG552" s="248"/>
      <c r="BH552" s="248"/>
      <c r="BI552" s="248"/>
      <c r="BJ552" s="248"/>
      <c r="BK552" s="248"/>
      <c r="BL552" s="248"/>
      <c r="BM552" s="248"/>
      <c r="BN552" s="248"/>
      <c r="BO552" s="248"/>
      <c r="BP552" s="248"/>
      <c r="BQ552" s="248"/>
      <c r="BR552" s="248"/>
      <c r="BS552" s="248"/>
      <c r="BT552" s="248"/>
      <c r="BU552" s="248"/>
    </row>
    <row r="553" spans="1:73" s="249" customFormat="1" ht="16.5" thickBot="1">
      <c r="A553" s="242" t="s">
        <v>1072</v>
      </c>
      <c r="B553" s="250" t="s">
        <v>60</v>
      </c>
      <c r="C553" s="251" t="s">
        <v>1539</v>
      </c>
      <c r="D553" s="252"/>
      <c r="E553" s="252"/>
      <c r="F553" s="252"/>
      <c r="G553" s="252"/>
      <c r="H553" s="252"/>
      <c r="I553" s="251" t="str">
        <f t="shared" si="29"/>
        <v>Usado</v>
      </c>
      <c r="J553" s="252"/>
      <c r="K553" s="252"/>
      <c r="L553" s="252"/>
      <c r="M553" s="253" t="s">
        <v>1636</v>
      </c>
      <c r="N553" s="252"/>
      <c r="O553" s="254"/>
      <c r="P553" s="254"/>
      <c r="Q553" s="254"/>
      <c r="R553" s="254"/>
      <c r="S553" s="254"/>
      <c r="T553" s="254"/>
      <c r="U553" s="248"/>
      <c r="V553" s="248"/>
      <c r="W553" s="248"/>
      <c r="X553" s="248"/>
      <c r="Y553" s="248"/>
      <c r="Z553" s="248"/>
      <c r="AA553" s="248"/>
      <c r="AB553" s="248"/>
      <c r="AC553" s="248"/>
      <c r="AD553" s="248"/>
      <c r="AE553" s="248"/>
      <c r="AF553" s="248"/>
      <c r="AG553" s="248"/>
      <c r="AH553" s="248"/>
      <c r="AI553" s="248"/>
      <c r="AJ553" s="248"/>
      <c r="AK553" s="248"/>
      <c r="AL553" s="248"/>
      <c r="AM553" s="248"/>
      <c r="AN553" s="248"/>
      <c r="AO553" s="248"/>
      <c r="AP553" s="248"/>
      <c r="AQ553" s="248"/>
      <c r="AR553" s="248"/>
      <c r="AS553" s="248"/>
      <c r="AT553" s="248"/>
      <c r="AU553" s="248"/>
      <c r="AV553" s="248"/>
      <c r="AW553" s="248"/>
      <c r="AX553" s="248"/>
      <c r="AY553" s="248"/>
      <c r="AZ553" s="248"/>
      <c r="BA553" s="248"/>
      <c r="BB553" s="248"/>
      <c r="BC553" s="248"/>
      <c r="BD553" s="248"/>
      <c r="BE553" s="248"/>
      <c r="BF553" s="248"/>
      <c r="BG553" s="248"/>
      <c r="BH553" s="248"/>
      <c r="BI553" s="248"/>
      <c r="BJ553" s="248"/>
      <c r="BK553" s="248"/>
      <c r="BL553" s="248"/>
      <c r="BM553" s="248"/>
      <c r="BN553" s="248"/>
      <c r="BO553" s="248"/>
      <c r="BP553" s="248"/>
      <c r="BQ553" s="248"/>
      <c r="BR553" s="248"/>
      <c r="BS553" s="248"/>
      <c r="BT553" s="248"/>
      <c r="BU553" s="248"/>
    </row>
    <row r="554" spans="1:73" s="249" customFormat="1" ht="16.5" thickBot="1">
      <c r="A554" s="242" t="s">
        <v>1073</v>
      </c>
      <c r="B554" s="250" t="str">
        <f t="shared" ref="B554:B562" si="32">+B552</f>
        <v>4.1.1.4.01</v>
      </c>
      <c r="C554" s="256" t="s">
        <v>1540</v>
      </c>
      <c r="D554" s="252"/>
      <c r="E554" s="252"/>
      <c r="F554" s="252"/>
      <c r="G554" s="252"/>
      <c r="H554" s="252"/>
      <c r="I554" s="251" t="str">
        <f t="shared" si="29"/>
        <v>Usado</v>
      </c>
      <c r="J554" s="252"/>
      <c r="K554" s="252"/>
      <c r="L554" s="252"/>
      <c r="M554" s="253" t="s">
        <v>1637</v>
      </c>
      <c r="N554" s="252"/>
      <c r="O554" s="254"/>
      <c r="P554" s="254"/>
      <c r="Q554" s="254"/>
      <c r="R554" s="254"/>
      <c r="S554" s="254"/>
      <c r="T554" s="254"/>
      <c r="U554" s="248"/>
      <c r="V554" s="248"/>
      <c r="W554" s="248"/>
      <c r="X554" s="248"/>
      <c r="Y554" s="248"/>
      <c r="Z554" s="248"/>
      <c r="AA554" s="248"/>
      <c r="AB554" s="248"/>
      <c r="AC554" s="248"/>
      <c r="AD554" s="248"/>
      <c r="AE554" s="248"/>
      <c r="AF554" s="248"/>
      <c r="AG554" s="248"/>
      <c r="AH554" s="248"/>
      <c r="AI554" s="248"/>
      <c r="AJ554" s="248"/>
      <c r="AK554" s="248"/>
      <c r="AL554" s="248"/>
      <c r="AM554" s="248"/>
      <c r="AN554" s="248"/>
      <c r="AO554" s="248"/>
      <c r="AP554" s="248"/>
      <c r="AQ554" s="248"/>
      <c r="AR554" s="248"/>
      <c r="AS554" s="248"/>
      <c r="AT554" s="248"/>
      <c r="AU554" s="248"/>
      <c r="AV554" s="248"/>
      <c r="AW554" s="248"/>
      <c r="AX554" s="248"/>
      <c r="AY554" s="248"/>
      <c r="AZ554" s="248"/>
      <c r="BA554" s="248"/>
      <c r="BB554" s="248"/>
      <c r="BC554" s="248"/>
      <c r="BD554" s="248"/>
      <c r="BE554" s="248"/>
      <c r="BF554" s="248"/>
      <c r="BG554" s="248"/>
      <c r="BH554" s="248"/>
      <c r="BI554" s="248"/>
      <c r="BJ554" s="248"/>
      <c r="BK554" s="248"/>
      <c r="BL554" s="248"/>
      <c r="BM554" s="248"/>
      <c r="BN554" s="248"/>
      <c r="BO554" s="248"/>
      <c r="BP554" s="248"/>
      <c r="BQ554" s="248"/>
      <c r="BR554" s="248"/>
      <c r="BS554" s="248"/>
      <c r="BT554" s="248"/>
      <c r="BU554" s="248"/>
    </row>
    <row r="555" spans="1:73" s="249" customFormat="1" ht="16.5" thickBot="1">
      <c r="A555" s="242" t="s">
        <v>1074</v>
      </c>
      <c r="B555" s="250" t="str">
        <f t="shared" si="32"/>
        <v>4.1.1.4.01</v>
      </c>
      <c r="C555" s="251" t="s">
        <v>1511</v>
      </c>
      <c r="D555" s="252"/>
      <c r="E555" s="252"/>
      <c r="F555" s="252"/>
      <c r="G555" s="252"/>
      <c r="H555" s="252"/>
      <c r="I555" s="251" t="str">
        <f t="shared" si="29"/>
        <v>Usado</v>
      </c>
      <c r="J555" s="252"/>
      <c r="K555" s="252"/>
      <c r="L555" s="252"/>
      <c r="M555" s="253" t="s">
        <v>1638</v>
      </c>
      <c r="N555" s="252"/>
      <c r="O555" s="254"/>
      <c r="P555" s="254"/>
      <c r="Q555" s="254"/>
      <c r="R555" s="254"/>
      <c r="S555" s="254"/>
      <c r="T555" s="254"/>
      <c r="U555" s="248"/>
      <c r="V555" s="248"/>
      <c r="W555" s="248"/>
      <c r="X555" s="248"/>
      <c r="Y555" s="248"/>
      <c r="Z555" s="248"/>
      <c r="AA555" s="248"/>
      <c r="AB555" s="248"/>
      <c r="AC555" s="248"/>
      <c r="AD555" s="248"/>
      <c r="AE555" s="248"/>
      <c r="AF555" s="248"/>
      <c r="AG555" s="248"/>
      <c r="AH555" s="248"/>
      <c r="AI555" s="248"/>
      <c r="AJ555" s="248"/>
      <c r="AK555" s="248"/>
      <c r="AL555" s="248"/>
      <c r="AM555" s="248"/>
      <c r="AN555" s="248"/>
      <c r="AO555" s="248"/>
      <c r="AP555" s="248"/>
      <c r="AQ555" s="248"/>
      <c r="AR555" s="248"/>
      <c r="AS555" s="248"/>
      <c r="AT555" s="248"/>
      <c r="AU555" s="248"/>
      <c r="AV555" s="248"/>
      <c r="AW555" s="248"/>
      <c r="AX555" s="248"/>
      <c r="AY555" s="248"/>
      <c r="AZ555" s="248"/>
      <c r="BA555" s="248"/>
      <c r="BB555" s="248"/>
      <c r="BC555" s="248"/>
      <c r="BD555" s="248"/>
      <c r="BE555" s="248"/>
      <c r="BF555" s="248"/>
      <c r="BG555" s="248"/>
      <c r="BH555" s="248"/>
      <c r="BI555" s="248"/>
      <c r="BJ555" s="248"/>
      <c r="BK555" s="248"/>
      <c r="BL555" s="248"/>
      <c r="BM555" s="248"/>
      <c r="BN555" s="248"/>
      <c r="BO555" s="248"/>
      <c r="BP555" s="248"/>
      <c r="BQ555" s="248"/>
      <c r="BR555" s="248"/>
      <c r="BS555" s="248"/>
      <c r="BT555" s="248"/>
      <c r="BU555" s="248"/>
    </row>
    <row r="556" spans="1:73" s="249" customFormat="1" ht="16.5" thickBot="1">
      <c r="A556" s="242" t="s">
        <v>1075</v>
      </c>
      <c r="B556" s="250" t="str">
        <f t="shared" si="32"/>
        <v>4.1.1.4.01</v>
      </c>
      <c r="C556" s="251" t="s">
        <v>1517</v>
      </c>
      <c r="D556" s="252"/>
      <c r="E556" s="252"/>
      <c r="F556" s="252"/>
      <c r="G556" s="252"/>
      <c r="H556" s="252"/>
      <c r="I556" s="251" t="str">
        <f t="shared" si="29"/>
        <v>Usado</v>
      </c>
      <c r="J556" s="252"/>
      <c r="K556" s="252"/>
      <c r="L556" s="252"/>
      <c r="M556" s="253" t="s">
        <v>1639</v>
      </c>
      <c r="N556" s="252"/>
      <c r="O556" s="254"/>
      <c r="P556" s="254"/>
      <c r="Q556" s="254"/>
      <c r="R556" s="254"/>
      <c r="S556" s="254"/>
      <c r="T556" s="254"/>
      <c r="U556" s="248"/>
      <c r="V556" s="248"/>
      <c r="W556" s="248"/>
      <c r="X556" s="248"/>
      <c r="Y556" s="248"/>
      <c r="Z556" s="248"/>
      <c r="AA556" s="248"/>
      <c r="AB556" s="248"/>
      <c r="AC556" s="248"/>
      <c r="AD556" s="248"/>
      <c r="AE556" s="248"/>
      <c r="AF556" s="248"/>
      <c r="AG556" s="248"/>
      <c r="AH556" s="248"/>
      <c r="AI556" s="248"/>
      <c r="AJ556" s="248"/>
      <c r="AK556" s="248"/>
      <c r="AL556" s="248"/>
      <c r="AM556" s="248"/>
      <c r="AN556" s="248"/>
      <c r="AO556" s="248"/>
      <c r="AP556" s="248"/>
      <c r="AQ556" s="248"/>
      <c r="AR556" s="248"/>
      <c r="AS556" s="248"/>
      <c r="AT556" s="248"/>
      <c r="AU556" s="248"/>
      <c r="AV556" s="248"/>
      <c r="AW556" s="248"/>
      <c r="AX556" s="248"/>
      <c r="AY556" s="248"/>
      <c r="AZ556" s="248"/>
      <c r="BA556" s="248"/>
      <c r="BB556" s="248"/>
      <c r="BC556" s="248"/>
      <c r="BD556" s="248"/>
      <c r="BE556" s="248"/>
      <c r="BF556" s="248"/>
      <c r="BG556" s="248"/>
      <c r="BH556" s="248"/>
      <c r="BI556" s="248"/>
      <c r="BJ556" s="248"/>
      <c r="BK556" s="248"/>
      <c r="BL556" s="248"/>
      <c r="BM556" s="248"/>
      <c r="BN556" s="248"/>
      <c r="BO556" s="248"/>
      <c r="BP556" s="248"/>
      <c r="BQ556" s="248"/>
      <c r="BR556" s="248"/>
      <c r="BS556" s="248"/>
      <c r="BT556" s="248"/>
      <c r="BU556" s="248"/>
    </row>
    <row r="557" spans="1:73" s="249" customFormat="1" ht="16.5" thickBot="1">
      <c r="A557" s="242" t="s">
        <v>1076</v>
      </c>
      <c r="B557" s="250" t="str">
        <f t="shared" si="32"/>
        <v>4.1.1.4.01</v>
      </c>
      <c r="C557" s="251" t="s">
        <v>1527</v>
      </c>
      <c r="D557" s="252"/>
      <c r="E557" s="252"/>
      <c r="F557" s="252"/>
      <c r="G557" s="252"/>
      <c r="H557" s="252"/>
      <c r="I557" s="251" t="str">
        <f t="shared" si="29"/>
        <v>Usado</v>
      </c>
      <c r="J557" s="252"/>
      <c r="K557" s="252"/>
      <c r="L557" s="252"/>
      <c r="M557" s="253" t="s">
        <v>1640</v>
      </c>
      <c r="N557" s="252"/>
      <c r="O557" s="254"/>
      <c r="P557" s="254"/>
      <c r="Q557" s="254"/>
      <c r="R557" s="254"/>
      <c r="S557" s="254"/>
      <c r="T557" s="254"/>
      <c r="U557" s="248"/>
      <c r="V557" s="248"/>
      <c r="W557" s="248"/>
      <c r="X557" s="248"/>
      <c r="Y557" s="248"/>
      <c r="Z557" s="248"/>
      <c r="AA557" s="248"/>
      <c r="AB557" s="248"/>
      <c r="AC557" s="248"/>
      <c r="AD557" s="248"/>
      <c r="AE557" s="248"/>
      <c r="AF557" s="248"/>
      <c r="AG557" s="248"/>
      <c r="AH557" s="248"/>
      <c r="AI557" s="248"/>
      <c r="AJ557" s="248"/>
      <c r="AK557" s="248"/>
      <c r="AL557" s="248"/>
      <c r="AM557" s="248"/>
      <c r="AN557" s="248"/>
      <c r="AO557" s="248"/>
      <c r="AP557" s="248"/>
      <c r="AQ557" s="248"/>
      <c r="AR557" s="248"/>
      <c r="AS557" s="248"/>
      <c r="AT557" s="248"/>
      <c r="AU557" s="248"/>
      <c r="AV557" s="248"/>
      <c r="AW557" s="248"/>
      <c r="AX557" s="248"/>
      <c r="AY557" s="248"/>
      <c r="AZ557" s="248"/>
      <c r="BA557" s="248"/>
      <c r="BB557" s="248"/>
      <c r="BC557" s="248"/>
      <c r="BD557" s="248"/>
      <c r="BE557" s="248"/>
      <c r="BF557" s="248"/>
      <c r="BG557" s="248"/>
      <c r="BH557" s="248"/>
      <c r="BI557" s="248"/>
      <c r="BJ557" s="248"/>
      <c r="BK557" s="248"/>
      <c r="BL557" s="248"/>
      <c r="BM557" s="248"/>
      <c r="BN557" s="248"/>
      <c r="BO557" s="248"/>
      <c r="BP557" s="248"/>
      <c r="BQ557" s="248"/>
      <c r="BR557" s="248"/>
      <c r="BS557" s="248"/>
      <c r="BT557" s="248"/>
      <c r="BU557" s="248"/>
    </row>
    <row r="558" spans="1:73" s="249" customFormat="1" ht="16.5" thickBot="1">
      <c r="A558" s="242" t="s">
        <v>1077</v>
      </c>
      <c r="B558" s="250" t="str">
        <f t="shared" si="32"/>
        <v>4.1.1.4.01</v>
      </c>
      <c r="C558" s="251" t="s">
        <v>1541</v>
      </c>
      <c r="D558" s="252"/>
      <c r="E558" s="252"/>
      <c r="F558" s="252"/>
      <c r="G558" s="252"/>
      <c r="H558" s="252"/>
      <c r="I558" s="251" t="str">
        <f t="shared" si="29"/>
        <v>Usado</v>
      </c>
      <c r="J558" s="252"/>
      <c r="K558" s="252"/>
      <c r="L558" s="252"/>
      <c r="M558" s="253" t="s">
        <v>1641</v>
      </c>
      <c r="N558" s="252"/>
      <c r="O558" s="254"/>
      <c r="P558" s="254"/>
      <c r="Q558" s="254"/>
      <c r="R558" s="254"/>
      <c r="S558" s="254"/>
      <c r="T558" s="254"/>
      <c r="U558" s="248"/>
      <c r="V558" s="248"/>
      <c r="W558" s="248"/>
      <c r="X558" s="248"/>
      <c r="Y558" s="248"/>
      <c r="Z558" s="248"/>
      <c r="AA558" s="248"/>
      <c r="AB558" s="248"/>
      <c r="AC558" s="248"/>
      <c r="AD558" s="248"/>
      <c r="AE558" s="248"/>
      <c r="AF558" s="248"/>
      <c r="AG558" s="248"/>
      <c r="AH558" s="248"/>
      <c r="AI558" s="248"/>
      <c r="AJ558" s="248"/>
      <c r="AK558" s="248"/>
      <c r="AL558" s="248"/>
      <c r="AM558" s="248"/>
      <c r="AN558" s="248"/>
      <c r="AO558" s="248"/>
      <c r="AP558" s="248"/>
      <c r="AQ558" s="248"/>
      <c r="AR558" s="248"/>
      <c r="AS558" s="248"/>
      <c r="AT558" s="248"/>
      <c r="AU558" s="248"/>
      <c r="AV558" s="248"/>
      <c r="AW558" s="248"/>
      <c r="AX558" s="248"/>
      <c r="AY558" s="248"/>
      <c r="AZ558" s="248"/>
      <c r="BA558" s="248"/>
      <c r="BB558" s="248"/>
      <c r="BC558" s="248"/>
      <c r="BD558" s="248"/>
      <c r="BE558" s="248"/>
      <c r="BF558" s="248"/>
      <c r="BG558" s="248"/>
      <c r="BH558" s="248"/>
      <c r="BI558" s="248"/>
      <c r="BJ558" s="248"/>
      <c r="BK558" s="248"/>
      <c r="BL558" s="248"/>
      <c r="BM558" s="248"/>
      <c r="BN558" s="248"/>
      <c r="BO558" s="248"/>
      <c r="BP558" s="248"/>
      <c r="BQ558" s="248"/>
      <c r="BR558" s="248"/>
      <c r="BS558" s="248"/>
      <c r="BT558" s="248"/>
      <c r="BU558" s="248"/>
    </row>
    <row r="559" spans="1:73" s="249" customFormat="1" ht="16.5" thickBot="1">
      <c r="A559" s="242" t="s">
        <v>1078</v>
      </c>
      <c r="B559" s="250" t="str">
        <f t="shared" si="32"/>
        <v>4.1.1.4.01</v>
      </c>
      <c r="C559" s="251" t="s">
        <v>1536</v>
      </c>
      <c r="D559" s="252"/>
      <c r="E559" s="252"/>
      <c r="F559" s="252"/>
      <c r="G559" s="252"/>
      <c r="H559" s="252"/>
      <c r="I559" s="251" t="str">
        <f t="shared" si="29"/>
        <v>Usado</v>
      </c>
      <c r="J559" s="252"/>
      <c r="K559" s="252"/>
      <c r="L559" s="252"/>
      <c r="M559" s="253" t="s">
        <v>1642</v>
      </c>
      <c r="N559" s="252"/>
      <c r="O559" s="254"/>
      <c r="P559" s="254"/>
      <c r="Q559" s="254"/>
      <c r="R559" s="254"/>
      <c r="S559" s="254"/>
      <c r="T559" s="254"/>
      <c r="U559" s="248"/>
      <c r="V559" s="248"/>
      <c r="W559" s="248"/>
      <c r="X559" s="248"/>
      <c r="Y559" s="248"/>
      <c r="Z559" s="248"/>
      <c r="AA559" s="248"/>
      <c r="AB559" s="248"/>
      <c r="AC559" s="248"/>
      <c r="AD559" s="248"/>
      <c r="AE559" s="248"/>
      <c r="AF559" s="248"/>
      <c r="AG559" s="248"/>
      <c r="AH559" s="248"/>
      <c r="AI559" s="248"/>
      <c r="AJ559" s="248"/>
      <c r="AK559" s="248"/>
      <c r="AL559" s="248"/>
      <c r="AM559" s="248"/>
      <c r="AN559" s="248"/>
      <c r="AO559" s="248"/>
      <c r="AP559" s="248"/>
      <c r="AQ559" s="248"/>
      <c r="AR559" s="248"/>
      <c r="AS559" s="248"/>
      <c r="AT559" s="248"/>
      <c r="AU559" s="248"/>
      <c r="AV559" s="248"/>
      <c r="AW559" s="248"/>
      <c r="AX559" s="248"/>
      <c r="AY559" s="248"/>
      <c r="AZ559" s="248"/>
      <c r="BA559" s="248"/>
      <c r="BB559" s="248"/>
      <c r="BC559" s="248"/>
      <c r="BD559" s="248"/>
      <c r="BE559" s="248"/>
      <c r="BF559" s="248"/>
      <c r="BG559" s="248"/>
      <c r="BH559" s="248"/>
      <c r="BI559" s="248"/>
      <c r="BJ559" s="248"/>
      <c r="BK559" s="248"/>
      <c r="BL559" s="248"/>
      <c r="BM559" s="248"/>
      <c r="BN559" s="248"/>
      <c r="BO559" s="248"/>
      <c r="BP559" s="248"/>
      <c r="BQ559" s="248"/>
      <c r="BR559" s="248"/>
      <c r="BS559" s="248"/>
      <c r="BT559" s="248"/>
      <c r="BU559" s="248"/>
    </row>
    <row r="560" spans="1:73" s="249" customFormat="1" ht="16.5" thickBot="1">
      <c r="A560" s="242" t="s">
        <v>1079</v>
      </c>
      <c r="B560" s="250" t="str">
        <f t="shared" si="32"/>
        <v>4.1.1.4.01</v>
      </c>
      <c r="C560" s="251" t="s">
        <v>1532</v>
      </c>
      <c r="D560" s="252"/>
      <c r="E560" s="252"/>
      <c r="F560" s="252"/>
      <c r="G560" s="252"/>
      <c r="H560" s="252"/>
      <c r="I560" s="251" t="str">
        <f t="shared" si="29"/>
        <v>Usado</v>
      </c>
      <c r="J560" s="252"/>
      <c r="K560" s="252"/>
      <c r="L560" s="252"/>
      <c r="M560" s="253" t="s">
        <v>1643</v>
      </c>
      <c r="N560" s="252"/>
      <c r="O560" s="254"/>
      <c r="P560" s="254"/>
      <c r="Q560" s="254"/>
      <c r="R560" s="254"/>
      <c r="S560" s="254"/>
      <c r="T560" s="254"/>
      <c r="U560" s="248"/>
      <c r="V560" s="248"/>
      <c r="W560" s="248"/>
      <c r="X560" s="248"/>
      <c r="Y560" s="248"/>
      <c r="Z560" s="248"/>
      <c r="AA560" s="248"/>
      <c r="AB560" s="248"/>
      <c r="AC560" s="248"/>
      <c r="AD560" s="248"/>
      <c r="AE560" s="248"/>
      <c r="AF560" s="248"/>
      <c r="AG560" s="248"/>
      <c r="AH560" s="248"/>
      <c r="AI560" s="248"/>
      <c r="AJ560" s="248"/>
      <c r="AK560" s="248"/>
      <c r="AL560" s="248"/>
      <c r="AM560" s="248"/>
      <c r="AN560" s="248"/>
      <c r="AO560" s="248"/>
      <c r="AP560" s="248"/>
      <c r="AQ560" s="248"/>
      <c r="AR560" s="248"/>
      <c r="AS560" s="248"/>
      <c r="AT560" s="248"/>
      <c r="AU560" s="248"/>
      <c r="AV560" s="248"/>
      <c r="AW560" s="248"/>
      <c r="AX560" s="248"/>
      <c r="AY560" s="248"/>
      <c r="AZ560" s="248"/>
      <c r="BA560" s="248"/>
      <c r="BB560" s="248"/>
      <c r="BC560" s="248"/>
      <c r="BD560" s="248"/>
      <c r="BE560" s="248"/>
      <c r="BF560" s="248"/>
      <c r="BG560" s="248"/>
      <c r="BH560" s="248"/>
      <c r="BI560" s="248"/>
      <c r="BJ560" s="248"/>
      <c r="BK560" s="248"/>
      <c r="BL560" s="248"/>
      <c r="BM560" s="248"/>
      <c r="BN560" s="248"/>
      <c r="BO560" s="248"/>
      <c r="BP560" s="248"/>
      <c r="BQ560" s="248"/>
      <c r="BR560" s="248"/>
      <c r="BS560" s="248"/>
      <c r="BT560" s="248"/>
      <c r="BU560" s="248"/>
    </row>
    <row r="561" spans="1:73" s="249" customFormat="1" ht="16.5" thickBot="1">
      <c r="A561" s="242" t="s">
        <v>1080</v>
      </c>
      <c r="B561" s="250" t="str">
        <f t="shared" si="32"/>
        <v>4.1.1.4.01</v>
      </c>
      <c r="C561" s="251" t="s">
        <v>1542</v>
      </c>
      <c r="D561" s="252"/>
      <c r="E561" s="252"/>
      <c r="F561" s="252"/>
      <c r="G561" s="252"/>
      <c r="H561" s="252"/>
      <c r="I561" s="251" t="str">
        <f t="shared" si="29"/>
        <v>Usado</v>
      </c>
      <c r="J561" s="252"/>
      <c r="K561" s="252"/>
      <c r="L561" s="252"/>
      <c r="M561" s="253" t="s">
        <v>1644</v>
      </c>
      <c r="N561" s="252"/>
      <c r="O561" s="254"/>
      <c r="P561" s="254"/>
      <c r="Q561" s="254"/>
      <c r="R561" s="254"/>
      <c r="S561" s="254"/>
      <c r="T561" s="254"/>
      <c r="U561" s="248"/>
      <c r="V561" s="248"/>
      <c r="W561" s="248"/>
      <c r="X561" s="248"/>
      <c r="Y561" s="248"/>
      <c r="Z561" s="248"/>
      <c r="AA561" s="248"/>
      <c r="AB561" s="248"/>
      <c r="AC561" s="248"/>
      <c r="AD561" s="248"/>
      <c r="AE561" s="248"/>
      <c r="AF561" s="248"/>
      <c r="AG561" s="248"/>
      <c r="AH561" s="248"/>
      <c r="AI561" s="248"/>
      <c r="AJ561" s="248"/>
      <c r="AK561" s="248"/>
      <c r="AL561" s="248"/>
      <c r="AM561" s="248"/>
      <c r="AN561" s="248"/>
      <c r="AO561" s="248"/>
      <c r="AP561" s="248"/>
      <c r="AQ561" s="248"/>
      <c r="AR561" s="248"/>
      <c r="AS561" s="248"/>
      <c r="AT561" s="248"/>
      <c r="AU561" s="248"/>
      <c r="AV561" s="248"/>
      <c r="AW561" s="248"/>
      <c r="AX561" s="248"/>
      <c r="AY561" s="248"/>
      <c r="AZ561" s="248"/>
      <c r="BA561" s="248"/>
      <c r="BB561" s="248"/>
      <c r="BC561" s="248"/>
      <c r="BD561" s="248"/>
      <c r="BE561" s="248"/>
      <c r="BF561" s="248"/>
      <c r="BG561" s="248"/>
      <c r="BH561" s="248"/>
      <c r="BI561" s="248"/>
      <c r="BJ561" s="248"/>
      <c r="BK561" s="248"/>
      <c r="BL561" s="248"/>
      <c r="BM561" s="248"/>
      <c r="BN561" s="248"/>
      <c r="BO561" s="248"/>
      <c r="BP561" s="248"/>
      <c r="BQ561" s="248"/>
      <c r="BR561" s="248"/>
      <c r="BS561" s="248"/>
      <c r="BT561" s="248"/>
      <c r="BU561" s="248"/>
    </row>
    <row r="562" spans="1:73" s="249" customFormat="1" ht="16.5" thickBot="1">
      <c r="A562" s="242" t="s">
        <v>1081</v>
      </c>
      <c r="B562" s="250" t="str">
        <f t="shared" si="32"/>
        <v>4.1.1.4.01</v>
      </c>
      <c r="C562" s="251" t="s">
        <v>1543</v>
      </c>
      <c r="D562" s="252"/>
      <c r="E562" s="252"/>
      <c r="F562" s="252"/>
      <c r="G562" s="252"/>
      <c r="H562" s="252"/>
      <c r="I562" s="251" t="str">
        <f t="shared" si="29"/>
        <v>Usado</v>
      </c>
      <c r="J562" s="252"/>
      <c r="K562" s="252"/>
      <c r="L562" s="252"/>
      <c r="M562" s="253" t="s">
        <v>1645</v>
      </c>
      <c r="N562" s="252"/>
      <c r="O562" s="254"/>
      <c r="P562" s="254"/>
      <c r="Q562" s="254"/>
      <c r="R562" s="254"/>
      <c r="S562" s="254"/>
      <c r="T562" s="254"/>
      <c r="U562" s="248"/>
      <c r="V562" s="248"/>
      <c r="W562" s="248"/>
      <c r="X562" s="248"/>
      <c r="Y562" s="248"/>
      <c r="Z562" s="248"/>
      <c r="AA562" s="248"/>
      <c r="AB562" s="248"/>
      <c r="AC562" s="248"/>
      <c r="AD562" s="248"/>
      <c r="AE562" s="248"/>
      <c r="AF562" s="248"/>
      <c r="AG562" s="248"/>
      <c r="AH562" s="248"/>
      <c r="AI562" s="248"/>
      <c r="AJ562" s="248"/>
      <c r="AK562" s="248"/>
      <c r="AL562" s="248"/>
      <c r="AM562" s="248"/>
      <c r="AN562" s="248"/>
      <c r="AO562" s="248"/>
      <c r="AP562" s="248"/>
      <c r="AQ562" s="248"/>
      <c r="AR562" s="248"/>
      <c r="AS562" s="248"/>
      <c r="AT562" s="248"/>
      <c r="AU562" s="248"/>
      <c r="AV562" s="248"/>
      <c r="AW562" s="248"/>
      <c r="AX562" s="248"/>
      <c r="AY562" s="248"/>
      <c r="AZ562" s="248"/>
      <c r="BA562" s="248"/>
      <c r="BB562" s="248"/>
      <c r="BC562" s="248"/>
      <c r="BD562" s="248"/>
      <c r="BE562" s="248"/>
      <c r="BF562" s="248"/>
      <c r="BG562" s="248"/>
      <c r="BH562" s="248"/>
      <c r="BI562" s="248"/>
      <c r="BJ562" s="248"/>
      <c r="BK562" s="248"/>
      <c r="BL562" s="248"/>
      <c r="BM562" s="248"/>
      <c r="BN562" s="248"/>
      <c r="BO562" s="248"/>
      <c r="BP562" s="248"/>
      <c r="BQ562" s="248"/>
      <c r="BR562" s="248"/>
      <c r="BS562" s="248"/>
      <c r="BT562" s="248"/>
      <c r="BU562" s="248"/>
    </row>
    <row r="563" spans="1:73" s="249" customFormat="1" ht="16.5" thickBot="1">
      <c r="A563" s="242" t="s">
        <v>1082</v>
      </c>
      <c r="B563" s="250" t="s">
        <v>60</v>
      </c>
      <c r="C563" s="251" t="s">
        <v>1544</v>
      </c>
      <c r="D563" s="252"/>
      <c r="E563" s="252"/>
      <c r="F563" s="252"/>
      <c r="G563" s="252"/>
      <c r="H563" s="252"/>
      <c r="I563" s="251" t="str">
        <f t="shared" si="29"/>
        <v>Usado</v>
      </c>
      <c r="J563" s="252"/>
      <c r="K563" s="252"/>
      <c r="L563" s="252"/>
      <c r="M563" s="253" t="s">
        <v>1646</v>
      </c>
      <c r="N563" s="252"/>
      <c r="O563" s="254"/>
      <c r="P563" s="254"/>
      <c r="Q563" s="254"/>
      <c r="R563" s="254"/>
      <c r="S563" s="254"/>
      <c r="T563" s="254"/>
      <c r="U563" s="248"/>
      <c r="V563" s="248"/>
      <c r="W563" s="248"/>
      <c r="X563" s="248"/>
      <c r="Y563" s="248"/>
      <c r="Z563" s="248"/>
      <c r="AA563" s="248"/>
      <c r="AB563" s="248"/>
      <c r="AC563" s="248"/>
      <c r="AD563" s="248"/>
      <c r="AE563" s="248"/>
      <c r="AF563" s="248"/>
      <c r="AG563" s="248"/>
      <c r="AH563" s="248"/>
      <c r="AI563" s="248"/>
      <c r="AJ563" s="248"/>
      <c r="AK563" s="248"/>
      <c r="AL563" s="248"/>
      <c r="AM563" s="248"/>
      <c r="AN563" s="248"/>
      <c r="AO563" s="248"/>
      <c r="AP563" s="248"/>
      <c r="AQ563" s="248"/>
      <c r="AR563" s="248"/>
      <c r="AS563" s="248"/>
      <c r="AT563" s="248"/>
      <c r="AU563" s="248"/>
      <c r="AV563" s="248"/>
      <c r="AW563" s="248"/>
      <c r="AX563" s="248"/>
      <c r="AY563" s="248"/>
      <c r="AZ563" s="248"/>
      <c r="BA563" s="248"/>
      <c r="BB563" s="248"/>
      <c r="BC563" s="248"/>
      <c r="BD563" s="248"/>
      <c r="BE563" s="248"/>
      <c r="BF563" s="248"/>
      <c r="BG563" s="248"/>
      <c r="BH563" s="248"/>
      <c r="BI563" s="248"/>
      <c r="BJ563" s="248"/>
      <c r="BK563" s="248"/>
      <c r="BL563" s="248"/>
      <c r="BM563" s="248"/>
      <c r="BN563" s="248"/>
      <c r="BO563" s="248"/>
      <c r="BP563" s="248"/>
      <c r="BQ563" s="248"/>
      <c r="BR563" s="248"/>
      <c r="BS563" s="248"/>
      <c r="BT563" s="248"/>
      <c r="BU563" s="248"/>
    </row>
    <row r="564" spans="1:73" s="249" customFormat="1" ht="16.5" thickBot="1">
      <c r="A564" s="242" t="s">
        <v>1083</v>
      </c>
      <c r="B564" s="250" t="s">
        <v>60</v>
      </c>
      <c r="C564" s="251" t="s">
        <v>1511</v>
      </c>
      <c r="D564" s="252"/>
      <c r="E564" s="252"/>
      <c r="F564" s="252"/>
      <c r="G564" s="252"/>
      <c r="H564" s="252"/>
      <c r="I564" s="251" t="str">
        <f t="shared" si="29"/>
        <v>Usado</v>
      </c>
      <c r="J564" s="252"/>
      <c r="K564" s="252"/>
      <c r="L564" s="252"/>
      <c r="M564" s="253" t="s">
        <v>1647</v>
      </c>
      <c r="N564" s="252"/>
      <c r="O564" s="254"/>
      <c r="P564" s="254"/>
      <c r="Q564" s="254"/>
      <c r="R564" s="254"/>
      <c r="S564" s="254"/>
      <c r="T564" s="254"/>
      <c r="U564" s="248"/>
      <c r="V564" s="248"/>
      <c r="W564" s="248"/>
      <c r="X564" s="248"/>
      <c r="Y564" s="248"/>
      <c r="Z564" s="248"/>
      <c r="AA564" s="248"/>
      <c r="AB564" s="248"/>
      <c r="AC564" s="248"/>
      <c r="AD564" s="248"/>
      <c r="AE564" s="248"/>
      <c r="AF564" s="248"/>
      <c r="AG564" s="248"/>
      <c r="AH564" s="248"/>
      <c r="AI564" s="248"/>
      <c r="AJ564" s="248"/>
      <c r="AK564" s="248"/>
      <c r="AL564" s="248"/>
      <c r="AM564" s="248"/>
      <c r="AN564" s="248"/>
      <c r="AO564" s="248"/>
      <c r="AP564" s="248"/>
      <c r="AQ564" s="248"/>
      <c r="AR564" s="248"/>
      <c r="AS564" s="248"/>
      <c r="AT564" s="248"/>
      <c r="AU564" s="248"/>
      <c r="AV564" s="248"/>
      <c r="AW564" s="248"/>
      <c r="AX564" s="248"/>
      <c r="AY564" s="248"/>
      <c r="AZ564" s="248"/>
      <c r="BA564" s="248"/>
      <c r="BB564" s="248"/>
      <c r="BC564" s="248"/>
      <c r="BD564" s="248"/>
      <c r="BE564" s="248"/>
      <c r="BF564" s="248"/>
      <c r="BG564" s="248"/>
      <c r="BH564" s="248"/>
      <c r="BI564" s="248"/>
      <c r="BJ564" s="248"/>
      <c r="BK564" s="248"/>
      <c r="BL564" s="248"/>
      <c r="BM564" s="248"/>
      <c r="BN564" s="248"/>
      <c r="BO564" s="248"/>
      <c r="BP564" s="248"/>
      <c r="BQ564" s="248"/>
      <c r="BR564" s="248"/>
      <c r="BS564" s="248"/>
      <c r="BT564" s="248"/>
      <c r="BU564" s="248"/>
    </row>
    <row r="565" spans="1:73" s="249" customFormat="1" ht="16.5" thickBot="1">
      <c r="A565" s="242" t="s">
        <v>1084</v>
      </c>
      <c r="B565" s="250" t="str">
        <f t="shared" ref="B565:B573" si="33">+B563</f>
        <v>4.1.1.4.01</v>
      </c>
      <c r="C565" s="251" t="s">
        <v>1515</v>
      </c>
      <c r="D565" s="252"/>
      <c r="E565" s="252"/>
      <c r="F565" s="252"/>
      <c r="G565" s="252"/>
      <c r="H565" s="252"/>
      <c r="I565" s="251" t="str">
        <f t="shared" si="29"/>
        <v>Usado</v>
      </c>
      <c r="J565" s="252"/>
      <c r="K565" s="252"/>
      <c r="L565" s="252"/>
      <c r="M565" s="253" t="s">
        <v>1648</v>
      </c>
      <c r="N565" s="252"/>
      <c r="O565" s="254"/>
      <c r="P565" s="254"/>
      <c r="Q565" s="254"/>
      <c r="R565" s="254"/>
      <c r="S565" s="254"/>
      <c r="T565" s="254"/>
      <c r="U565" s="248"/>
      <c r="V565" s="248"/>
      <c r="W565" s="248"/>
      <c r="X565" s="248"/>
      <c r="Y565" s="248"/>
      <c r="Z565" s="248"/>
      <c r="AA565" s="248"/>
      <c r="AB565" s="248"/>
      <c r="AC565" s="248"/>
      <c r="AD565" s="248"/>
      <c r="AE565" s="248"/>
      <c r="AF565" s="248"/>
      <c r="AG565" s="248"/>
      <c r="AH565" s="248"/>
      <c r="AI565" s="248"/>
      <c r="AJ565" s="248"/>
      <c r="AK565" s="248"/>
      <c r="AL565" s="248"/>
      <c r="AM565" s="248"/>
      <c r="AN565" s="248"/>
      <c r="AO565" s="248"/>
      <c r="AP565" s="248"/>
      <c r="AQ565" s="248"/>
      <c r="AR565" s="248"/>
      <c r="AS565" s="248"/>
      <c r="AT565" s="248"/>
      <c r="AU565" s="248"/>
      <c r="AV565" s="248"/>
      <c r="AW565" s="248"/>
      <c r="AX565" s="248"/>
      <c r="AY565" s="248"/>
      <c r="AZ565" s="248"/>
      <c r="BA565" s="248"/>
      <c r="BB565" s="248"/>
      <c r="BC565" s="248"/>
      <c r="BD565" s="248"/>
      <c r="BE565" s="248"/>
      <c r="BF565" s="248"/>
      <c r="BG565" s="248"/>
      <c r="BH565" s="248"/>
      <c r="BI565" s="248"/>
      <c r="BJ565" s="248"/>
      <c r="BK565" s="248"/>
      <c r="BL565" s="248"/>
      <c r="BM565" s="248"/>
      <c r="BN565" s="248"/>
      <c r="BO565" s="248"/>
      <c r="BP565" s="248"/>
      <c r="BQ565" s="248"/>
      <c r="BR565" s="248"/>
      <c r="BS565" s="248"/>
      <c r="BT565" s="248"/>
      <c r="BU565" s="248"/>
    </row>
    <row r="566" spans="1:73" s="249" customFormat="1" ht="16.5" thickBot="1">
      <c r="A566" s="242" t="s">
        <v>1085</v>
      </c>
      <c r="B566" s="250" t="str">
        <f t="shared" si="33"/>
        <v>4.1.1.4.01</v>
      </c>
      <c r="C566" s="256" t="s">
        <v>1545</v>
      </c>
      <c r="D566" s="252"/>
      <c r="E566" s="252"/>
      <c r="F566" s="252"/>
      <c r="G566" s="252"/>
      <c r="H566" s="252"/>
      <c r="I566" s="251" t="str">
        <f t="shared" si="29"/>
        <v>Usado</v>
      </c>
      <c r="J566" s="252"/>
      <c r="K566" s="252"/>
      <c r="L566" s="252"/>
      <c r="M566" s="253" t="s">
        <v>1649</v>
      </c>
      <c r="N566" s="252"/>
      <c r="O566" s="254"/>
      <c r="P566" s="254"/>
      <c r="Q566" s="254"/>
      <c r="R566" s="254"/>
      <c r="S566" s="254"/>
      <c r="T566" s="254"/>
      <c r="U566" s="248"/>
      <c r="V566" s="248"/>
      <c r="W566" s="248"/>
      <c r="X566" s="248"/>
      <c r="Y566" s="248"/>
      <c r="Z566" s="248"/>
      <c r="AA566" s="248"/>
      <c r="AB566" s="248"/>
      <c r="AC566" s="248"/>
      <c r="AD566" s="248"/>
      <c r="AE566" s="248"/>
      <c r="AF566" s="248"/>
      <c r="AG566" s="248"/>
      <c r="AH566" s="248"/>
      <c r="AI566" s="248"/>
      <c r="AJ566" s="248"/>
      <c r="AK566" s="248"/>
      <c r="AL566" s="248"/>
      <c r="AM566" s="248"/>
      <c r="AN566" s="248"/>
      <c r="AO566" s="248"/>
      <c r="AP566" s="248"/>
      <c r="AQ566" s="248"/>
      <c r="AR566" s="248"/>
      <c r="AS566" s="248"/>
      <c r="AT566" s="248"/>
      <c r="AU566" s="248"/>
      <c r="AV566" s="248"/>
      <c r="AW566" s="248"/>
      <c r="AX566" s="248"/>
      <c r="AY566" s="248"/>
      <c r="AZ566" s="248"/>
      <c r="BA566" s="248"/>
      <c r="BB566" s="248"/>
      <c r="BC566" s="248"/>
      <c r="BD566" s="248"/>
      <c r="BE566" s="248"/>
      <c r="BF566" s="248"/>
      <c r="BG566" s="248"/>
      <c r="BH566" s="248"/>
      <c r="BI566" s="248"/>
      <c r="BJ566" s="248"/>
      <c r="BK566" s="248"/>
      <c r="BL566" s="248"/>
      <c r="BM566" s="248"/>
      <c r="BN566" s="248"/>
      <c r="BO566" s="248"/>
      <c r="BP566" s="248"/>
      <c r="BQ566" s="248"/>
      <c r="BR566" s="248"/>
      <c r="BS566" s="248"/>
      <c r="BT566" s="248"/>
      <c r="BU566" s="248"/>
    </row>
    <row r="567" spans="1:73" s="249" customFormat="1" ht="16.5" thickBot="1">
      <c r="A567" s="242" t="s">
        <v>1086</v>
      </c>
      <c r="B567" s="250" t="str">
        <f t="shared" si="33"/>
        <v>4.1.1.4.01</v>
      </c>
      <c r="C567" s="251" t="s">
        <v>1546</v>
      </c>
      <c r="D567" s="252"/>
      <c r="E567" s="252"/>
      <c r="F567" s="252"/>
      <c r="G567" s="252"/>
      <c r="H567" s="252"/>
      <c r="I567" s="251" t="str">
        <f t="shared" si="29"/>
        <v>Usado</v>
      </c>
      <c r="J567" s="252"/>
      <c r="K567" s="252"/>
      <c r="L567" s="252"/>
      <c r="M567" s="253" t="s">
        <v>1650</v>
      </c>
      <c r="N567" s="252"/>
      <c r="O567" s="254"/>
      <c r="P567" s="254"/>
      <c r="Q567" s="254"/>
      <c r="R567" s="254"/>
      <c r="S567" s="254"/>
      <c r="T567" s="254"/>
      <c r="U567" s="248"/>
      <c r="V567" s="248"/>
      <c r="W567" s="248"/>
      <c r="X567" s="248"/>
      <c r="Y567" s="248"/>
      <c r="Z567" s="248"/>
      <c r="AA567" s="248"/>
      <c r="AB567" s="248"/>
      <c r="AC567" s="248"/>
      <c r="AD567" s="248"/>
      <c r="AE567" s="248"/>
      <c r="AF567" s="248"/>
      <c r="AG567" s="248"/>
      <c r="AH567" s="248"/>
      <c r="AI567" s="248"/>
      <c r="AJ567" s="248"/>
      <c r="AK567" s="248"/>
      <c r="AL567" s="248"/>
      <c r="AM567" s="248"/>
      <c r="AN567" s="248"/>
      <c r="AO567" s="248"/>
      <c r="AP567" s="248"/>
      <c r="AQ567" s="248"/>
      <c r="AR567" s="248"/>
      <c r="AS567" s="248"/>
      <c r="AT567" s="248"/>
      <c r="AU567" s="248"/>
      <c r="AV567" s="248"/>
      <c r="AW567" s="248"/>
      <c r="AX567" s="248"/>
      <c r="AY567" s="248"/>
      <c r="AZ567" s="248"/>
      <c r="BA567" s="248"/>
      <c r="BB567" s="248"/>
      <c r="BC567" s="248"/>
      <c r="BD567" s="248"/>
      <c r="BE567" s="248"/>
      <c r="BF567" s="248"/>
      <c r="BG567" s="248"/>
      <c r="BH567" s="248"/>
      <c r="BI567" s="248"/>
      <c r="BJ567" s="248"/>
      <c r="BK567" s="248"/>
      <c r="BL567" s="248"/>
      <c r="BM567" s="248"/>
      <c r="BN567" s="248"/>
      <c r="BO567" s="248"/>
      <c r="BP567" s="248"/>
      <c r="BQ567" s="248"/>
      <c r="BR567" s="248"/>
      <c r="BS567" s="248"/>
      <c r="BT567" s="248"/>
      <c r="BU567" s="248"/>
    </row>
    <row r="568" spans="1:73" s="249" customFormat="1" ht="16.5" thickBot="1">
      <c r="A568" s="242" t="s">
        <v>1087</v>
      </c>
      <c r="B568" s="250" t="str">
        <f t="shared" si="33"/>
        <v>4.1.1.4.01</v>
      </c>
      <c r="C568" s="251" t="s">
        <v>1547</v>
      </c>
      <c r="D568" s="252"/>
      <c r="E568" s="252"/>
      <c r="F568" s="252"/>
      <c r="G568" s="252"/>
      <c r="H568" s="252"/>
      <c r="I568" s="251" t="str">
        <f t="shared" si="29"/>
        <v>Usado</v>
      </c>
      <c r="J568" s="252"/>
      <c r="K568" s="252"/>
      <c r="L568" s="252"/>
      <c r="M568" s="253" t="s">
        <v>1651</v>
      </c>
      <c r="N568" s="252"/>
      <c r="O568" s="254"/>
      <c r="P568" s="254"/>
      <c r="Q568" s="254"/>
      <c r="R568" s="254"/>
      <c r="S568" s="254"/>
      <c r="T568" s="254"/>
      <c r="U568" s="248"/>
      <c r="V568" s="248"/>
      <c r="W568" s="248"/>
      <c r="X568" s="248"/>
      <c r="Y568" s="248"/>
      <c r="Z568" s="248"/>
      <c r="AA568" s="248"/>
      <c r="AB568" s="248"/>
      <c r="AC568" s="248"/>
      <c r="AD568" s="248"/>
      <c r="AE568" s="248"/>
      <c r="AF568" s="248"/>
      <c r="AG568" s="248"/>
      <c r="AH568" s="248"/>
      <c r="AI568" s="248"/>
      <c r="AJ568" s="248"/>
      <c r="AK568" s="248"/>
      <c r="AL568" s="248"/>
      <c r="AM568" s="248"/>
      <c r="AN568" s="248"/>
      <c r="AO568" s="248"/>
      <c r="AP568" s="248"/>
      <c r="AQ568" s="248"/>
      <c r="AR568" s="248"/>
      <c r="AS568" s="248"/>
      <c r="AT568" s="248"/>
      <c r="AU568" s="248"/>
      <c r="AV568" s="248"/>
      <c r="AW568" s="248"/>
      <c r="AX568" s="248"/>
      <c r="AY568" s="248"/>
      <c r="AZ568" s="248"/>
      <c r="BA568" s="248"/>
      <c r="BB568" s="248"/>
      <c r="BC568" s="248"/>
      <c r="BD568" s="248"/>
      <c r="BE568" s="248"/>
      <c r="BF568" s="248"/>
      <c r="BG568" s="248"/>
      <c r="BH568" s="248"/>
      <c r="BI568" s="248"/>
      <c r="BJ568" s="248"/>
      <c r="BK568" s="248"/>
      <c r="BL568" s="248"/>
      <c r="BM568" s="248"/>
      <c r="BN568" s="248"/>
      <c r="BO568" s="248"/>
      <c r="BP568" s="248"/>
      <c r="BQ568" s="248"/>
      <c r="BR568" s="248"/>
      <c r="BS568" s="248"/>
      <c r="BT568" s="248"/>
      <c r="BU568" s="248"/>
    </row>
    <row r="569" spans="1:73" s="249" customFormat="1" ht="16.5" thickBot="1">
      <c r="A569" s="242" t="s">
        <v>1088</v>
      </c>
      <c r="B569" s="250" t="str">
        <f t="shared" si="33"/>
        <v>4.1.1.4.01</v>
      </c>
      <c r="C569" s="251" t="s">
        <v>1548</v>
      </c>
      <c r="D569" s="252"/>
      <c r="E569" s="252"/>
      <c r="F569" s="252"/>
      <c r="G569" s="252"/>
      <c r="H569" s="252"/>
      <c r="I569" s="251" t="str">
        <f t="shared" si="29"/>
        <v>Usado</v>
      </c>
      <c r="J569" s="252"/>
      <c r="K569" s="252"/>
      <c r="L569" s="252"/>
      <c r="M569" s="253" t="s">
        <v>1652</v>
      </c>
      <c r="N569" s="252"/>
      <c r="O569" s="254"/>
      <c r="P569" s="254"/>
      <c r="Q569" s="254"/>
      <c r="R569" s="254"/>
      <c r="S569" s="254"/>
      <c r="T569" s="254"/>
      <c r="U569" s="248"/>
      <c r="V569" s="248"/>
      <c r="W569" s="248"/>
      <c r="X569" s="248"/>
      <c r="Y569" s="248"/>
      <c r="Z569" s="248"/>
      <c r="AA569" s="248"/>
      <c r="AB569" s="248"/>
      <c r="AC569" s="248"/>
      <c r="AD569" s="248"/>
      <c r="AE569" s="248"/>
      <c r="AF569" s="248"/>
      <c r="AG569" s="248"/>
      <c r="AH569" s="248"/>
      <c r="AI569" s="248"/>
      <c r="AJ569" s="248"/>
      <c r="AK569" s="248"/>
      <c r="AL569" s="248"/>
      <c r="AM569" s="248"/>
      <c r="AN569" s="248"/>
      <c r="AO569" s="248"/>
      <c r="AP569" s="248"/>
      <c r="AQ569" s="248"/>
      <c r="AR569" s="248"/>
      <c r="AS569" s="248"/>
      <c r="AT569" s="248"/>
      <c r="AU569" s="248"/>
      <c r="AV569" s="248"/>
      <c r="AW569" s="248"/>
      <c r="AX569" s="248"/>
      <c r="AY569" s="248"/>
      <c r="AZ569" s="248"/>
      <c r="BA569" s="248"/>
      <c r="BB569" s="248"/>
      <c r="BC569" s="248"/>
      <c r="BD569" s="248"/>
      <c r="BE569" s="248"/>
      <c r="BF569" s="248"/>
      <c r="BG569" s="248"/>
      <c r="BH569" s="248"/>
      <c r="BI569" s="248"/>
      <c r="BJ569" s="248"/>
      <c r="BK569" s="248"/>
      <c r="BL569" s="248"/>
      <c r="BM569" s="248"/>
      <c r="BN569" s="248"/>
      <c r="BO569" s="248"/>
      <c r="BP569" s="248"/>
      <c r="BQ569" s="248"/>
      <c r="BR569" s="248"/>
      <c r="BS569" s="248"/>
      <c r="BT569" s="248"/>
      <c r="BU569" s="248"/>
    </row>
    <row r="570" spans="1:73" s="249" customFormat="1" ht="16.5" thickBot="1">
      <c r="A570" s="242" t="s">
        <v>1089</v>
      </c>
      <c r="B570" s="250" t="str">
        <f t="shared" si="33"/>
        <v>4.1.1.4.01</v>
      </c>
      <c r="C570" s="251" t="s">
        <v>1549</v>
      </c>
      <c r="D570" s="252"/>
      <c r="E570" s="252"/>
      <c r="F570" s="252"/>
      <c r="G570" s="252"/>
      <c r="H570" s="252"/>
      <c r="I570" s="251" t="str">
        <f t="shared" si="29"/>
        <v>Usado</v>
      </c>
      <c r="J570" s="252"/>
      <c r="K570" s="252"/>
      <c r="L570" s="252"/>
      <c r="M570" s="253" t="s">
        <v>1653</v>
      </c>
      <c r="N570" s="252"/>
      <c r="O570" s="254"/>
      <c r="P570" s="254"/>
      <c r="Q570" s="254"/>
      <c r="R570" s="254"/>
      <c r="S570" s="254"/>
      <c r="T570" s="254"/>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c r="BS570" s="248"/>
      <c r="BT570" s="248"/>
      <c r="BU570" s="248"/>
    </row>
    <row r="571" spans="1:73" s="249" customFormat="1" ht="16.5" thickBot="1">
      <c r="A571" s="242" t="s">
        <v>1090</v>
      </c>
      <c r="B571" s="250" t="str">
        <f t="shared" si="33"/>
        <v>4.1.1.4.01</v>
      </c>
      <c r="C571" s="251" t="s">
        <v>1550</v>
      </c>
      <c r="D571" s="252"/>
      <c r="E571" s="252"/>
      <c r="F571" s="252"/>
      <c r="G571" s="252"/>
      <c r="H571" s="252"/>
      <c r="I571" s="251" t="str">
        <f t="shared" si="29"/>
        <v>Usado</v>
      </c>
      <c r="J571" s="252"/>
      <c r="K571" s="252"/>
      <c r="L571" s="252"/>
      <c r="M571" s="253" t="s">
        <v>1654</v>
      </c>
      <c r="N571" s="252"/>
      <c r="O571" s="254"/>
      <c r="P571" s="254"/>
      <c r="Q571" s="254"/>
      <c r="R571" s="254"/>
      <c r="S571" s="254"/>
      <c r="T571" s="254"/>
      <c r="U571" s="248"/>
      <c r="V571" s="248"/>
      <c r="W571" s="248"/>
      <c r="X571" s="248"/>
      <c r="Y571" s="248"/>
      <c r="Z571" s="248"/>
      <c r="AA571" s="248"/>
      <c r="AB571" s="248"/>
      <c r="AC571" s="248"/>
      <c r="AD571" s="248"/>
      <c r="AE571" s="248"/>
      <c r="AF571" s="248"/>
      <c r="AG571" s="248"/>
      <c r="AH571" s="248"/>
      <c r="AI571" s="248"/>
      <c r="AJ571" s="248"/>
      <c r="AK571" s="248"/>
      <c r="AL571" s="248"/>
      <c r="AM571" s="248"/>
      <c r="AN571" s="248"/>
      <c r="AO571" s="248"/>
      <c r="AP571" s="248"/>
      <c r="AQ571" s="248"/>
      <c r="AR571" s="248"/>
      <c r="AS571" s="248"/>
      <c r="AT571" s="248"/>
      <c r="AU571" s="248"/>
      <c r="AV571" s="248"/>
      <c r="AW571" s="248"/>
      <c r="AX571" s="248"/>
      <c r="AY571" s="248"/>
      <c r="AZ571" s="248"/>
      <c r="BA571" s="248"/>
      <c r="BB571" s="248"/>
      <c r="BC571" s="248"/>
      <c r="BD571" s="248"/>
      <c r="BE571" s="248"/>
      <c r="BF571" s="248"/>
      <c r="BG571" s="248"/>
      <c r="BH571" s="248"/>
      <c r="BI571" s="248"/>
      <c r="BJ571" s="248"/>
      <c r="BK571" s="248"/>
      <c r="BL571" s="248"/>
      <c r="BM571" s="248"/>
      <c r="BN571" s="248"/>
      <c r="BO571" s="248"/>
      <c r="BP571" s="248"/>
      <c r="BQ571" s="248"/>
      <c r="BR571" s="248"/>
      <c r="BS571" s="248"/>
      <c r="BT571" s="248"/>
      <c r="BU571" s="248"/>
    </row>
    <row r="572" spans="1:73" s="249" customFormat="1" ht="16.5" thickBot="1">
      <c r="A572" s="242" t="s">
        <v>1091</v>
      </c>
      <c r="B572" s="250" t="str">
        <f t="shared" si="33"/>
        <v>4.1.1.4.01</v>
      </c>
      <c r="C572" s="257" t="s">
        <v>1551</v>
      </c>
      <c r="D572" s="252"/>
      <c r="E572" s="252"/>
      <c r="F572" s="252"/>
      <c r="G572" s="252"/>
      <c r="H572" s="252"/>
      <c r="I572" s="251" t="str">
        <f t="shared" si="29"/>
        <v>Usado</v>
      </c>
      <c r="J572" s="252"/>
      <c r="K572" s="252"/>
      <c r="L572" s="252"/>
      <c r="M572" s="253" t="s">
        <v>1655</v>
      </c>
      <c r="N572" s="252"/>
      <c r="O572" s="254"/>
      <c r="P572" s="254"/>
      <c r="Q572" s="254"/>
      <c r="R572" s="254"/>
      <c r="S572" s="254"/>
      <c r="T572" s="254"/>
      <c r="U572" s="248"/>
      <c r="V572" s="248"/>
      <c r="W572" s="248"/>
      <c r="X572" s="248"/>
      <c r="Y572" s="248"/>
      <c r="Z572" s="248"/>
      <c r="AA572" s="248"/>
      <c r="AB572" s="248"/>
      <c r="AC572" s="248"/>
      <c r="AD572" s="248"/>
      <c r="AE572" s="248"/>
      <c r="AF572" s="248"/>
      <c r="AG572" s="248"/>
      <c r="AH572" s="248"/>
      <c r="AI572" s="248"/>
      <c r="AJ572" s="248"/>
      <c r="AK572" s="248"/>
      <c r="AL572" s="248"/>
      <c r="AM572" s="248"/>
      <c r="AN572" s="248"/>
      <c r="AO572" s="248"/>
      <c r="AP572" s="248"/>
      <c r="AQ572" s="248"/>
      <c r="AR572" s="248"/>
      <c r="AS572" s="248"/>
      <c r="AT572" s="248"/>
      <c r="AU572" s="248"/>
      <c r="AV572" s="248"/>
      <c r="AW572" s="248"/>
      <c r="AX572" s="248"/>
      <c r="AY572" s="248"/>
      <c r="AZ572" s="248"/>
      <c r="BA572" s="248"/>
      <c r="BB572" s="248"/>
      <c r="BC572" s="248"/>
      <c r="BD572" s="248"/>
      <c r="BE572" s="248"/>
      <c r="BF572" s="248"/>
      <c r="BG572" s="248"/>
      <c r="BH572" s="248"/>
      <c r="BI572" s="248"/>
      <c r="BJ572" s="248"/>
      <c r="BK572" s="248"/>
      <c r="BL572" s="248"/>
      <c r="BM572" s="248"/>
      <c r="BN572" s="248"/>
      <c r="BO572" s="248"/>
      <c r="BP572" s="248"/>
      <c r="BQ572" s="248"/>
      <c r="BR572" s="248"/>
      <c r="BS572" s="248"/>
      <c r="BT572" s="248"/>
      <c r="BU572" s="248"/>
    </row>
    <row r="573" spans="1:73" s="249" customFormat="1" ht="16.5" thickBot="1">
      <c r="A573" s="242" t="s">
        <v>1092</v>
      </c>
      <c r="B573" s="250" t="str">
        <f t="shared" si="33"/>
        <v>4.1.1.4.01</v>
      </c>
      <c r="C573" s="257" t="s">
        <v>1521</v>
      </c>
      <c r="D573" s="252"/>
      <c r="E573" s="252"/>
      <c r="F573" s="252"/>
      <c r="G573" s="252"/>
      <c r="H573" s="252"/>
      <c r="I573" s="251" t="str">
        <f t="shared" si="29"/>
        <v>Usado</v>
      </c>
      <c r="J573" s="252"/>
      <c r="K573" s="252"/>
      <c r="L573" s="252"/>
      <c r="M573" s="253" t="s">
        <v>1656</v>
      </c>
      <c r="N573" s="252"/>
      <c r="O573" s="254"/>
      <c r="P573" s="254"/>
      <c r="Q573" s="254"/>
      <c r="R573" s="254"/>
      <c r="S573" s="254"/>
      <c r="T573" s="254"/>
      <c r="U573" s="248"/>
      <c r="V573" s="248"/>
      <c r="W573" s="248"/>
      <c r="X573" s="248"/>
      <c r="Y573" s="248"/>
      <c r="Z573" s="248"/>
      <c r="AA573" s="248"/>
      <c r="AB573" s="248"/>
      <c r="AC573" s="248"/>
      <c r="AD573" s="248"/>
      <c r="AE573" s="248"/>
      <c r="AF573" s="248"/>
      <c r="AG573" s="248"/>
      <c r="AH573" s="248"/>
      <c r="AI573" s="248"/>
      <c r="AJ573" s="248"/>
      <c r="AK573" s="248"/>
      <c r="AL573" s="248"/>
      <c r="AM573" s="248"/>
      <c r="AN573" s="248"/>
      <c r="AO573" s="248"/>
      <c r="AP573" s="248"/>
      <c r="AQ573" s="248"/>
      <c r="AR573" s="248"/>
      <c r="AS573" s="248"/>
      <c r="AT573" s="248"/>
      <c r="AU573" s="248"/>
      <c r="AV573" s="248"/>
      <c r="AW573" s="248"/>
      <c r="AX573" s="248"/>
      <c r="AY573" s="248"/>
      <c r="AZ573" s="248"/>
      <c r="BA573" s="248"/>
      <c r="BB573" s="248"/>
      <c r="BC573" s="248"/>
      <c r="BD573" s="248"/>
      <c r="BE573" s="248"/>
      <c r="BF573" s="248"/>
      <c r="BG573" s="248"/>
      <c r="BH573" s="248"/>
      <c r="BI573" s="248"/>
      <c r="BJ573" s="248"/>
      <c r="BK573" s="248"/>
      <c r="BL573" s="248"/>
      <c r="BM573" s="248"/>
      <c r="BN573" s="248"/>
      <c r="BO573" s="248"/>
      <c r="BP573" s="248"/>
      <c r="BQ573" s="248"/>
      <c r="BR573" s="248"/>
      <c r="BS573" s="248"/>
      <c r="BT573" s="248"/>
      <c r="BU573" s="248"/>
    </row>
    <row r="574" spans="1:73" s="249" customFormat="1" ht="16.5" thickBot="1">
      <c r="A574" s="242" t="s">
        <v>1093</v>
      </c>
      <c r="B574" s="250" t="s">
        <v>60</v>
      </c>
      <c r="C574" s="257" t="s">
        <v>1550</v>
      </c>
      <c r="D574" s="252"/>
      <c r="E574" s="252"/>
      <c r="F574" s="252"/>
      <c r="G574" s="252"/>
      <c r="H574" s="252"/>
      <c r="I574" s="251" t="str">
        <f t="shared" si="29"/>
        <v>Usado</v>
      </c>
      <c r="J574" s="252"/>
      <c r="K574" s="252"/>
      <c r="L574" s="252"/>
      <c r="M574" s="253" t="s">
        <v>1657</v>
      </c>
      <c r="N574" s="252"/>
      <c r="O574" s="254"/>
      <c r="P574" s="254"/>
      <c r="Q574" s="254"/>
      <c r="R574" s="254"/>
      <c r="S574" s="254"/>
      <c r="T574" s="254"/>
      <c r="U574" s="248"/>
      <c r="V574" s="248"/>
      <c r="W574" s="248"/>
      <c r="X574" s="248"/>
      <c r="Y574" s="248"/>
      <c r="Z574" s="248"/>
      <c r="AA574" s="248"/>
      <c r="AB574" s="248"/>
      <c r="AC574" s="248"/>
      <c r="AD574" s="248"/>
      <c r="AE574" s="248"/>
      <c r="AF574" s="248"/>
      <c r="AG574" s="248"/>
      <c r="AH574" s="248"/>
      <c r="AI574" s="248"/>
      <c r="AJ574" s="248"/>
      <c r="AK574" s="248"/>
      <c r="AL574" s="248"/>
      <c r="AM574" s="248"/>
      <c r="AN574" s="248"/>
      <c r="AO574" s="248"/>
      <c r="AP574" s="248"/>
      <c r="AQ574" s="248"/>
      <c r="AR574" s="248"/>
      <c r="AS574" s="248"/>
      <c r="AT574" s="248"/>
      <c r="AU574" s="248"/>
      <c r="AV574" s="248"/>
      <c r="AW574" s="248"/>
      <c r="AX574" s="248"/>
      <c r="AY574" s="248"/>
      <c r="AZ574" s="248"/>
      <c r="BA574" s="248"/>
      <c r="BB574" s="248"/>
      <c r="BC574" s="248"/>
      <c r="BD574" s="248"/>
      <c r="BE574" s="248"/>
      <c r="BF574" s="248"/>
      <c r="BG574" s="248"/>
      <c r="BH574" s="248"/>
      <c r="BI574" s="248"/>
      <c r="BJ574" s="248"/>
      <c r="BK574" s="248"/>
      <c r="BL574" s="248"/>
      <c r="BM574" s="248"/>
      <c r="BN574" s="248"/>
      <c r="BO574" s="248"/>
      <c r="BP574" s="248"/>
      <c r="BQ574" s="248"/>
      <c r="BR574" s="248"/>
      <c r="BS574" s="248"/>
      <c r="BT574" s="248"/>
      <c r="BU574" s="248"/>
    </row>
    <row r="575" spans="1:73" s="249" customFormat="1" ht="16.5" thickBot="1">
      <c r="A575" s="242" t="s">
        <v>1094</v>
      </c>
      <c r="B575" s="250" t="s">
        <v>60</v>
      </c>
      <c r="C575" s="257" t="s">
        <v>1542</v>
      </c>
      <c r="D575" s="252"/>
      <c r="E575" s="252"/>
      <c r="F575" s="252"/>
      <c r="G575" s="252"/>
      <c r="H575" s="252"/>
      <c r="I575" s="251" t="str">
        <f t="shared" si="29"/>
        <v>Usado</v>
      </c>
      <c r="J575" s="252"/>
      <c r="K575" s="252"/>
      <c r="L575" s="252"/>
      <c r="M575" s="253" t="s">
        <v>1658</v>
      </c>
      <c r="N575" s="252"/>
      <c r="O575" s="254"/>
      <c r="P575" s="254"/>
      <c r="Q575" s="254"/>
      <c r="R575" s="254"/>
      <c r="S575" s="254"/>
      <c r="T575" s="254"/>
      <c r="U575" s="248"/>
      <c r="V575" s="248"/>
      <c r="W575" s="248"/>
      <c r="X575" s="248"/>
      <c r="Y575" s="248"/>
      <c r="Z575" s="248"/>
      <c r="AA575" s="248"/>
      <c r="AB575" s="248"/>
      <c r="AC575" s="248"/>
      <c r="AD575" s="248"/>
      <c r="AE575" s="248"/>
      <c r="AF575" s="248"/>
      <c r="AG575" s="248"/>
      <c r="AH575" s="248"/>
      <c r="AI575" s="248"/>
      <c r="AJ575" s="248"/>
      <c r="AK575" s="248"/>
      <c r="AL575" s="248"/>
      <c r="AM575" s="248"/>
      <c r="AN575" s="248"/>
      <c r="AO575" s="248"/>
      <c r="AP575" s="248"/>
      <c r="AQ575" s="248"/>
      <c r="AR575" s="248"/>
      <c r="AS575" s="248"/>
      <c r="AT575" s="248"/>
      <c r="AU575" s="248"/>
      <c r="AV575" s="248"/>
      <c r="AW575" s="248"/>
      <c r="AX575" s="248"/>
      <c r="AY575" s="248"/>
      <c r="AZ575" s="248"/>
      <c r="BA575" s="248"/>
      <c r="BB575" s="248"/>
      <c r="BC575" s="248"/>
      <c r="BD575" s="248"/>
      <c r="BE575" s="248"/>
      <c r="BF575" s="248"/>
      <c r="BG575" s="248"/>
      <c r="BH575" s="248"/>
      <c r="BI575" s="248"/>
      <c r="BJ575" s="248"/>
      <c r="BK575" s="248"/>
      <c r="BL575" s="248"/>
      <c r="BM575" s="248"/>
      <c r="BN575" s="248"/>
      <c r="BO575" s="248"/>
      <c r="BP575" s="248"/>
      <c r="BQ575" s="248"/>
      <c r="BR575" s="248"/>
      <c r="BS575" s="248"/>
      <c r="BT575" s="248"/>
      <c r="BU575" s="248"/>
    </row>
    <row r="576" spans="1:73" s="249" customFormat="1" ht="16.5" thickBot="1">
      <c r="A576" s="242" t="s">
        <v>1095</v>
      </c>
      <c r="B576" s="250" t="str">
        <f t="shared" ref="B576:B584" si="34">+B574</f>
        <v>4.1.1.4.01</v>
      </c>
      <c r="C576" s="257" t="s">
        <v>1544</v>
      </c>
      <c r="D576" s="252"/>
      <c r="E576" s="252"/>
      <c r="F576" s="252"/>
      <c r="G576" s="252"/>
      <c r="H576" s="252"/>
      <c r="I576" s="251" t="str">
        <f t="shared" si="29"/>
        <v>Usado</v>
      </c>
      <c r="J576" s="252"/>
      <c r="K576" s="252"/>
      <c r="L576" s="252"/>
      <c r="M576" s="253" t="s">
        <v>1659</v>
      </c>
      <c r="N576" s="252"/>
      <c r="O576" s="254"/>
      <c r="P576" s="254"/>
      <c r="Q576" s="254"/>
      <c r="R576" s="254"/>
      <c r="S576" s="254"/>
      <c r="T576" s="254"/>
      <c r="U576" s="248"/>
      <c r="V576" s="248"/>
      <c r="W576" s="248"/>
      <c r="X576" s="248"/>
      <c r="Y576" s="248"/>
      <c r="Z576" s="248"/>
      <c r="AA576" s="248"/>
      <c r="AB576" s="248"/>
      <c r="AC576" s="248"/>
      <c r="AD576" s="248"/>
      <c r="AE576" s="248"/>
      <c r="AF576" s="248"/>
      <c r="AG576" s="248"/>
      <c r="AH576" s="248"/>
      <c r="AI576" s="248"/>
      <c r="AJ576" s="248"/>
      <c r="AK576" s="248"/>
      <c r="AL576" s="248"/>
      <c r="AM576" s="248"/>
      <c r="AN576" s="248"/>
      <c r="AO576" s="248"/>
      <c r="AP576" s="248"/>
      <c r="AQ576" s="248"/>
      <c r="AR576" s="248"/>
      <c r="AS576" s="248"/>
      <c r="AT576" s="248"/>
      <c r="AU576" s="248"/>
      <c r="AV576" s="248"/>
      <c r="AW576" s="248"/>
      <c r="AX576" s="248"/>
      <c r="AY576" s="248"/>
      <c r="AZ576" s="248"/>
      <c r="BA576" s="248"/>
      <c r="BB576" s="248"/>
      <c r="BC576" s="248"/>
      <c r="BD576" s="248"/>
      <c r="BE576" s="248"/>
      <c r="BF576" s="248"/>
      <c r="BG576" s="248"/>
      <c r="BH576" s="248"/>
      <c r="BI576" s="248"/>
      <c r="BJ576" s="248"/>
      <c r="BK576" s="248"/>
      <c r="BL576" s="248"/>
      <c r="BM576" s="248"/>
      <c r="BN576" s="248"/>
      <c r="BO576" s="248"/>
      <c r="BP576" s="248"/>
      <c r="BQ576" s="248"/>
      <c r="BR576" s="248"/>
      <c r="BS576" s="248"/>
      <c r="BT576" s="248"/>
      <c r="BU576" s="248"/>
    </row>
    <row r="577" spans="1:73" s="249" customFormat="1" ht="16.5" thickBot="1">
      <c r="A577" s="242" t="s">
        <v>1096</v>
      </c>
      <c r="B577" s="250" t="str">
        <f t="shared" si="34"/>
        <v>4.1.1.4.01</v>
      </c>
      <c r="C577" s="257" t="s">
        <v>1511</v>
      </c>
      <c r="D577" s="252"/>
      <c r="E577" s="252"/>
      <c r="F577" s="252"/>
      <c r="G577" s="252"/>
      <c r="H577" s="252"/>
      <c r="I577" s="251" t="str">
        <f t="shared" si="29"/>
        <v>Usado</v>
      </c>
      <c r="J577" s="252"/>
      <c r="K577" s="252"/>
      <c r="L577" s="252"/>
      <c r="M577" s="253" t="s">
        <v>1660</v>
      </c>
      <c r="N577" s="252"/>
      <c r="O577" s="254"/>
      <c r="P577" s="254"/>
      <c r="Q577" s="254"/>
      <c r="R577" s="254"/>
      <c r="S577" s="254"/>
      <c r="T577" s="254"/>
      <c r="U577" s="248"/>
      <c r="V577" s="248"/>
      <c r="W577" s="248"/>
      <c r="X577" s="248"/>
      <c r="Y577" s="248"/>
      <c r="Z577" s="248"/>
      <c r="AA577" s="248"/>
      <c r="AB577" s="248"/>
      <c r="AC577" s="248"/>
      <c r="AD577" s="248"/>
      <c r="AE577" s="248"/>
      <c r="AF577" s="248"/>
      <c r="AG577" s="248"/>
      <c r="AH577" s="248"/>
      <c r="AI577" s="248"/>
      <c r="AJ577" s="248"/>
      <c r="AK577" s="248"/>
      <c r="AL577" s="248"/>
      <c r="AM577" s="248"/>
      <c r="AN577" s="248"/>
      <c r="AO577" s="248"/>
      <c r="AP577" s="248"/>
      <c r="AQ577" s="248"/>
      <c r="AR577" s="248"/>
      <c r="AS577" s="248"/>
      <c r="AT577" s="248"/>
      <c r="AU577" s="248"/>
      <c r="AV577" s="248"/>
      <c r="AW577" s="248"/>
      <c r="AX577" s="248"/>
      <c r="AY577" s="248"/>
      <c r="AZ577" s="248"/>
      <c r="BA577" s="248"/>
      <c r="BB577" s="248"/>
      <c r="BC577" s="248"/>
      <c r="BD577" s="248"/>
      <c r="BE577" s="248"/>
      <c r="BF577" s="248"/>
      <c r="BG577" s="248"/>
      <c r="BH577" s="248"/>
      <c r="BI577" s="248"/>
      <c r="BJ577" s="248"/>
      <c r="BK577" s="248"/>
      <c r="BL577" s="248"/>
      <c r="BM577" s="248"/>
      <c r="BN577" s="248"/>
      <c r="BO577" s="248"/>
      <c r="BP577" s="248"/>
      <c r="BQ577" s="248"/>
      <c r="BR577" s="248"/>
      <c r="BS577" s="248"/>
      <c r="BT577" s="248"/>
      <c r="BU577" s="248"/>
    </row>
    <row r="578" spans="1:73" s="249" customFormat="1" ht="16.5" thickBot="1">
      <c r="A578" s="242" t="s">
        <v>1097</v>
      </c>
      <c r="B578" s="250" t="str">
        <f t="shared" si="34"/>
        <v>4.1.1.4.01</v>
      </c>
      <c r="C578" s="257" t="s">
        <v>1548</v>
      </c>
      <c r="D578" s="252"/>
      <c r="E578" s="252"/>
      <c r="F578" s="252"/>
      <c r="G578" s="252"/>
      <c r="H578" s="252"/>
      <c r="I578" s="251" t="str">
        <f t="shared" si="29"/>
        <v>Usado</v>
      </c>
      <c r="J578" s="252"/>
      <c r="K578" s="252"/>
      <c r="L578" s="252"/>
      <c r="M578" s="253" t="s">
        <v>1661</v>
      </c>
      <c r="N578" s="252"/>
      <c r="O578" s="254"/>
      <c r="P578" s="254"/>
      <c r="Q578" s="254"/>
      <c r="R578" s="254"/>
      <c r="S578" s="254"/>
      <c r="T578" s="254"/>
      <c r="U578" s="248"/>
      <c r="V578" s="248"/>
      <c r="W578" s="248"/>
      <c r="X578" s="248"/>
      <c r="Y578" s="248"/>
      <c r="Z578" s="248"/>
      <c r="AA578" s="248"/>
      <c r="AB578" s="248"/>
      <c r="AC578" s="248"/>
      <c r="AD578" s="248"/>
      <c r="AE578" s="248"/>
      <c r="AF578" s="248"/>
      <c r="AG578" s="248"/>
      <c r="AH578" s="248"/>
      <c r="AI578" s="248"/>
      <c r="AJ578" s="248"/>
      <c r="AK578" s="248"/>
      <c r="AL578" s="248"/>
      <c r="AM578" s="248"/>
      <c r="AN578" s="248"/>
      <c r="AO578" s="248"/>
      <c r="AP578" s="248"/>
      <c r="AQ578" s="248"/>
      <c r="AR578" s="248"/>
      <c r="AS578" s="248"/>
      <c r="AT578" s="248"/>
      <c r="AU578" s="248"/>
      <c r="AV578" s="248"/>
      <c r="AW578" s="248"/>
      <c r="AX578" s="248"/>
      <c r="AY578" s="248"/>
      <c r="AZ578" s="248"/>
      <c r="BA578" s="248"/>
      <c r="BB578" s="248"/>
      <c r="BC578" s="248"/>
      <c r="BD578" s="248"/>
      <c r="BE578" s="248"/>
      <c r="BF578" s="248"/>
      <c r="BG578" s="248"/>
      <c r="BH578" s="248"/>
      <c r="BI578" s="248"/>
      <c r="BJ578" s="248"/>
      <c r="BK578" s="248"/>
      <c r="BL578" s="248"/>
      <c r="BM578" s="248"/>
      <c r="BN578" s="248"/>
      <c r="BO578" s="248"/>
      <c r="BP578" s="248"/>
      <c r="BQ578" s="248"/>
      <c r="BR578" s="248"/>
      <c r="BS578" s="248"/>
      <c r="BT578" s="248"/>
      <c r="BU578" s="248"/>
    </row>
    <row r="579" spans="1:73" s="249" customFormat="1" ht="16.5" thickBot="1">
      <c r="A579" s="242" t="s">
        <v>1098</v>
      </c>
      <c r="B579" s="250" t="str">
        <f t="shared" si="34"/>
        <v>4.1.1.4.01</v>
      </c>
      <c r="C579" s="258" t="s">
        <v>1545</v>
      </c>
      <c r="D579" s="252"/>
      <c r="E579" s="252"/>
      <c r="F579" s="252"/>
      <c r="G579" s="252"/>
      <c r="H579" s="252"/>
      <c r="I579" s="251" t="str">
        <f t="shared" si="29"/>
        <v>Usado</v>
      </c>
      <c r="J579" s="252"/>
      <c r="K579" s="252"/>
      <c r="L579" s="252"/>
      <c r="M579" s="253" t="s">
        <v>1662</v>
      </c>
      <c r="N579" s="252"/>
      <c r="O579" s="254"/>
      <c r="P579" s="254"/>
      <c r="Q579" s="254"/>
      <c r="R579" s="254"/>
      <c r="S579" s="254"/>
      <c r="T579" s="254"/>
      <c r="U579" s="248"/>
      <c r="V579" s="248"/>
      <c r="W579" s="248"/>
      <c r="X579" s="248"/>
      <c r="Y579" s="248"/>
      <c r="Z579" s="248"/>
      <c r="AA579" s="248"/>
      <c r="AB579" s="248"/>
      <c r="AC579" s="248"/>
      <c r="AD579" s="248"/>
      <c r="AE579" s="248"/>
      <c r="AF579" s="248"/>
      <c r="AG579" s="248"/>
      <c r="AH579" s="248"/>
      <c r="AI579" s="248"/>
      <c r="AJ579" s="248"/>
      <c r="AK579" s="248"/>
      <c r="AL579" s="248"/>
      <c r="AM579" s="248"/>
      <c r="AN579" s="248"/>
      <c r="AO579" s="248"/>
      <c r="AP579" s="248"/>
      <c r="AQ579" s="248"/>
      <c r="AR579" s="248"/>
      <c r="AS579" s="248"/>
      <c r="AT579" s="248"/>
      <c r="AU579" s="248"/>
      <c r="AV579" s="248"/>
      <c r="AW579" s="248"/>
      <c r="AX579" s="248"/>
      <c r="AY579" s="248"/>
      <c r="AZ579" s="248"/>
      <c r="BA579" s="248"/>
      <c r="BB579" s="248"/>
      <c r="BC579" s="248"/>
      <c r="BD579" s="248"/>
      <c r="BE579" s="248"/>
      <c r="BF579" s="248"/>
      <c r="BG579" s="248"/>
      <c r="BH579" s="248"/>
      <c r="BI579" s="248"/>
      <c r="BJ579" s="248"/>
      <c r="BK579" s="248"/>
      <c r="BL579" s="248"/>
      <c r="BM579" s="248"/>
      <c r="BN579" s="248"/>
      <c r="BO579" s="248"/>
      <c r="BP579" s="248"/>
      <c r="BQ579" s="248"/>
      <c r="BR579" s="248"/>
      <c r="BS579" s="248"/>
      <c r="BT579" s="248"/>
      <c r="BU579" s="248"/>
    </row>
    <row r="580" spans="1:73" s="249" customFormat="1" ht="16.5" thickBot="1">
      <c r="A580" s="242" t="s">
        <v>1099</v>
      </c>
      <c r="B580" s="250" t="str">
        <f t="shared" si="34"/>
        <v>4.1.1.4.01</v>
      </c>
      <c r="C580" s="258" t="s">
        <v>1552</v>
      </c>
      <c r="D580" s="252"/>
      <c r="E580" s="252"/>
      <c r="F580" s="252"/>
      <c r="G580" s="252"/>
      <c r="H580" s="252"/>
      <c r="I580" s="251" t="str">
        <f t="shared" si="29"/>
        <v>Usado</v>
      </c>
      <c r="J580" s="252"/>
      <c r="K580" s="252"/>
      <c r="L580" s="252"/>
      <c r="M580" s="253" t="s">
        <v>1663</v>
      </c>
      <c r="N580" s="252"/>
      <c r="O580" s="254"/>
      <c r="P580" s="254"/>
      <c r="Q580" s="254"/>
      <c r="R580" s="254"/>
      <c r="S580" s="254"/>
      <c r="T580" s="254"/>
      <c r="U580" s="248"/>
      <c r="V580" s="248"/>
      <c r="W580" s="248"/>
      <c r="X580" s="248"/>
      <c r="Y580" s="248"/>
      <c r="Z580" s="248"/>
      <c r="AA580" s="248"/>
      <c r="AB580" s="248"/>
      <c r="AC580" s="248"/>
      <c r="AD580" s="248"/>
      <c r="AE580" s="248"/>
      <c r="AF580" s="248"/>
      <c r="AG580" s="248"/>
      <c r="AH580" s="248"/>
      <c r="AI580" s="248"/>
      <c r="AJ580" s="248"/>
      <c r="AK580" s="248"/>
      <c r="AL580" s="248"/>
      <c r="AM580" s="248"/>
      <c r="AN580" s="248"/>
      <c r="AO580" s="248"/>
      <c r="AP580" s="248"/>
      <c r="AQ580" s="248"/>
      <c r="AR580" s="248"/>
      <c r="AS580" s="248"/>
      <c r="AT580" s="248"/>
      <c r="AU580" s="248"/>
      <c r="AV580" s="248"/>
      <c r="AW580" s="248"/>
      <c r="AX580" s="248"/>
      <c r="AY580" s="248"/>
      <c r="AZ580" s="248"/>
      <c r="BA580" s="248"/>
      <c r="BB580" s="248"/>
      <c r="BC580" s="248"/>
      <c r="BD580" s="248"/>
      <c r="BE580" s="248"/>
      <c r="BF580" s="248"/>
      <c r="BG580" s="248"/>
      <c r="BH580" s="248"/>
      <c r="BI580" s="248"/>
      <c r="BJ580" s="248"/>
      <c r="BK580" s="248"/>
      <c r="BL580" s="248"/>
      <c r="BM580" s="248"/>
      <c r="BN580" s="248"/>
      <c r="BO580" s="248"/>
      <c r="BP580" s="248"/>
      <c r="BQ580" s="248"/>
      <c r="BR580" s="248"/>
      <c r="BS580" s="248"/>
      <c r="BT580" s="248"/>
      <c r="BU580" s="248"/>
    </row>
    <row r="581" spans="1:73" s="249" customFormat="1" ht="16.5" thickBot="1">
      <c r="A581" s="242" t="s">
        <v>1100</v>
      </c>
      <c r="B581" s="250" t="str">
        <f t="shared" si="34"/>
        <v>4.1.1.4.01</v>
      </c>
      <c r="C581" s="257" t="s">
        <v>1549</v>
      </c>
      <c r="D581" s="252"/>
      <c r="E581" s="252"/>
      <c r="F581" s="252"/>
      <c r="G581" s="252"/>
      <c r="H581" s="252"/>
      <c r="I581" s="251" t="str">
        <f t="shared" si="29"/>
        <v>Usado</v>
      </c>
      <c r="J581" s="252"/>
      <c r="K581" s="252"/>
      <c r="L581" s="252"/>
      <c r="M581" s="253" t="s">
        <v>1664</v>
      </c>
      <c r="N581" s="252"/>
      <c r="O581" s="254"/>
      <c r="P581" s="254"/>
      <c r="Q581" s="254"/>
      <c r="R581" s="254"/>
      <c r="S581" s="254"/>
      <c r="T581" s="254"/>
      <c r="U581" s="248"/>
      <c r="V581" s="248"/>
      <c r="W581" s="248"/>
      <c r="X581" s="248"/>
      <c r="Y581" s="248"/>
      <c r="Z581" s="248"/>
      <c r="AA581" s="248"/>
      <c r="AB581" s="248"/>
      <c r="AC581" s="248"/>
      <c r="AD581" s="248"/>
      <c r="AE581" s="248"/>
      <c r="AF581" s="248"/>
      <c r="AG581" s="248"/>
      <c r="AH581" s="248"/>
      <c r="AI581" s="248"/>
      <c r="AJ581" s="248"/>
      <c r="AK581" s="248"/>
      <c r="AL581" s="248"/>
      <c r="AM581" s="248"/>
      <c r="AN581" s="248"/>
      <c r="AO581" s="248"/>
      <c r="AP581" s="248"/>
      <c r="AQ581" s="248"/>
      <c r="AR581" s="248"/>
      <c r="AS581" s="248"/>
      <c r="AT581" s="248"/>
      <c r="AU581" s="248"/>
      <c r="AV581" s="248"/>
      <c r="AW581" s="248"/>
      <c r="AX581" s="248"/>
      <c r="AY581" s="248"/>
      <c r="AZ581" s="248"/>
      <c r="BA581" s="248"/>
      <c r="BB581" s="248"/>
      <c r="BC581" s="248"/>
      <c r="BD581" s="248"/>
      <c r="BE581" s="248"/>
      <c r="BF581" s="248"/>
      <c r="BG581" s="248"/>
      <c r="BH581" s="248"/>
      <c r="BI581" s="248"/>
      <c r="BJ581" s="248"/>
      <c r="BK581" s="248"/>
      <c r="BL581" s="248"/>
      <c r="BM581" s="248"/>
      <c r="BN581" s="248"/>
      <c r="BO581" s="248"/>
      <c r="BP581" s="248"/>
      <c r="BQ581" s="248"/>
      <c r="BR581" s="248"/>
      <c r="BS581" s="248"/>
      <c r="BT581" s="248"/>
      <c r="BU581" s="248"/>
    </row>
    <row r="582" spans="1:73" s="249" customFormat="1" ht="16.5" thickBot="1">
      <c r="A582" s="242" t="s">
        <v>1101</v>
      </c>
      <c r="B582" s="250" t="str">
        <f t="shared" si="34"/>
        <v>4.1.1.4.01</v>
      </c>
      <c r="C582" s="251" t="s">
        <v>1553</v>
      </c>
      <c r="D582" s="252"/>
      <c r="E582" s="252"/>
      <c r="F582" s="252"/>
      <c r="G582" s="252"/>
      <c r="H582" s="252"/>
      <c r="I582" s="251" t="str">
        <f t="shared" si="29"/>
        <v>Usado</v>
      </c>
      <c r="J582" s="252"/>
      <c r="K582" s="252"/>
      <c r="L582" s="252"/>
      <c r="M582" s="253" t="s">
        <v>1665</v>
      </c>
      <c r="N582" s="252"/>
      <c r="O582" s="254"/>
      <c r="P582" s="254"/>
      <c r="Q582" s="254"/>
      <c r="R582" s="254"/>
      <c r="S582" s="254"/>
      <c r="T582" s="254"/>
      <c r="U582" s="248"/>
      <c r="V582" s="248"/>
      <c r="W582" s="248"/>
      <c r="X582" s="248"/>
      <c r="Y582" s="248"/>
      <c r="Z582" s="248"/>
      <c r="AA582" s="248"/>
      <c r="AB582" s="248"/>
      <c r="AC582" s="248"/>
      <c r="AD582" s="248"/>
      <c r="AE582" s="248"/>
      <c r="AF582" s="248"/>
      <c r="AG582" s="248"/>
      <c r="AH582" s="248"/>
      <c r="AI582" s="248"/>
      <c r="AJ582" s="248"/>
      <c r="AK582" s="248"/>
      <c r="AL582" s="248"/>
      <c r="AM582" s="248"/>
      <c r="AN582" s="248"/>
      <c r="AO582" s="248"/>
      <c r="AP582" s="248"/>
      <c r="AQ582" s="248"/>
      <c r="AR582" s="248"/>
      <c r="AS582" s="248"/>
      <c r="AT582" s="248"/>
      <c r="AU582" s="248"/>
      <c r="AV582" s="248"/>
      <c r="AW582" s="248"/>
      <c r="AX582" s="248"/>
      <c r="AY582" s="248"/>
      <c r="AZ582" s="248"/>
      <c r="BA582" s="248"/>
      <c r="BB582" s="248"/>
      <c r="BC582" s="248"/>
      <c r="BD582" s="248"/>
      <c r="BE582" s="248"/>
      <c r="BF582" s="248"/>
      <c r="BG582" s="248"/>
      <c r="BH582" s="248"/>
      <c r="BI582" s="248"/>
      <c r="BJ582" s="248"/>
      <c r="BK582" s="248"/>
      <c r="BL582" s="248"/>
      <c r="BM582" s="248"/>
      <c r="BN582" s="248"/>
      <c r="BO582" s="248"/>
      <c r="BP582" s="248"/>
      <c r="BQ582" s="248"/>
      <c r="BR582" s="248"/>
      <c r="BS582" s="248"/>
      <c r="BT582" s="248"/>
      <c r="BU582" s="248"/>
    </row>
    <row r="583" spans="1:73" s="249" customFormat="1" ht="16.5" thickBot="1">
      <c r="A583" s="242" t="s">
        <v>1102</v>
      </c>
      <c r="B583" s="250" t="str">
        <f t="shared" si="34"/>
        <v>4.1.1.4.01</v>
      </c>
      <c r="C583" s="251" t="s">
        <v>1554</v>
      </c>
      <c r="D583" s="252"/>
      <c r="E583" s="252"/>
      <c r="F583" s="252"/>
      <c r="G583" s="252"/>
      <c r="H583" s="252"/>
      <c r="I583" s="251" t="str">
        <f t="shared" si="29"/>
        <v>Usado</v>
      </c>
      <c r="J583" s="252"/>
      <c r="K583" s="252"/>
      <c r="L583" s="252"/>
      <c r="M583" s="253" t="s">
        <v>1666</v>
      </c>
      <c r="N583" s="252"/>
      <c r="O583" s="254"/>
      <c r="P583" s="254"/>
      <c r="Q583" s="254"/>
      <c r="R583" s="254"/>
      <c r="S583" s="254"/>
      <c r="T583" s="254"/>
      <c r="U583" s="248"/>
      <c r="V583" s="248"/>
      <c r="W583" s="248"/>
      <c r="X583" s="248"/>
      <c r="Y583" s="248"/>
      <c r="Z583" s="248"/>
      <c r="AA583" s="248"/>
      <c r="AB583" s="248"/>
      <c r="AC583" s="248"/>
      <c r="AD583" s="248"/>
      <c r="AE583" s="248"/>
      <c r="AF583" s="248"/>
      <c r="AG583" s="248"/>
      <c r="AH583" s="248"/>
      <c r="AI583" s="248"/>
      <c r="AJ583" s="248"/>
      <c r="AK583" s="248"/>
      <c r="AL583" s="248"/>
      <c r="AM583" s="248"/>
      <c r="AN583" s="248"/>
      <c r="AO583" s="248"/>
      <c r="AP583" s="248"/>
      <c r="AQ583" s="248"/>
      <c r="AR583" s="248"/>
      <c r="AS583" s="248"/>
      <c r="AT583" s="248"/>
      <c r="AU583" s="248"/>
      <c r="AV583" s="248"/>
      <c r="AW583" s="248"/>
      <c r="AX583" s="248"/>
      <c r="AY583" s="248"/>
      <c r="AZ583" s="248"/>
      <c r="BA583" s="248"/>
      <c r="BB583" s="248"/>
      <c r="BC583" s="248"/>
      <c r="BD583" s="248"/>
      <c r="BE583" s="248"/>
      <c r="BF583" s="248"/>
      <c r="BG583" s="248"/>
      <c r="BH583" s="248"/>
      <c r="BI583" s="248"/>
      <c r="BJ583" s="248"/>
      <c r="BK583" s="248"/>
      <c r="BL583" s="248"/>
      <c r="BM583" s="248"/>
      <c r="BN583" s="248"/>
      <c r="BO583" s="248"/>
      <c r="BP583" s="248"/>
      <c r="BQ583" s="248"/>
      <c r="BR583" s="248"/>
      <c r="BS583" s="248"/>
      <c r="BT583" s="248"/>
      <c r="BU583" s="248"/>
    </row>
    <row r="584" spans="1:73" s="249" customFormat="1" ht="16.5" thickBot="1">
      <c r="A584" s="242" t="s">
        <v>1103</v>
      </c>
      <c r="B584" s="250" t="str">
        <f t="shared" si="34"/>
        <v>4.1.1.4.01</v>
      </c>
      <c r="C584" s="251" t="s">
        <v>1555</v>
      </c>
      <c r="D584" s="252"/>
      <c r="E584" s="252"/>
      <c r="F584" s="252"/>
      <c r="G584" s="252"/>
      <c r="H584" s="252"/>
      <c r="I584" s="251" t="str">
        <f t="shared" si="29"/>
        <v>Usado</v>
      </c>
      <c r="J584" s="252"/>
      <c r="K584" s="252"/>
      <c r="L584" s="252"/>
      <c r="M584" s="253" t="s">
        <v>1667</v>
      </c>
      <c r="N584" s="252"/>
      <c r="O584" s="254"/>
      <c r="P584" s="254"/>
      <c r="Q584" s="254"/>
      <c r="R584" s="254"/>
      <c r="S584" s="254"/>
      <c r="T584" s="254"/>
      <c r="U584" s="248"/>
      <c r="V584" s="248"/>
      <c r="W584" s="248"/>
      <c r="X584" s="248"/>
      <c r="Y584" s="248"/>
      <c r="Z584" s="248"/>
      <c r="AA584" s="248"/>
      <c r="AB584" s="248"/>
      <c r="AC584" s="248"/>
      <c r="AD584" s="248"/>
      <c r="AE584" s="248"/>
      <c r="AF584" s="248"/>
      <c r="AG584" s="248"/>
      <c r="AH584" s="248"/>
      <c r="AI584" s="248"/>
      <c r="AJ584" s="248"/>
      <c r="AK584" s="248"/>
      <c r="AL584" s="248"/>
      <c r="AM584" s="248"/>
      <c r="AN584" s="248"/>
      <c r="AO584" s="248"/>
      <c r="AP584" s="248"/>
      <c r="AQ584" s="248"/>
      <c r="AR584" s="248"/>
      <c r="AS584" s="248"/>
      <c r="AT584" s="248"/>
      <c r="AU584" s="248"/>
      <c r="AV584" s="248"/>
      <c r="AW584" s="248"/>
      <c r="AX584" s="248"/>
      <c r="AY584" s="248"/>
      <c r="AZ584" s="248"/>
      <c r="BA584" s="248"/>
      <c r="BB584" s="248"/>
      <c r="BC584" s="248"/>
      <c r="BD584" s="248"/>
      <c r="BE584" s="248"/>
      <c r="BF584" s="248"/>
      <c r="BG584" s="248"/>
      <c r="BH584" s="248"/>
      <c r="BI584" s="248"/>
      <c r="BJ584" s="248"/>
      <c r="BK584" s="248"/>
      <c r="BL584" s="248"/>
      <c r="BM584" s="248"/>
      <c r="BN584" s="248"/>
      <c r="BO584" s="248"/>
      <c r="BP584" s="248"/>
      <c r="BQ584" s="248"/>
      <c r="BR584" s="248"/>
      <c r="BS584" s="248"/>
      <c r="BT584" s="248"/>
      <c r="BU584" s="248"/>
    </row>
    <row r="585" spans="1:73" s="249" customFormat="1" ht="16.5" thickBot="1">
      <c r="A585" s="242" t="s">
        <v>1104</v>
      </c>
      <c r="B585" s="250" t="s">
        <v>60</v>
      </c>
      <c r="C585" s="251" t="s">
        <v>1550</v>
      </c>
      <c r="D585" s="252"/>
      <c r="E585" s="252"/>
      <c r="F585" s="252"/>
      <c r="G585" s="252"/>
      <c r="H585" s="252"/>
      <c r="I585" s="251" t="str">
        <f t="shared" si="29"/>
        <v>Usado</v>
      </c>
      <c r="J585" s="252"/>
      <c r="K585" s="252"/>
      <c r="L585" s="252"/>
      <c r="M585" s="253" t="s">
        <v>1668</v>
      </c>
      <c r="N585" s="252"/>
      <c r="O585" s="254"/>
      <c r="P585" s="254"/>
      <c r="Q585" s="254"/>
      <c r="R585" s="254"/>
      <c r="S585" s="254"/>
      <c r="T585" s="254"/>
      <c r="U585" s="248"/>
      <c r="V585" s="248"/>
      <c r="W585" s="248"/>
      <c r="X585" s="248"/>
      <c r="Y585" s="248"/>
      <c r="Z585" s="248"/>
      <c r="AA585" s="248"/>
      <c r="AB585" s="248"/>
      <c r="AC585" s="248"/>
      <c r="AD585" s="248"/>
      <c r="AE585" s="248"/>
      <c r="AF585" s="248"/>
      <c r="AG585" s="248"/>
      <c r="AH585" s="248"/>
      <c r="AI585" s="248"/>
      <c r="AJ585" s="248"/>
      <c r="AK585" s="248"/>
      <c r="AL585" s="248"/>
      <c r="AM585" s="248"/>
      <c r="AN585" s="248"/>
      <c r="AO585" s="248"/>
      <c r="AP585" s="248"/>
      <c r="AQ585" s="248"/>
      <c r="AR585" s="248"/>
      <c r="AS585" s="248"/>
      <c r="AT585" s="248"/>
      <c r="AU585" s="248"/>
      <c r="AV585" s="248"/>
      <c r="AW585" s="248"/>
      <c r="AX585" s="248"/>
      <c r="AY585" s="248"/>
      <c r="AZ585" s="248"/>
      <c r="BA585" s="248"/>
      <c r="BB585" s="248"/>
      <c r="BC585" s="248"/>
      <c r="BD585" s="248"/>
      <c r="BE585" s="248"/>
      <c r="BF585" s="248"/>
      <c r="BG585" s="248"/>
      <c r="BH585" s="248"/>
      <c r="BI585" s="248"/>
      <c r="BJ585" s="248"/>
      <c r="BK585" s="248"/>
      <c r="BL585" s="248"/>
      <c r="BM585" s="248"/>
      <c r="BN585" s="248"/>
      <c r="BO585" s="248"/>
      <c r="BP585" s="248"/>
      <c r="BQ585" s="248"/>
      <c r="BR585" s="248"/>
      <c r="BS585" s="248"/>
      <c r="BT585" s="248"/>
      <c r="BU585" s="248"/>
    </row>
    <row r="586" spans="1:73" s="249" customFormat="1" ht="16.5" thickBot="1">
      <c r="A586" s="242" t="s">
        <v>1105</v>
      </c>
      <c r="B586" s="250" t="s">
        <v>60</v>
      </c>
      <c r="C586" s="251" t="s">
        <v>1510</v>
      </c>
      <c r="D586" s="252"/>
      <c r="E586" s="252"/>
      <c r="F586" s="252"/>
      <c r="G586" s="252"/>
      <c r="H586" s="252"/>
      <c r="I586" s="251" t="str">
        <f t="shared" si="29"/>
        <v>Usado</v>
      </c>
      <c r="J586" s="252"/>
      <c r="K586" s="252"/>
      <c r="L586" s="252"/>
      <c r="M586" s="253" t="s">
        <v>1669</v>
      </c>
      <c r="N586" s="252"/>
      <c r="O586" s="254"/>
      <c r="P586" s="254"/>
      <c r="Q586" s="254"/>
      <c r="R586" s="254"/>
      <c r="S586" s="254"/>
      <c r="T586" s="254"/>
      <c r="U586" s="248"/>
      <c r="V586" s="248"/>
      <c r="W586" s="248"/>
      <c r="X586" s="248"/>
      <c r="Y586" s="248"/>
      <c r="Z586" s="248"/>
      <c r="AA586" s="248"/>
      <c r="AB586" s="248"/>
      <c r="AC586" s="248"/>
      <c r="AD586" s="248"/>
      <c r="AE586" s="248"/>
      <c r="AF586" s="248"/>
      <c r="AG586" s="248"/>
      <c r="AH586" s="248"/>
      <c r="AI586" s="248"/>
      <c r="AJ586" s="248"/>
      <c r="AK586" s="248"/>
      <c r="AL586" s="248"/>
      <c r="AM586" s="248"/>
      <c r="AN586" s="248"/>
      <c r="AO586" s="248"/>
      <c r="AP586" s="248"/>
      <c r="AQ586" s="248"/>
      <c r="AR586" s="248"/>
      <c r="AS586" s="248"/>
      <c r="AT586" s="248"/>
      <c r="AU586" s="248"/>
      <c r="AV586" s="248"/>
      <c r="AW586" s="248"/>
      <c r="AX586" s="248"/>
      <c r="AY586" s="248"/>
      <c r="AZ586" s="248"/>
      <c r="BA586" s="248"/>
      <c r="BB586" s="248"/>
      <c r="BC586" s="248"/>
      <c r="BD586" s="248"/>
      <c r="BE586" s="248"/>
      <c r="BF586" s="248"/>
      <c r="BG586" s="248"/>
      <c r="BH586" s="248"/>
      <c r="BI586" s="248"/>
      <c r="BJ586" s="248"/>
      <c r="BK586" s="248"/>
      <c r="BL586" s="248"/>
      <c r="BM586" s="248"/>
      <c r="BN586" s="248"/>
      <c r="BO586" s="248"/>
      <c r="BP586" s="248"/>
      <c r="BQ586" s="248"/>
      <c r="BR586" s="248"/>
      <c r="BS586" s="248"/>
      <c r="BT586" s="248"/>
      <c r="BU586" s="248"/>
    </row>
    <row r="587" spans="1:73" s="249" customFormat="1" ht="16.5" thickBot="1">
      <c r="A587" s="242" t="s">
        <v>1106</v>
      </c>
      <c r="B587" s="250" t="str">
        <f t="shared" ref="B587:B597" si="35">+B585</f>
        <v>4.1.1.4.01</v>
      </c>
      <c r="C587" s="251" t="s">
        <v>844</v>
      </c>
      <c r="D587" s="252"/>
      <c r="E587" s="252"/>
      <c r="F587" s="252"/>
      <c r="G587" s="252"/>
      <c r="H587" s="252"/>
      <c r="I587" s="251" t="str">
        <f t="shared" si="29"/>
        <v>Usado</v>
      </c>
      <c r="J587" s="252"/>
      <c r="K587" s="252"/>
      <c r="L587" s="252"/>
      <c r="M587" s="253" t="s">
        <v>1670</v>
      </c>
      <c r="N587" s="252"/>
      <c r="O587" s="254"/>
      <c r="P587" s="254"/>
      <c r="Q587" s="254"/>
      <c r="R587" s="254"/>
      <c r="S587" s="254"/>
      <c r="T587" s="254"/>
      <c r="U587" s="248"/>
      <c r="V587" s="248"/>
      <c r="W587" s="248"/>
      <c r="X587" s="248"/>
      <c r="Y587" s="248"/>
      <c r="Z587" s="248"/>
      <c r="AA587" s="248"/>
      <c r="AB587" s="248"/>
      <c r="AC587" s="248"/>
      <c r="AD587" s="248"/>
      <c r="AE587" s="248"/>
      <c r="AF587" s="248"/>
      <c r="AG587" s="248"/>
      <c r="AH587" s="248"/>
      <c r="AI587" s="248"/>
      <c r="AJ587" s="248"/>
      <c r="AK587" s="248"/>
      <c r="AL587" s="248"/>
      <c r="AM587" s="248"/>
      <c r="AN587" s="248"/>
      <c r="AO587" s="248"/>
      <c r="AP587" s="248"/>
      <c r="AQ587" s="248"/>
      <c r="AR587" s="248"/>
      <c r="AS587" s="248"/>
      <c r="AT587" s="248"/>
      <c r="AU587" s="248"/>
      <c r="AV587" s="248"/>
      <c r="AW587" s="248"/>
      <c r="AX587" s="248"/>
      <c r="AY587" s="248"/>
      <c r="AZ587" s="248"/>
      <c r="BA587" s="248"/>
      <c r="BB587" s="248"/>
      <c r="BC587" s="248"/>
      <c r="BD587" s="248"/>
      <c r="BE587" s="248"/>
      <c r="BF587" s="248"/>
      <c r="BG587" s="248"/>
      <c r="BH587" s="248"/>
      <c r="BI587" s="248"/>
      <c r="BJ587" s="248"/>
      <c r="BK587" s="248"/>
      <c r="BL587" s="248"/>
      <c r="BM587" s="248"/>
      <c r="BN587" s="248"/>
      <c r="BO587" s="248"/>
      <c r="BP587" s="248"/>
      <c r="BQ587" s="248"/>
      <c r="BR587" s="248"/>
      <c r="BS587" s="248"/>
      <c r="BT587" s="248"/>
      <c r="BU587" s="248"/>
    </row>
    <row r="588" spans="1:73" s="249" customFormat="1" ht="16.5" thickBot="1">
      <c r="A588" s="242" t="s">
        <v>1107</v>
      </c>
      <c r="B588" s="250" t="str">
        <f t="shared" si="35"/>
        <v>4.1.1.4.01</v>
      </c>
      <c r="C588" s="251" t="s">
        <v>1522</v>
      </c>
      <c r="D588" s="252"/>
      <c r="E588" s="252"/>
      <c r="F588" s="252"/>
      <c r="G588" s="252"/>
      <c r="H588" s="252"/>
      <c r="I588" s="251" t="str">
        <f t="shared" si="29"/>
        <v>Usado</v>
      </c>
      <c r="J588" s="252"/>
      <c r="K588" s="252"/>
      <c r="L588" s="252"/>
      <c r="M588" s="253" t="s">
        <v>1671</v>
      </c>
      <c r="N588" s="252"/>
      <c r="O588" s="254"/>
      <c r="P588" s="254"/>
      <c r="Q588" s="254"/>
      <c r="R588" s="254"/>
      <c r="S588" s="254"/>
      <c r="T588" s="254"/>
      <c r="U588" s="248"/>
      <c r="V588" s="248"/>
      <c r="W588" s="248"/>
      <c r="X588" s="248"/>
      <c r="Y588" s="248"/>
      <c r="Z588" s="248"/>
      <c r="AA588" s="248"/>
      <c r="AB588" s="248"/>
      <c r="AC588" s="248"/>
      <c r="AD588" s="248"/>
      <c r="AE588" s="248"/>
      <c r="AF588" s="248"/>
      <c r="AG588" s="248"/>
      <c r="AH588" s="248"/>
      <c r="AI588" s="248"/>
      <c r="AJ588" s="248"/>
      <c r="AK588" s="248"/>
      <c r="AL588" s="248"/>
      <c r="AM588" s="248"/>
      <c r="AN588" s="248"/>
      <c r="AO588" s="248"/>
      <c r="AP588" s="248"/>
      <c r="AQ588" s="248"/>
      <c r="AR588" s="248"/>
      <c r="AS588" s="248"/>
      <c r="AT588" s="248"/>
      <c r="AU588" s="248"/>
      <c r="AV588" s="248"/>
      <c r="AW588" s="248"/>
      <c r="AX588" s="248"/>
      <c r="AY588" s="248"/>
      <c r="AZ588" s="248"/>
      <c r="BA588" s="248"/>
      <c r="BB588" s="248"/>
      <c r="BC588" s="248"/>
      <c r="BD588" s="248"/>
      <c r="BE588" s="248"/>
      <c r="BF588" s="248"/>
      <c r="BG588" s="248"/>
      <c r="BH588" s="248"/>
      <c r="BI588" s="248"/>
      <c r="BJ588" s="248"/>
      <c r="BK588" s="248"/>
      <c r="BL588" s="248"/>
      <c r="BM588" s="248"/>
      <c r="BN588" s="248"/>
      <c r="BO588" s="248"/>
      <c r="BP588" s="248"/>
      <c r="BQ588" s="248"/>
      <c r="BR588" s="248"/>
      <c r="BS588" s="248"/>
      <c r="BT588" s="248"/>
      <c r="BU588" s="248"/>
    </row>
    <row r="589" spans="1:73" s="249" customFormat="1" ht="16.5" thickBot="1">
      <c r="A589" s="242" t="s">
        <v>1126</v>
      </c>
      <c r="B589" s="250" t="str">
        <f t="shared" si="35"/>
        <v>4.1.1.4.01</v>
      </c>
      <c r="C589" s="251" t="s">
        <v>1556</v>
      </c>
      <c r="D589" s="252"/>
      <c r="E589" s="252"/>
      <c r="F589" s="252"/>
      <c r="G589" s="252"/>
      <c r="H589" s="252"/>
      <c r="I589" s="251" t="str">
        <f t="shared" si="29"/>
        <v>Usado</v>
      </c>
      <c r="J589" s="252"/>
      <c r="K589" s="252"/>
      <c r="L589" s="252"/>
      <c r="M589" s="253" t="s">
        <v>1672</v>
      </c>
      <c r="N589" s="252"/>
      <c r="O589" s="254"/>
      <c r="P589" s="254"/>
      <c r="Q589" s="254"/>
      <c r="R589" s="254"/>
      <c r="S589" s="254"/>
      <c r="T589" s="254"/>
      <c r="U589" s="248"/>
      <c r="V589" s="248"/>
      <c r="W589" s="248"/>
      <c r="X589" s="248"/>
      <c r="Y589" s="248"/>
      <c r="Z589" s="248"/>
      <c r="AA589" s="248"/>
      <c r="AB589" s="248"/>
      <c r="AC589" s="248"/>
      <c r="AD589" s="248"/>
      <c r="AE589" s="248"/>
      <c r="AF589" s="248"/>
      <c r="AG589" s="248"/>
      <c r="AH589" s="248"/>
      <c r="AI589" s="248"/>
      <c r="AJ589" s="248"/>
      <c r="AK589" s="248"/>
      <c r="AL589" s="248"/>
      <c r="AM589" s="248"/>
      <c r="AN589" s="248"/>
      <c r="AO589" s="248"/>
      <c r="AP589" s="248"/>
      <c r="AQ589" s="248"/>
      <c r="AR589" s="248"/>
      <c r="AS589" s="248"/>
      <c r="AT589" s="248"/>
      <c r="AU589" s="248"/>
      <c r="AV589" s="248"/>
      <c r="AW589" s="248"/>
      <c r="AX589" s="248"/>
      <c r="AY589" s="248"/>
      <c r="AZ589" s="248"/>
      <c r="BA589" s="248"/>
      <c r="BB589" s="248"/>
      <c r="BC589" s="248"/>
      <c r="BD589" s="248"/>
      <c r="BE589" s="248"/>
      <c r="BF589" s="248"/>
      <c r="BG589" s="248"/>
      <c r="BH589" s="248"/>
      <c r="BI589" s="248"/>
      <c r="BJ589" s="248"/>
      <c r="BK589" s="248"/>
      <c r="BL589" s="248"/>
      <c r="BM589" s="248"/>
      <c r="BN589" s="248"/>
      <c r="BO589" s="248"/>
      <c r="BP589" s="248"/>
      <c r="BQ589" s="248"/>
      <c r="BR589" s="248"/>
      <c r="BS589" s="248"/>
      <c r="BT589" s="248"/>
      <c r="BU589" s="248"/>
    </row>
    <row r="590" spans="1:73" s="249" customFormat="1" ht="16.5" thickBot="1">
      <c r="A590" s="242" t="s">
        <v>1127</v>
      </c>
      <c r="B590" s="250" t="str">
        <f t="shared" si="35"/>
        <v>4.1.1.4.01</v>
      </c>
      <c r="C590" s="251" t="s">
        <v>1557</v>
      </c>
      <c r="D590" s="252"/>
      <c r="E590" s="252"/>
      <c r="F590" s="252"/>
      <c r="G590" s="252"/>
      <c r="H590" s="252"/>
      <c r="I590" s="251" t="str">
        <f t="shared" si="29"/>
        <v>Usado</v>
      </c>
      <c r="J590" s="252"/>
      <c r="K590" s="252"/>
      <c r="L590" s="252"/>
      <c r="M590" s="253" t="s">
        <v>1673</v>
      </c>
      <c r="N590" s="252"/>
      <c r="O590" s="254"/>
      <c r="P590" s="254"/>
      <c r="Q590" s="254"/>
      <c r="R590" s="254"/>
      <c r="S590" s="254"/>
      <c r="T590" s="254"/>
      <c r="U590" s="248"/>
      <c r="V590" s="248"/>
      <c r="W590" s="248"/>
      <c r="X590" s="248"/>
      <c r="Y590" s="248"/>
      <c r="Z590" s="248"/>
      <c r="AA590" s="248"/>
      <c r="AB590" s="248"/>
      <c r="AC590" s="248"/>
      <c r="AD590" s="248"/>
      <c r="AE590" s="248"/>
      <c r="AF590" s="248"/>
      <c r="AG590" s="248"/>
      <c r="AH590" s="248"/>
      <c r="AI590" s="248"/>
      <c r="AJ590" s="248"/>
      <c r="AK590" s="248"/>
      <c r="AL590" s="248"/>
      <c r="AM590" s="248"/>
      <c r="AN590" s="248"/>
      <c r="AO590" s="248"/>
      <c r="AP590" s="248"/>
      <c r="AQ590" s="248"/>
      <c r="AR590" s="248"/>
      <c r="AS590" s="248"/>
      <c r="AT590" s="248"/>
      <c r="AU590" s="248"/>
      <c r="AV590" s="248"/>
      <c r="AW590" s="248"/>
      <c r="AX590" s="248"/>
      <c r="AY590" s="248"/>
      <c r="AZ590" s="248"/>
      <c r="BA590" s="248"/>
      <c r="BB590" s="248"/>
      <c r="BC590" s="248"/>
      <c r="BD590" s="248"/>
      <c r="BE590" s="248"/>
      <c r="BF590" s="248"/>
      <c r="BG590" s="248"/>
      <c r="BH590" s="248"/>
      <c r="BI590" s="248"/>
      <c r="BJ590" s="248"/>
      <c r="BK590" s="248"/>
      <c r="BL590" s="248"/>
      <c r="BM590" s="248"/>
      <c r="BN590" s="248"/>
      <c r="BO590" s="248"/>
      <c r="BP590" s="248"/>
      <c r="BQ590" s="248"/>
      <c r="BR590" s="248"/>
      <c r="BS590" s="248"/>
      <c r="BT590" s="248"/>
      <c r="BU590" s="248"/>
    </row>
    <row r="591" spans="1:73" s="249" customFormat="1" ht="18" customHeight="1" thickBot="1">
      <c r="A591" s="242" t="s">
        <v>1128</v>
      </c>
      <c r="B591" s="250" t="str">
        <f t="shared" si="35"/>
        <v>4.1.1.4.01</v>
      </c>
      <c r="C591" s="251" t="s">
        <v>1558</v>
      </c>
      <c r="D591" s="252"/>
      <c r="E591" s="252"/>
      <c r="F591" s="252"/>
      <c r="G591" s="252"/>
      <c r="H591" s="252"/>
      <c r="I591" s="251" t="str">
        <f t="shared" si="29"/>
        <v>Usado</v>
      </c>
      <c r="J591" s="252"/>
      <c r="K591" s="252"/>
      <c r="L591" s="252"/>
      <c r="M591" s="253" t="s">
        <v>1674</v>
      </c>
      <c r="N591" s="252"/>
      <c r="O591" s="254"/>
      <c r="P591" s="254"/>
      <c r="Q591" s="254"/>
      <c r="R591" s="254"/>
      <c r="S591" s="254"/>
      <c r="T591" s="254"/>
      <c r="U591" s="248"/>
      <c r="V591" s="248"/>
      <c r="W591" s="248"/>
      <c r="X591" s="248"/>
      <c r="Y591" s="248"/>
      <c r="Z591" s="248"/>
      <c r="AA591" s="248"/>
      <c r="AB591" s="248"/>
      <c r="AC591" s="248"/>
      <c r="AD591" s="248"/>
      <c r="AE591" s="248"/>
      <c r="AF591" s="248"/>
      <c r="AG591" s="248"/>
      <c r="AH591" s="248"/>
      <c r="AI591" s="248"/>
      <c r="AJ591" s="248"/>
      <c r="AK591" s="248"/>
      <c r="AL591" s="248"/>
      <c r="AM591" s="248"/>
      <c r="AN591" s="248"/>
      <c r="AO591" s="248"/>
      <c r="AP591" s="248"/>
      <c r="AQ591" s="248"/>
      <c r="AR591" s="248"/>
      <c r="AS591" s="248"/>
      <c r="AT591" s="248"/>
      <c r="AU591" s="248"/>
      <c r="AV591" s="248"/>
      <c r="AW591" s="248"/>
      <c r="AX591" s="248"/>
      <c r="AY591" s="248"/>
      <c r="AZ591" s="248"/>
      <c r="BA591" s="248"/>
      <c r="BB591" s="248"/>
      <c r="BC591" s="248"/>
      <c r="BD591" s="248"/>
      <c r="BE591" s="248"/>
      <c r="BF591" s="248"/>
      <c r="BG591" s="248"/>
      <c r="BH591" s="248"/>
      <c r="BI591" s="248"/>
      <c r="BJ591" s="248"/>
      <c r="BK591" s="248"/>
      <c r="BL591" s="248"/>
      <c r="BM591" s="248"/>
      <c r="BN591" s="248"/>
      <c r="BO591" s="248"/>
      <c r="BP591" s="248"/>
      <c r="BQ591" s="248"/>
      <c r="BR591" s="248"/>
      <c r="BS591" s="248"/>
      <c r="BT591" s="248"/>
      <c r="BU591" s="248"/>
    </row>
    <row r="592" spans="1:73" s="249" customFormat="1" ht="16.5" thickBot="1">
      <c r="A592" s="242" t="s">
        <v>1129</v>
      </c>
      <c r="B592" s="250" t="str">
        <f t="shared" si="35"/>
        <v>4.1.1.4.01</v>
      </c>
      <c r="C592" s="251" t="s">
        <v>1510</v>
      </c>
      <c r="D592" s="252"/>
      <c r="E592" s="252"/>
      <c r="F592" s="252"/>
      <c r="G592" s="252"/>
      <c r="H592" s="252"/>
      <c r="I592" s="251" t="str">
        <f t="shared" si="29"/>
        <v>Usado</v>
      </c>
      <c r="J592" s="252"/>
      <c r="K592" s="252"/>
      <c r="L592" s="252"/>
      <c r="M592" s="253" t="s">
        <v>1675</v>
      </c>
      <c r="N592" s="252"/>
      <c r="O592" s="254"/>
      <c r="P592" s="254"/>
      <c r="Q592" s="254"/>
      <c r="R592" s="254"/>
      <c r="S592" s="254"/>
      <c r="T592" s="254"/>
      <c r="U592" s="248"/>
      <c r="V592" s="248"/>
      <c r="W592" s="248"/>
      <c r="X592" s="248"/>
      <c r="Y592" s="248"/>
      <c r="Z592" s="248"/>
      <c r="AA592" s="248"/>
      <c r="AB592" s="248"/>
      <c r="AC592" s="248"/>
      <c r="AD592" s="248"/>
      <c r="AE592" s="248"/>
      <c r="AF592" s="248"/>
      <c r="AG592" s="248"/>
      <c r="AH592" s="248"/>
      <c r="AI592" s="248"/>
      <c r="AJ592" s="248"/>
      <c r="AK592" s="248"/>
      <c r="AL592" s="248"/>
      <c r="AM592" s="248"/>
      <c r="AN592" s="248"/>
      <c r="AO592" s="248"/>
      <c r="AP592" s="248"/>
      <c r="AQ592" s="248"/>
      <c r="AR592" s="248"/>
      <c r="AS592" s="248"/>
      <c r="AT592" s="248"/>
      <c r="AU592" s="248"/>
      <c r="AV592" s="248"/>
      <c r="AW592" s="248"/>
      <c r="AX592" s="248"/>
      <c r="AY592" s="248"/>
      <c r="AZ592" s="248"/>
      <c r="BA592" s="248"/>
      <c r="BB592" s="248"/>
      <c r="BC592" s="248"/>
      <c r="BD592" s="248"/>
      <c r="BE592" s="248"/>
      <c r="BF592" s="248"/>
      <c r="BG592" s="248"/>
      <c r="BH592" s="248"/>
      <c r="BI592" s="248"/>
      <c r="BJ592" s="248"/>
      <c r="BK592" s="248"/>
      <c r="BL592" s="248"/>
      <c r="BM592" s="248"/>
      <c r="BN592" s="248"/>
      <c r="BO592" s="248"/>
      <c r="BP592" s="248"/>
      <c r="BQ592" s="248"/>
      <c r="BR592" s="248"/>
      <c r="BS592" s="248"/>
      <c r="BT592" s="248"/>
      <c r="BU592" s="248"/>
    </row>
    <row r="593" spans="1:73" s="249" customFormat="1" ht="16.5" thickBot="1">
      <c r="A593" s="242" t="s">
        <v>1130</v>
      </c>
      <c r="B593" s="250" t="str">
        <f t="shared" si="35"/>
        <v>4.1.1.4.01</v>
      </c>
      <c r="C593" s="251" t="s">
        <v>1528</v>
      </c>
      <c r="D593" s="252"/>
      <c r="E593" s="252"/>
      <c r="F593" s="252"/>
      <c r="G593" s="252"/>
      <c r="H593" s="252"/>
      <c r="I593" s="251" t="str">
        <f t="shared" ref="I593:I597" si="36">+I591</f>
        <v>Usado</v>
      </c>
      <c r="J593" s="252"/>
      <c r="K593" s="252"/>
      <c r="L593" s="252"/>
      <c r="M593" s="253" t="s">
        <v>1676</v>
      </c>
      <c r="N593" s="252"/>
      <c r="O593" s="254"/>
      <c r="P593" s="254"/>
      <c r="Q593" s="254"/>
      <c r="R593" s="254"/>
      <c r="S593" s="254"/>
      <c r="T593" s="254"/>
      <c r="U593" s="248"/>
      <c r="V593" s="248"/>
      <c r="W593" s="248"/>
      <c r="X593" s="248"/>
      <c r="Y593" s="248"/>
      <c r="Z593" s="248"/>
      <c r="AA593" s="248"/>
      <c r="AB593" s="248"/>
      <c r="AC593" s="248"/>
      <c r="AD593" s="248"/>
      <c r="AE593" s="248"/>
      <c r="AF593" s="248"/>
      <c r="AG593" s="248"/>
      <c r="AH593" s="248"/>
      <c r="AI593" s="248"/>
      <c r="AJ593" s="248"/>
      <c r="AK593" s="248"/>
      <c r="AL593" s="248"/>
      <c r="AM593" s="248"/>
      <c r="AN593" s="248"/>
      <c r="AO593" s="248"/>
      <c r="AP593" s="248"/>
      <c r="AQ593" s="248"/>
      <c r="AR593" s="248"/>
      <c r="AS593" s="248"/>
      <c r="AT593" s="248"/>
      <c r="AU593" s="248"/>
      <c r="AV593" s="248"/>
      <c r="AW593" s="248"/>
      <c r="AX593" s="248"/>
      <c r="AY593" s="248"/>
      <c r="AZ593" s="248"/>
      <c r="BA593" s="248"/>
      <c r="BB593" s="248"/>
      <c r="BC593" s="248"/>
      <c r="BD593" s="248"/>
      <c r="BE593" s="248"/>
      <c r="BF593" s="248"/>
      <c r="BG593" s="248"/>
      <c r="BH593" s="248"/>
      <c r="BI593" s="248"/>
      <c r="BJ593" s="248"/>
      <c r="BK593" s="248"/>
      <c r="BL593" s="248"/>
      <c r="BM593" s="248"/>
      <c r="BN593" s="248"/>
      <c r="BO593" s="248"/>
      <c r="BP593" s="248"/>
      <c r="BQ593" s="248"/>
      <c r="BR593" s="248"/>
      <c r="BS593" s="248"/>
      <c r="BT593" s="248"/>
      <c r="BU593" s="248"/>
    </row>
    <row r="594" spans="1:73" s="249" customFormat="1" ht="16.5" thickBot="1">
      <c r="A594" s="242" t="s">
        <v>1131</v>
      </c>
      <c r="B594" s="250" t="str">
        <f t="shared" si="35"/>
        <v>4.1.1.4.01</v>
      </c>
      <c r="C594" s="251" t="s">
        <v>844</v>
      </c>
      <c r="D594" s="252"/>
      <c r="E594" s="252"/>
      <c r="F594" s="252"/>
      <c r="G594" s="252"/>
      <c r="H594" s="252"/>
      <c r="I594" s="251" t="str">
        <f t="shared" si="36"/>
        <v>Usado</v>
      </c>
      <c r="J594" s="252"/>
      <c r="K594" s="252"/>
      <c r="L594" s="252"/>
      <c r="M594" s="253" t="s">
        <v>1677</v>
      </c>
      <c r="N594" s="252"/>
      <c r="O594" s="254"/>
      <c r="P594" s="254"/>
      <c r="Q594" s="254"/>
      <c r="R594" s="254"/>
      <c r="S594" s="254"/>
      <c r="T594" s="254"/>
      <c r="U594" s="248"/>
      <c r="V594" s="248"/>
      <c r="W594" s="248"/>
      <c r="X594" s="248"/>
      <c r="Y594" s="248"/>
      <c r="Z594" s="248"/>
      <c r="AA594" s="248"/>
      <c r="AB594" s="248"/>
      <c r="AC594" s="248"/>
      <c r="AD594" s="248"/>
      <c r="AE594" s="248"/>
      <c r="AF594" s="248"/>
      <c r="AG594" s="248"/>
      <c r="AH594" s="248"/>
      <c r="AI594" s="248"/>
      <c r="AJ594" s="248"/>
      <c r="AK594" s="248"/>
      <c r="AL594" s="248"/>
      <c r="AM594" s="248"/>
      <c r="AN594" s="248"/>
      <c r="AO594" s="248"/>
      <c r="AP594" s="248"/>
      <c r="AQ594" s="248"/>
      <c r="AR594" s="248"/>
      <c r="AS594" s="248"/>
      <c r="AT594" s="248"/>
      <c r="AU594" s="248"/>
      <c r="AV594" s="248"/>
      <c r="AW594" s="248"/>
      <c r="AX594" s="248"/>
      <c r="AY594" s="248"/>
      <c r="AZ594" s="248"/>
      <c r="BA594" s="248"/>
      <c r="BB594" s="248"/>
      <c r="BC594" s="248"/>
      <c r="BD594" s="248"/>
      <c r="BE594" s="248"/>
      <c r="BF594" s="248"/>
      <c r="BG594" s="248"/>
      <c r="BH594" s="248"/>
      <c r="BI594" s="248"/>
      <c r="BJ594" s="248"/>
      <c r="BK594" s="248"/>
      <c r="BL594" s="248"/>
      <c r="BM594" s="248"/>
      <c r="BN594" s="248"/>
      <c r="BO594" s="248"/>
      <c r="BP594" s="248"/>
      <c r="BQ594" s="248"/>
      <c r="BR594" s="248"/>
      <c r="BS594" s="248"/>
      <c r="BT594" s="248"/>
      <c r="BU594" s="248"/>
    </row>
    <row r="595" spans="1:73" s="249" customFormat="1" ht="16.5" thickBot="1">
      <c r="A595" s="242" t="s">
        <v>1132</v>
      </c>
      <c r="B595" s="250" t="str">
        <f t="shared" si="35"/>
        <v>4.1.1.4.01</v>
      </c>
      <c r="C595" s="251" t="s">
        <v>1517</v>
      </c>
      <c r="D595" s="252"/>
      <c r="E595" s="252"/>
      <c r="F595" s="252"/>
      <c r="G595" s="252"/>
      <c r="H595" s="252"/>
      <c r="I595" s="251" t="str">
        <f t="shared" si="36"/>
        <v>Usado</v>
      </c>
      <c r="J595" s="252"/>
      <c r="K595" s="252"/>
      <c r="L595" s="252"/>
      <c r="M595" s="253" t="s">
        <v>1678</v>
      </c>
      <c r="N595" s="252"/>
      <c r="O595" s="254"/>
      <c r="P595" s="254"/>
      <c r="Q595" s="254"/>
      <c r="R595" s="254"/>
      <c r="S595" s="254"/>
      <c r="T595" s="254"/>
      <c r="U595" s="248"/>
      <c r="V595" s="248"/>
      <c r="W595" s="248"/>
      <c r="X595" s="248"/>
      <c r="Y595" s="248"/>
      <c r="Z595" s="248"/>
      <c r="AA595" s="248"/>
      <c r="AB595" s="248"/>
      <c r="AC595" s="248"/>
      <c r="AD595" s="248"/>
      <c r="AE595" s="248"/>
      <c r="AF595" s="248"/>
      <c r="AG595" s="248"/>
      <c r="AH595" s="248"/>
      <c r="AI595" s="248"/>
      <c r="AJ595" s="248"/>
      <c r="AK595" s="248"/>
      <c r="AL595" s="248"/>
      <c r="AM595" s="248"/>
      <c r="AN595" s="248"/>
      <c r="AO595" s="248"/>
      <c r="AP595" s="248"/>
      <c r="AQ595" s="248"/>
      <c r="AR595" s="248"/>
      <c r="AS595" s="248"/>
      <c r="AT595" s="248"/>
      <c r="AU595" s="248"/>
      <c r="AV595" s="248"/>
      <c r="AW595" s="248"/>
      <c r="AX595" s="248"/>
      <c r="AY595" s="248"/>
      <c r="AZ595" s="248"/>
      <c r="BA595" s="248"/>
      <c r="BB595" s="248"/>
      <c r="BC595" s="248"/>
      <c r="BD595" s="248"/>
      <c r="BE595" s="248"/>
      <c r="BF595" s="248"/>
      <c r="BG595" s="248"/>
      <c r="BH595" s="248"/>
      <c r="BI595" s="248"/>
      <c r="BJ595" s="248"/>
      <c r="BK595" s="248"/>
      <c r="BL595" s="248"/>
      <c r="BM595" s="248"/>
      <c r="BN595" s="248"/>
      <c r="BO595" s="248"/>
      <c r="BP595" s="248"/>
      <c r="BQ595" s="248"/>
      <c r="BR595" s="248"/>
      <c r="BS595" s="248"/>
      <c r="BT595" s="248"/>
      <c r="BU595" s="248"/>
    </row>
    <row r="596" spans="1:73" s="249" customFormat="1" ht="16.5" thickBot="1">
      <c r="A596" s="242" t="s">
        <v>1133</v>
      </c>
      <c r="B596" s="250" t="str">
        <f t="shared" si="35"/>
        <v>4.1.1.4.01</v>
      </c>
      <c r="C596" s="251" t="s">
        <v>1559</v>
      </c>
      <c r="D596" s="252"/>
      <c r="E596" s="252"/>
      <c r="F596" s="252"/>
      <c r="G596" s="252"/>
      <c r="H596" s="252"/>
      <c r="I596" s="251" t="str">
        <f t="shared" si="36"/>
        <v>Usado</v>
      </c>
      <c r="J596" s="252"/>
      <c r="K596" s="252"/>
      <c r="L596" s="252"/>
      <c r="M596" s="253" t="s">
        <v>1679</v>
      </c>
      <c r="N596" s="252"/>
      <c r="O596" s="254"/>
      <c r="P596" s="254"/>
      <c r="Q596" s="254"/>
      <c r="R596" s="254"/>
      <c r="S596" s="254"/>
      <c r="T596" s="254"/>
      <c r="U596" s="248"/>
      <c r="V596" s="248"/>
      <c r="W596" s="248"/>
      <c r="X596" s="248"/>
      <c r="Y596" s="248"/>
      <c r="Z596" s="248"/>
      <c r="AA596" s="248"/>
      <c r="AB596" s="248"/>
      <c r="AC596" s="248"/>
      <c r="AD596" s="248"/>
      <c r="AE596" s="248"/>
      <c r="AF596" s="248"/>
      <c r="AG596" s="248"/>
      <c r="AH596" s="248"/>
      <c r="AI596" s="248"/>
      <c r="AJ596" s="248"/>
      <c r="AK596" s="248"/>
      <c r="AL596" s="248"/>
      <c r="AM596" s="248"/>
      <c r="AN596" s="248"/>
      <c r="AO596" s="248"/>
      <c r="AP596" s="248"/>
      <c r="AQ596" s="248"/>
      <c r="AR596" s="248"/>
      <c r="AS596" s="248"/>
      <c r="AT596" s="248"/>
      <c r="AU596" s="248"/>
      <c r="AV596" s="248"/>
      <c r="AW596" s="248"/>
      <c r="AX596" s="248"/>
      <c r="AY596" s="248"/>
      <c r="AZ596" s="248"/>
      <c r="BA596" s="248"/>
      <c r="BB596" s="248"/>
      <c r="BC596" s="248"/>
      <c r="BD596" s="248"/>
      <c r="BE596" s="248"/>
      <c r="BF596" s="248"/>
      <c r="BG596" s="248"/>
      <c r="BH596" s="248"/>
      <c r="BI596" s="248"/>
      <c r="BJ596" s="248"/>
      <c r="BK596" s="248"/>
      <c r="BL596" s="248"/>
      <c r="BM596" s="248"/>
      <c r="BN596" s="248"/>
      <c r="BO596" s="248"/>
      <c r="BP596" s="248"/>
      <c r="BQ596" s="248"/>
      <c r="BR596" s="248"/>
      <c r="BS596" s="248"/>
      <c r="BT596" s="248"/>
      <c r="BU596" s="248"/>
    </row>
    <row r="597" spans="1:73" s="248" customFormat="1" ht="16.5" thickBot="1">
      <c r="A597" s="242" t="s">
        <v>1134</v>
      </c>
      <c r="B597" s="259" t="str">
        <f t="shared" si="35"/>
        <v>4.1.1.4.01</v>
      </c>
      <c r="C597" s="255" t="s">
        <v>1524</v>
      </c>
      <c r="D597" s="260"/>
      <c r="E597" s="260"/>
      <c r="F597" s="260"/>
      <c r="G597" s="260"/>
      <c r="H597" s="260"/>
      <c r="I597" s="255" t="str">
        <f t="shared" si="36"/>
        <v>Usado</v>
      </c>
      <c r="J597" s="260"/>
      <c r="K597" s="260"/>
      <c r="L597" s="260"/>
      <c r="M597" s="261" t="s">
        <v>1680</v>
      </c>
      <c r="N597" s="260"/>
      <c r="O597" s="262"/>
      <c r="P597" s="262"/>
      <c r="Q597" s="262"/>
      <c r="R597" s="262"/>
      <c r="S597" s="262"/>
      <c r="T597" s="262"/>
    </row>
    <row r="598" spans="1:73" s="128" customFormat="1" ht="15.75" thickBot="1">
      <c r="A598" s="362" t="s">
        <v>1799</v>
      </c>
      <c r="B598" s="363"/>
      <c r="C598" s="363"/>
      <c r="D598" s="363"/>
      <c r="E598" s="363"/>
      <c r="F598" s="363"/>
      <c r="G598" s="363"/>
      <c r="H598" s="363"/>
      <c r="I598" s="363"/>
      <c r="J598" s="363"/>
      <c r="K598" s="363"/>
      <c r="L598" s="363"/>
      <c r="M598" s="364"/>
      <c r="N598" s="176"/>
      <c r="O598" s="167"/>
      <c r="P598" s="167"/>
      <c r="Q598" s="167"/>
      <c r="R598" s="167"/>
      <c r="S598" s="167"/>
      <c r="T598" s="167"/>
    </row>
    <row r="599" spans="1:73" s="89" customFormat="1" ht="16.5" thickBot="1">
      <c r="A599" s="274" t="s">
        <v>1135</v>
      </c>
      <c r="B599" s="275" t="str">
        <f t="shared" ref="B599" si="37">+B597</f>
        <v>4.1.1.4.01</v>
      </c>
      <c r="C599" s="276" t="s">
        <v>1218</v>
      </c>
      <c r="D599" s="276" t="s">
        <v>1809</v>
      </c>
      <c r="E599" s="276" t="s">
        <v>1810</v>
      </c>
      <c r="F599" s="276" t="s">
        <v>1811</v>
      </c>
      <c r="G599" s="276"/>
      <c r="H599" s="276" t="s">
        <v>1869</v>
      </c>
      <c r="I599" s="276" t="str">
        <f t="shared" ref="I599:I628" si="38">+I597</f>
        <v>Usado</v>
      </c>
      <c r="J599" s="276">
        <v>1</v>
      </c>
      <c r="K599" s="276"/>
      <c r="L599" s="276"/>
      <c r="M599" s="276" t="str">
        <f>+A598</f>
        <v>LEVANTAMIENTO DE AIRE ACONDICIONADO EN TECHO</v>
      </c>
      <c r="N599" s="131"/>
      <c r="O599" s="108"/>
      <c r="P599" s="108"/>
      <c r="Q599" s="108"/>
      <c r="R599" s="108"/>
      <c r="S599" s="108"/>
      <c r="T599" s="108"/>
      <c r="U599" s="67"/>
      <c r="V599" s="67"/>
      <c r="W599" s="67"/>
      <c r="X599" s="67"/>
      <c r="Y599" s="67"/>
      <c r="Z599" s="67"/>
      <c r="AA599" s="67"/>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7"/>
      <c r="BC599" s="67"/>
      <c r="BD599" s="67"/>
      <c r="BE599" s="67"/>
      <c r="BF599" s="67"/>
      <c r="BG599" s="67"/>
      <c r="BH599" s="67"/>
      <c r="BI599" s="67"/>
      <c r="BJ599" s="67"/>
      <c r="BK599" s="67"/>
      <c r="BL599" s="67"/>
      <c r="BM599" s="67"/>
      <c r="BN599" s="67"/>
      <c r="BO599" s="67"/>
      <c r="BP599" s="67"/>
      <c r="BQ599" s="67"/>
      <c r="BR599" s="67"/>
      <c r="BS599" s="67"/>
      <c r="BT599" s="67"/>
      <c r="BU599" s="67"/>
    </row>
    <row r="600" spans="1:73" s="89" customFormat="1" ht="16.5" thickBot="1">
      <c r="A600" s="274" t="s">
        <v>1136</v>
      </c>
      <c r="B600" s="266" t="s">
        <v>60</v>
      </c>
      <c r="C600" s="268" t="s">
        <v>1218</v>
      </c>
      <c r="D600" s="268" t="s">
        <v>1812</v>
      </c>
      <c r="E600" s="268" t="s">
        <v>1813</v>
      </c>
      <c r="F600" s="307"/>
      <c r="G600" s="268"/>
      <c r="H600" s="268" t="s">
        <v>1869</v>
      </c>
      <c r="I600" s="268" t="s">
        <v>601</v>
      </c>
      <c r="J600" s="268">
        <v>6</v>
      </c>
      <c r="K600" s="268"/>
      <c r="L600" s="268"/>
      <c r="M600" s="268" t="str">
        <f>+A598</f>
        <v>LEVANTAMIENTO DE AIRE ACONDICIONADO EN TECHO</v>
      </c>
      <c r="N600" s="175"/>
      <c r="O600" s="77"/>
      <c r="P600" s="77"/>
      <c r="Q600" s="77"/>
      <c r="R600" s="77"/>
      <c r="S600" s="77"/>
      <c r="T600" s="77"/>
      <c r="U600" s="67"/>
      <c r="V600" s="67"/>
      <c r="W600" s="67"/>
      <c r="X600" s="67"/>
      <c r="Y600" s="67"/>
      <c r="Z600" s="67"/>
      <c r="AA600" s="67"/>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7"/>
      <c r="BC600" s="67"/>
      <c r="BD600" s="67"/>
      <c r="BE600" s="67"/>
      <c r="BF600" s="67"/>
      <c r="BG600" s="67"/>
      <c r="BH600" s="67"/>
      <c r="BI600" s="67"/>
      <c r="BJ600" s="67"/>
      <c r="BK600" s="67"/>
      <c r="BL600" s="67"/>
      <c r="BM600" s="67"/>
      <c r="BN600" s="67"/>
      <c r="BO600" s="67"/>
      <c r="BP600" s="67"/>
      <c r="BQ600" s="67"/>
      <c r="BR600" s="67"/>
      <c r="BS600" s="67"/>
      <c r="BT600" s="67"/>
      <c r="BU600" s="67"/>
    </row>
    <row r="601" spans="1:73" s="89" customFormat="1" ht="16.5" thickBot="1">
      <c r="A601" s="274" t="s">
        <v>1137</v>
      </c>
      <c r="B601" s="266" t="s">
        <v>60</v>
      </c>
      <c r="C601" s="268" t="s">
        <v>1218</v>
      </c>
      <c r="D601" s="268" t="s">
        <v>1814</v>
      </c>
      <c r="E601" s="268" t="s">
        <v>1815</v>
      </c>
      <c r="F601" s="268" t="s">
        <v>1816</v>
      </c>
      <c r="G601" s="268"/>
      <c r="H601" s="268" t="s">
        <v>1869</v>
      </c>
      <c r="I601" s="268" t="str">
        <f t="shared" si="38"/>
        <v>Usado</v>
      </c>
      <c r="J601" s="268">
        <v>1</v>
      </c>
      <c r="K601" s="268"/>
      <c r="L601" s="268"/>
      <c r="M601" s="268" t="str">
        <f>+A598</f>
        <v>LEVANTAMIENTO DE AIRE ACONDICIONADO EN TECHO</v>
      </c>
      <c r="N601" s="175"/>
      <c r="O601" s="77"/>
      <c r="P601" s="77"/>
      <c r="Q601" s="77"/>
      <c r="R601" s="77"/>
      <c r="S601" s="77"/>
      <c r="T601" s="77"/>
      <c r="U601" s="67"/>
      <c r="V601" s="67"/>
      <c r="W601" s="67"/>
      <c r="X601" s="67"/>
      <c r="Y601" s="67"/>
      <c r="Z601" s="67"/>
      <c r="AA601" s="67"/>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7"/>
      <c r="BC601" s="67"/>
      <c r="BD601" s="67"/>
      <c r="BE601" s="67"/>
      <c r="BF601" s="67"/>
      <c r="BG601" s="67"/>
      <c r="BH601" s="67"/>
      <c r="BI601" s="67"/>
      <c r="BJ601" s="67"/>
      <c r="BK601" s="67"/>
      <c r="BL601" s="67"/>
      <c r="BM601" s="67"/>
      <c r="BN601" s="67"/>
      <c r="BO601" s="67"/>
      <c r="BP601" s="67"/>
      <c r="BQ601" s="67"/>
      <c r="BR601" s="67"/>
      <c r="BS601" s="67"/>
      <c r="BT601" s="67"/>
      <c r="BU601" s="67"/>
    </row>
    <row r="602" spans="1:73" s="89" customFormat="1" ht="16.5" thickBot="1">
      <c r="A602" s="274" t="s">
        <v>1138</v>
      </c>
      <c r="B602" s="266" t="str">
        <f t="shared" ref="B602:B605" si="39">+B600</f>
        <v>4.1.1.4.01</v>
      </c>
      <c r="C602" s="268" t="s">
        <v>1218</v>
      </c>
      <c r="D602" s="268" t="s">
        <v>1817</v>
      </c>
      <c r="E602" s="268" t="s">
        <v>1818</v>
      </c>
      <c r="F602" s="268"/>
      <c r="G602" s="268"/>
      <c r="H602" s="268" t="s">
        <v>1869</v>
      </c>
      <c r="I602" s="268" t="str">
        <f t="shared" si="38"/>
        <v>Usado</v>
      </c>
      <c r="J602" s="268">
        <v>2</v>
      </c>
      <c r="K602" s="268"/>
      <c r="L602" s="268"/>
      <c r="M602" s="268" t="str">
        <f>+A598</f>
        <v>LEVANTAMIENTO DE AIRE ACONDICIONADO EN TECHO</v>
      </c>
      <c r="N602" s="175"/>
      <c r="O602" s="77"/>
      <c r="P602" s="77"/>
      <c r="Q602" s="77"/>
      <c r="R602" s="77"/>
      <c r="S602" s="77"/>
      <c r="T602" s="77"/>
      <c r="U602" s="67"/>
      <c r="V602" s="67"/>
      <c r="W602" s="67"/>
      <c r="X602" s="67"/>
      <c r="Y602" s="67"/>
      <c r="Z602" s="67"/>
      <c r="AA602" s="67"/>
      <c r="AB602" s="67"/>
      <c r="AC602" s="67"/>
      <c r="AD602" s="67"/>
      <c r="AE602" s="67"/>
      <c r="AF602" s="67"/>
      <c r="AG602" s="67"/>
      <c r="AH602" s="67"/>
      <c r="AI602" s="67"/>
      <c r="AJ602" s="67"/>
      <c r="AK602" s="67"/>
      <c r="AL602" s="67"/>
      <c r="AM602" s="67"/>
      <c r="AN602" s="67"/>
      <c r="AO602" s="67"/>
      <c r="AP602" s="67"/>
      <c r="AQ602" s="67"/>
      <c r="AR602" s="67"/>
      <c r="AS602" s="67"/>
      <c r="AT602" s="67"/>
      <c r="AU602" s="67"/>
      <c r="AV602" s="67"/>
      <c r="AW602" s="67"/>
      <c r="AX602" s="67"/>
      <c r="AY602" s="67"/>
      <c r="AZ602" s="67"/>
      <c r="BA602" s="67"/>
      <c r="BB602" s="67"/>
      <c r="BC602" s="67"/>
      <c r="BD602" s="67"/>
      <c r="BE602" s="67"/>
      <c r="BF602" s="67"/>
      <c r="BG602" s="67"/>
      <c r="BH602" s="67"/>
      <c r="BI602" s="67"/>
      <c r="BJ602" s="67"/>
      <c r="BK602" s="67"/>
      <c r="BL602" s="67"/>
      <c r="BM602" s="67"/>
      <c r="BN602" s="67"/>
      <c r="BO602" s="67"/>
      <c r="BP602" s="67"/>
      <c r="BQ602" s="67"/>
      <c r="BR602" s="67"/>
      <c r="BS602" s="67"/>
      <c r="BT602" s="67"/>
      <c r="BU602" s="67"/>
    </row>
    <row r="603" spans="1:73" s="89" customFormat="1" ht="16.5" thickBot="1">
      <c r="A603" s="274" t="s">
        <v>1139</v>
      </c>
      <c r="B603" s="266" t="str">
        <f t="shared" si="39"/>
        <v>4.1.1.4.01</v>
      </c>
      <c r="C603" s="268" t="s">
        <v>1218</v>
      </c>
      <c r="D603" s="268" t="s">
        <v>1809</v>
      </c>
      <c r="E603" s="268" t="s">
        <v>1810</v>
      </c>
      <c r="F603" s="268" t="s">
        <v>1819</v>
      </c>
      <c r="G603" s="268"/>
      <c r="H603" s="268" t="s">
        <v>1869</v>
      </c>
      <c r="I603" s="268" t="str">
        <f t="shared" si="38"/>
        <v>Usado</v>
      </c>
      <c r="J603" s="268">
        <v>1</v>
      </c>
      <c r="K603" s="268"/>
      <c r="L603" s="268"/>
      <c r="M603" s="268" t="str">
        <f>+A598</f>
        <v>LEVANTAMIENTO DE AIRE ACONDICIONADO EN TECHO</v>
      </c>
      <c r="N603" s="175"/>
      <c r="O603" s="77"/>
      <c r="P603" s="77"/>
      <c r="Q603" s="77"/>
      <c r="R603" s="77"/>
      <c r="S603" s="77"/>
      <c r="T603" s="77"/>
      <c r="U603" s="67"/>
      <c r="V603" s="67"/>
      <c r="W603" s="67"/>
      <c r="X603" s="67"/>
      <c r="Y603" s="67"/>
      <c r="Z603" s="67"/>
      <c r="AA603" s="67"/>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7"/>
      <c r="BC603" s="67"/>
      <c r="BD603" s="67"/>
      <c r="BE603" s="67"/>
      <c r="BF603" s="67"/>
      <c r="BG603" s="67"/>
      <c r="BH603" s="67"/>
      <c r="BI603" s="67"/>
      <c r="BJ603" s="67"/>
      <c r="BK603" s="67"/>
      <c r="BL603" s="67"/>
      <c r="BM603" s="67"/>
      <c r="BN603" s="67"/>
      <c r="BO603" s="67"/>
      <c r="BP603" s="67"/>
      <c r="BQ603" s="67"/>
      <c r="BR603" s="67"/>
      <c r="BS603" s="67"/>
      <c r="BT603" s="67"/>
      <c r="BU603" s="67"/>
    </row>
    <row r="604" spans="1:73" s="89" customFormat="1" ht="16.5" thickBot="1">
      <c r="A604" s="274" t="s">
        <v>1140</v>
      </c>
      <c r="B604" s="266" t="str">
        <f t="shared" si="39"/>
        <v>4.1.1.4.01</v>
      </c>
      <c r="C604" s="268" t="s">
        <v>1218</v>
      </c>
      <c r="D604" s="268" t="s">
        <v>1809</v>
      </c>
      <c r="E604" s="268" t="s">
        <v>1810</v>
      </c>
      <c r="F604" s="268" t="s">
        <v>1820</v>
      </c>
      <c r="G604" s="268"/>
      <c r="H604" s="268" t="s">
        <v>1869</v>
      </c>
      <c r="I604" s="268" t="str">
        <f t="shared" si="38"/>
        <v>Usado</v>
      </c>
      <c r="J604" s="268">
        <v>1</v>
      </c>
      <c r="K604" s="268"/>
      <c r="L604" s="268"/>
      <c r="M604" s="268" t="str">
        <f>+A598</f>
        <v>LEVANTAMIENTO DE AIRE ACONDICIONADO EN TECHO</v>
      </c>
      <c r="N604" s="175"/>
      <c r="O604" s="77"/>
      <c r="P604" s="77"/>
      <c r="Q604" s="77"/>
      <c r="R604" s="77"/>
      <c r="S604" s="77"/>
      <c r="T604" s="77"/>
      <c r="U604" s="67"/>
      <c r="V604" s="67"/>
      <c r="W604" s="67"/>
      <c r="X604" s="67"/>
      <c r="Y604" s="67"/>
      <c r="Z604" s="67"/>
      <c r="AA604" s="67"/>
      <c r="AB604" s="67"/>
      <c r="AC604" s="67"/>
      <c r="AD604" s="67"/>
      <c r="AE604" s="67"/>
      <c r="AF604" s="67"/>
      <c r="AG604" s="67"/>
      <c r="AH604" s="67"/>
      <c r="AI604" s="67"/>
      <c r="AJ604" s="67"/>
      <c r="AK604" s="67"/>
      <c r="AL604" s="67"/>
      <c r="AM604" s="67"/>
      <c r="AN604" s="67"/>
      <c r="AO604" s="67"/>
      <c r="AP604" s="67"/>
      <c r="AQ604" s="67"/>
      <c r="AR604" s="67"/>
      <c r="AS604" s="67"/>
      <c r="AT604" s="67"/>
      <c r="AU604" s="67"/>
      <c r="AV604" s="67"/>
      <c r="AW604" s="67"/>
      <c r="AX604" s="67"/>
      <c r="AY604" s="67"/>
      <c r="AZ604" s="67"/>
      <c r="BA604" s="67"/>
      <c r="BB604" s="67"/>
      <c r="BC604" s="67"/>
      <c r="BD604" s="67"/>
      <c r="BE604" s="67"/>
      <c r="BF604" s="67"/>
      <c r="BG604" s="67"/>
      <c r="BH604" s="67"/>
      <c r="BI604" s="67"/>
      <c r="BJ604" s="67"/>
      <c r="BK604" s="67"/>
      <c r="BL604" s="67"/>
      <c r="BM604" s="67"/>
      <c r="BN604" s="67"/>
      <c r="BO604" s="67"/>
      <c r="BP604" s="67"/>
      <c r="BQ604" s="67"/>
      <c r="BR604" s="67"/>
      <c r="BS604" s="67"/>
      <c r="BT604" s="67"/>
      <c r="BU604" s="67"/>
    </row>
    <row r="605" spans="1:73" s="89" customFormat="1" ht="16.5" thickBot="1">
      <c r="A605" s="274" t="s">
        <v>1141</v>
      </c>
      <c r="B605" s="266" t="str">
        <f t="shared" si="39"/>
        <v>4.1.1.4.01</v>
      </c>
      <c r="C605" s="268" t="s">
        <v>1218</v>
      </c>
      <c r="D605" s="268" t="str">
        <f>+D600</f>
        <v>SAMSUNG</v>
      </c>
      <c r="E605" s="268" t="s">
        <v>1813</v>
      </c>
      <c r="F605" s="268" t="s">
        <v>1821</v>
      </c>
      <c r="G605" s="268"/>
      <c r="H605" s="268" t="s">
        <v>1869</v>
      </c>
      <c r="I605" s="268" t="str">
        <f t="shared" si="38"/>
        <v>Usado</v>
      </c>
      <c r="J605" s="268">
        <v>1</v>
      </c>
      <c r="K605" s="268"/>
      <c r="L605" s="268"/>
      <c r="M605" s="268" t="str">
        <f>+A598</f>
        <v>LEVANTAMIENTO DE AIRE ACONDICIONADO EN TECHO</v>
      </c>
      <c r="N605" s="175"/>
      <c r="O605" s="77"/>
      <c r="P605" s="77"/>
      <c r="Q605" s="77"/>
      <c r="R605" s="77"/>
      <c r="S605" s="77"/>
      <c r="T605" s="77"/>
      <c r="U605" s="67"/>
      <c r="V605" s="67"/>
      <c r="W605" s="67"/>
      <c r="X605" s="67"/>
      <c r="Y605" s="67"/>
      <c r="Z605" s="67"/>
      <c r="AA605" s="67"/>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7"/>
      <c r="BC605" s="67"/>
      <c r="BD605" s="67"/>
      <c r="BE605" s="67"/>
      <c r="BF605" s="67"/>
      <c r="BG605" s="67"/>
      <c r="BH605" s="67"/>
      <c r="BI605" s="67"/>
      <c r="BJ605" s="67"/>
      <c r="BK605" s="67"/>
      <c r="BL605" s="67"/>
      <c r="BM605" s="67"/>
      <c r="BN605" s="67"/>
      <c r="BO605" s="67"/>
      <c r="BP605" s="67"/>
      <c r="BQ605" s="67"/>
      <c r="BR605" s="67"/>
      <c r="BS605" s="67"/>
      <c r="BT605" s="67"/>
      <c r="BU605" s="67"/>
    </row>
    <row r="606" spans="1:73" s="89" customFormat="1" ht="16.5" thickBot="1">
      <c r="A606" s="274" t="s">
        <v>1142</v>
      </c>
      <c r="B606" s="266" t="s">
        <v>60</v>
      </c>
      <c r="C606" s="268" t="s">
        <v>1218</v>
      </c>
      <c r="D606" s="268" t="s">
        <v>1822</v>
      </c>
      <c r="E606" s="268" t="s">
        <v>1823</v>
      </c>
      <c r="F606" s="268" t="s">
        <v>1824</v>
      </c>
      <c r="G606" s="268"/>
      <c r="H606" s="268" t="s">
        <v>1869</v>
      </c>
      <c r="I606" s="268" t="str">
        <f t="shared" si="38"/>
        <v>Usado</v>
      </c>
      <c r="J606" s="268">
        <v>1</v>
      </c>
      <c r="K606" s="268"/>
      <c r="L606" s="268"/>
      <c r="M606" s="268" t="str">
        <f>+M602</f>
        <v>LEVANTAMIENTO DE AIRE ACONDICIONADO EN TECHO</v>
      </c>
      <c r="N606" s="175"/>
      <c r="O606" s="77"/>
      <c r="P606" s="77"/>
      <c r="Q606" s="77"/>
      <c r="R606" s="77"/>
      <c r="S606" s="77"/>
      <c r="T606" s="77"/>
      <c r="U606" s="67"/>
      <c r="V606" s="67"/>
      <c r="W606" s="67"/>
      <c r="X606" s="67"/>
      <c r="Y606" s="67"/>
      <c r="Z606" s="67"/>
      <c r="AA606" s="67"/>
      <c r="AB606" s="67"/>
      <c r="AC606" s="67"/>
      <c r="AD606" s="67"/>
      <c r="AE606" s="67"/>
      <c r="AF606" s="67"/>
      <c r="AG606" s="67"/>
      <c r="AH606" s="67"/>
      <c r="AI606" s="67"/>
      <c r="AJ606" s="67"/>
      <c r="AK606" s="67"/>
      <c r="AL606" s="67"/>
      <c r="AM606" s="67"/>
      <c r="AN606" s="67"/>
      <c r="AO606" s="67"/>
      <c r="AP606" s="67"/>
      <c r="AQ606" s="67"/>
      <c r="AR606" s="67"/>
      <c r="AS606" s="67"/>
      <c r="AT606" s="67"/>
      <c r="AU606" s="67"/>
      <c r="AV606" s="67"/>
      <c r="AW606" s="67"/>
      <c r="AX606" s="67"/>
      <c r="AY606" s="67"/>
      <c r="AZ606" s="67"/>
      <c r="BA606" s="67"/>
      <c r="BB606" s="67"/>
      <c r="BC606" s="67"/>
      <c r="BD606" s="67"/>
      <c r="BE606" s="67"/>
      <c r="BF606" s="67"/>
      <c r="BG606" s="67"/>
      <c r="BH606" s="67"/>
      <c r="BI606" s="67"/>
      <c r="BJ606" s="67"/>
      <c r="BK606" s="67"/>
      <c r="BL606" s="67"/>
      <c r="BM606" s="67"/>
      <c r="BN606" s="67"/>
      <c r="BO606" s="67"/>
      <c r="BP606" s="67"/>
      <c r="BQ606" s="67"/>
      <c r="BR606" s="67"/>
      <c r="BS606" s="67"/>
      <c r="BT606" s="67"/>
      <c r="BU606" s="67"/>
    </row>
    <row r="607" spans="1:73" s="89" customFormat="1" ht="16.5" thickBot="1">
      <c r="A607" s="274" t="s">
        <v>1143</v>
      </c>
      <c r="B607" s="266" t="s">
        <v>60</v>
      </c>
      <c r="C607" s="268" t="s">
        <v>1218</v>
      </c>
      <c r="D607" s="268" t="str">
        <f>+D601</f>
        <v>COMFORRTSTAR</v>
      </c>
      <c r="E607" s="268" t="s">
        <v>1815</v>
      </c>
      <c r="F607" s="268" t="s">
        <v>1825</v>
      </c>
      <c r="G607" s="268"/>
      <c r="H607" s="268" t="s">
        <v>1869</v>
      </c>
      <c r="I607" s="268" t="str">
        <f t="shared" si="38"/>
        <v>Usado</v>
      </c>
      <c r="J607" s="268">
        <v>1</v>
      </c>
      <c r="K607" s="268"/>
      <c r="L607" s="268"/>
      <c r="M607" s="268" t="str">
        <f>+A598</f>
        <v>LEVANTAMIENTO DE AIRE ACONDICIONADO EN TECHO</v>
      </c>
      <c r="N607" s="175"/>
      <c r="O607" s="77"/>
      <c r="P607" s="77"/>
      <c r="Q607" s="77"/>
      <c r="R607" s="77"/>
      <c r="S607" s="77"/>
      <c r="T607" s="77"/>
      <c r="U607" s="67"/>
      <c r="V607" s="67"/>
      <c r="W607" s="67"/>
      <c r="X607" s="67"/>
      <c r="Y607" s="67"/>
      <c r="Z607" s="67"/>
      <c r="AA607" s="67"/>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7"/>
      <c r="BC607" s="67"/>
      <c r="BD607" s="67"/>
      <c r="BE607" s="67"/>
      <c r="BF607" s="67"/>
      <c r="BG607" s="67"/>
      <c r="BH607" s="67"/>
      <c r="BI607" s="67"/>
      <c r="BJ607" s="67"/>
      <c r="BK607" s="67"/>
      <c r="BL607" s="67"/>
      <c r="BM607" s="67"/>
      <c r="BN607" s="67"/>
      <c r="BO607" s="67"/>
      <c r="BP607" s="67"/>
      <c r="BQ607" s="67"/>
      <c r="BR607" s="67"/>
      <c r="BS607" s="67"/>
      <c r="BT607" s="67"/>
      <c r="BU607" s="67"/>
    </row>
    <row r="608" spans="1:73" s="89" customFormat="1" ht="16.5" thickBot="1">
      <c r="A608" s="274" t="s">
        <v>1144</v>
      </c>
      <c r="B608" s="266" t="str">
        <f t="shared" ref="B608:B612" si="40">+B606</f>
        <v>4.1.1.4.01</v>
      </c>
      <c r="C608" s="268" t="s">
        <v>1218</v>
      </c>
      <c r="D608" s="268" t="str">
        <f>+D601</f>
        <v>COMFORRTSTAR</v>
      </c>
      <c r="E608" s="268" t="s">
        <v>1826</v>
      </c>
      <c r="F608" s="268" t="s">
        <v>1827</v>
      </c>
      <c r="G608" s="268"/>
      <c r="H608" s="268" t="s">
        <v>1869</v>
      </c>
      <c r="I608" s="268" t="str">
        <f t="shared" si="38"/>
        <v>Usado</v>
      </c>
      <c r="J608" s="268">
        <v>1</v>
      </c>
      <c r="K608" s="268"/>
      <c r="L608" s="268"/>
      <c r="M608" s="268" t="str">
        <f>+A598</f>
        <v>LEVANTAMIENTO DE AIRE ACONDICIONADO EN TECHO</v>
      </c>
      <c r="N608" s="175"/>
      <c r="O608" s="77"/>
      <c r="P608" s="77"/>
      <c r="Q608" s="77"/>
      <c r="R608" s="77"/>
      <c r="S608" s="77"/>
      <c r="T608" s="77"/>
      <c r="U608" s="67"/>
      <c r="V608" s="67"/>
      <c r="W608" s="67"/>
      <c r="X608" s="67"/>
      <c r="Y608" s="67"/>
      <c r="Z608" s="67"/>
      <c r="AA608" s="67"/>
      <c r="AB608" s="67"/>
      <c r="AC608" s="67"/>
      <c r="AD608" s="67"/>
      <c r="AE608" s="67"/>
      <c r="AF608" s="67"/>
      <c r="AG608" s="67"/>
      <c r="AH608" s="67"/>
      <c r="AI608" s="67"/>
      <c r="AJ608" s="67"/>
      <c r="AK608" s="67"/>
      <c r="AL608" s="67"/>
      <c r="AM608" s="67"/>
      <c r="AN608" s="67"/>
      <c r="AO608" s="67"/>
      <c r="AP608" s="67"/>
      <c r="AQ608" s="67"/>
      <c r="AR608" s="67"/>
      <c r="AS608" s="67"/>
      <c r="AT608" s="67"/>
      <c r="AU608" s="67"/>
      <c r="AV608" s="67"/>
      <c r="AW608" s="67"/>
      <c r="AX608" s="67"/>
      <c r="AY608" s="67"/>
      <c r="AZ608" s="67"/>
      <c r="BA608" s="67"/>
      <c r="BB608" s="67"/>
      <c r="BC608" s="67"/>
      <c r="BD608" s="67"/>
      <c r="BE608" s="67"/>
      <c r="BF608" s="67"/>
      <c r="BG608" s="67"/>
      <c r="BH608" s="67"/>
      <c r="BI608" s="67"/>
      <c r="BJ608" s="67"/>
      <c r="BK608" s="67"/>
      <c r="BL608" s="67"/>
      <c r="BM608" s="67"/>
      <c r="BN608" s="67"/>
      <c r="BO608" s="67"/>
      <c r="BP608" s="67"/>
      <c r="BQ608" s="67"/>
      <c r="BR608" s="67"/>
      <c r="BS608" s="67"/>
      <c r="BT608" s="67"/>
      <c r="BU608" s="67"/>
    </row>
    <row r="609" spans="1:73" s="89" customFormat="1" ht="16.5" thickBot="1">
      <c r="A609" s="274" t="s">
        <v>1145</v>
      </c>
      <c r="B609" s="266" t="str">
        <f t="shared" si="40"/>
        <v>4.1.1.4.01</v>
      </c>
      <c r="C609" s="268" t="s">
        <v>1218</v>
      </c>
      <c r="D609" s="268" t="str">
        <f>+D607</f>
        <v>COMFORRTSTAR</v>
      </c>
      <c r="E609" s="268" t="s">
        <v>1815</v>
      </c>
      <c r="F609" s="268" t="s">
        <v>1828</v>
      </c>
      <c r="G609" s="268"/>
      <c r="H609" s="268" t="s">
        <v>1869</v>
      </c>
      <c r="I609" s="268" t="str">
        <f t="shared" si="38"/>
        <v>Usado</v>
      </c>
      <c r="J609" s="268">
        <v>1</v>
      </c>
      <c r="K609" s="268"/>
      <c r="L609" s="268"/>
      <c r="M609" s="268" t="str">
        <f>+A598</f>
        <v>LEVANTAMIENTO DE AIRE ACONDICIONADO EN TECHO</v>
      </c>
      <c r="N609" s="175"/>
      <c r="O609" s="77"/>
      <c r="P609" s="77"/>
      <c r="Q609" s="77"/>
      <c r="R609" s="77"/>
      <c r="S609" s="77"/>
      <c r="T609" s="77"/>
      <c r="U609" s="67"/>
      <c r="V609" s="67"/>
      <c r="W609" s="67"/>
      <c r="X609" s="67"/>
      <c r="Y609" s="67"/>
      <c r="Z609" s="67"/>
      <c r="AA609" s="67"/>
      <c r="AB609" s="67"/>
      <c r="AC609" s="67"/>
      <c r="AD609" s="67"/>
      <c r="AE609" s="67"/>
      <c r="AF609" s="67"/>
      <c r="AG609" s="67"/>
      <c r="AH609" s="67"/>
      <c r="AI609" s="67"/>
      <c r="AJ609" s="67"/>
      <c r="AK609" s="67"/>
      <c r="AL609" s="67"/>
      <c r="AM609" s="67"/>
      <c r="AN609" s="67"/>
      <c r="AO609" s="67"/>
      <c r="AP609" s="67"/>
      <c r="AQ609" s="67"/>
      <c r="AR609" s="67"/>
      <c r="AS609" s="67"/>
      <c r="AT609" s="67"/>
      <c r="AU609" s="67"/>
      <c r="AV609" s="67"/>
      <c r="AW609" s="67"/>
      <c r="AX609" s="67"/>
      <c r="AY609" s="67"/>
      <c r="AZ609" s="67"/>
      <c r="BA609" s="67"/>
      <c r="BB609" s="67"/>
      <c r="BC609" s="67"/>
      <c r="BD609" s="67"/>
      <c r="BE609" s="67"/>
      <c r="BF609" s="67"/>
      <c r="BG609" s="67"/>
      <c r="BH609" s="67"/>
      <c r="BI609" s="67"/>
      <c r="BJ609" s="67"/>
      <c r="BK609" s="67"/>
      <c r="BL609" s="67"/>
      <c r="BM609" s="67"/>
      <c r="BN609" s="67"/>
      <c r="BO609" s="67"/>
      <c r="BP609" s="67"/>
      <c r="BQ609" s="67"/>
      <c r="BR609" s="67"/>
      <c r="BS609" s="67"/>
      <c r="BT609" s="67"/>
      <c r="BU609" s="67"/>
    </row>
    <row r="610" spans="1:73" s="89" customFormat="1" ht="16.5" thickBot="1">
      <c r="A610" s="274" t="s">
        <v>1146</v>
      </c>
      <c r="B610" s="266" t="str">
        <f t="shared" si="40"/>
        <v>4.1.1.4.01</v>
      </c>
      <c r="C610" s="268" t="s">
        <v>1218</v>
      </c>
      <c r="D610" s="268" t="str">
        <f>+D608</f>
        <v>COMFORRTSTAR</v>
      </c>
      <c r="E610" s="268" t="str">
        <f>+E601</f>
        <v>MRR36-410</v>
      </c>
      <c r="F610" s="268" t="s">
        <v>1829</v>
      </c>
      <c r="G610" s="268"/>
      <c r="H610" s="268" t="s">
        <v>1869</v>
      </c>
      <c r="I610" s="268" t="str">
        <f t="shared" si="38"/>
        <v>Usado</v>
      </c>
      <c r="J610" s="268">
        <v>1</v>
      </c>
      <c r="K610" s="268"/>
      <c r="L610" s="268"/>
      <c r="M610" s="268" t="str">
        <f>+A598</f>
        <v>LEVANTAMIENTO DE AIRE ACONDICIONADO EN TECHO</v>
      </c>
      <c r="N610" s="175"/>
      <c r="O610" s="77"/>
      <c r="P610" s="77"/>
      <c r="Q610" s="77"/>
      <c r="R610" s="77"/>
      <c r="S610" s="77"/>
      <c r="T610" s="77"/>
      <c r="U610" s="67"/>
      <c r="V610" s="67"/>
      <c r="W610" s="67"/>
      <c r="X610" s="67"/>
      <c r="Y610" s="67"/>
      <c r="Z610" s="67"/>
      <c r="AA610" s="67"/>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67"/>
      <c r="AY610" s="67"/>
      <c r="AZ610" s="67"/>
      <c r="BA610" s="67"/>
      <c r="BB610" s="67"/>
      <c r="BC610" s="67"/>
      <c r="BD610" s="67"/>
      <c r="BE610" s="67"/>
      <c r="BF610" s="67"/>
      <c r="BG610" s="67"/>
      <c r="BH610" s="67"/>
      <c r="BI610" s="67"/>
      <c r="BJ610" s="67"/>
      <c r="BK610" s="67"/>
      <c r="BL610" s="67"/>
      <c r="BM610" s="67"/>
      <c r="BN610" s="67"/>
      <c r="BO610" s="67"/>
      <c r="BP610" s="67"/>
      <c r="BQ610" s="67"/>
      <c r="BR610" s="67"/>
      <c r="BS610" s="67"/>
      <c r="BT610" s="67"/>
      <c r="BU610" s="67"/>
    </row>
    <row r="611" spans="1:73" s="89" customFormat="1" ht="16.5" thickBot="1">
      <c r="A611" s="274" t="s">
        <v>1147</v>
      </c>
      <c r="B611" s="266" t="str">
        <f t="shared" si="40"/>
        <v>4.1.1.4.01</v>
      </c>
      <c r="C611" s="268" t="s">
        <v>1218</v>
      </c>
      <c r="D611" s="308" t="s">
        <v>1830</v>
      </c>
      <c r="E611" s="268" t="s">
        <v>1831</v>
      </c>
      <c r="F611" s="268"/>
      <c r="G611" s="268"/>
      <c r="H611" s="268" t="s">
        <v>1869</v>
      </c>
      <c r="I611" s="268" t="str">
        <f t="shared" si="38"/>
        <v>Usado</v>
      </c>
      <c r="J611" s="268">
        <v>1</v>
      </c>
      <c r="K611" s="268"/>
      <c r="L611" s="268"/>
      <c r="M611" s="268" t="str">
        <f>+A598</f>
        <v>LEVANTAMIENTO DE AIRE ACONDICIONADO EN TECHO</v>
      </c>
      <c r="N611" s="175"/>
      <c r="O611" s="77"/>
      <c r="P611" s="77"/>
      <c r="Q611" s="77"/>
      <c r="R611" s="77"/>
      <c r="S611" s="77"/>
      <c r="T611" s="77"/>
      <c r="U611" s="67"/>
      <c r="V611" s="67"/>
      <c r="W611" s="67"/>
      <c r="X611" s="67"/>
      <c r="Y611" s="67"/>
      <c r="Z611" s="67"/>
      <c r="AA611" s="67"/>
      <c r="AB611" s="67"/>
      <c r="AC611" s="67"/>
      <c r="AD611" s="67"/>
      <c r="AE611" s="67"/>
      <c r="AF611" s="67"/>
      <c r="AG611" s="67"/>
      <c r="AH611" s="67"/>
      <c r="AI611" s="67"/>
      <c r="AJ611" s="67"/>
      <c r="AK611" s="67"/>
      <c r="AL611" s="67"/>
      <c r="AM611" s="67"/>
      <c r="AN611" s="67"/>
      <c r="AO611" s="67"/>
      <c r="AP611" s="67"/>
      <c r="AQ611" s="67"/>
      <c r="AR611" s="67"/>
      <c r="AS611" s="67"/>
      <c r="AT611" s="67"/>
      <c r="AU611" s="67"/>
      <c r="AV611" s="67"/>
      <c r="AW611" s="67"/>
      <c r="AX611" s="67"/>
      <c r="AY611" s="67"/>
      <c r="AZ611" s="67"/>
      <c r="BA611" s="67"/>
      <c r="BB611" s="67"/>
      <c r="BC611" s="67"/>
      <c r="BD611" s="67"/>
      <c r="BE611" s="67"/>
      <c r="BF611" s="67"/>
      <c r="BG611" s="67"/>
      <c r="BH611" s="67"/>
      <c r="BI611" s="67"/>
      <c r="BJ611" s="67"/>
      <c r="BK611" s="67"/>
      <c r="BL611" s="67"/>
      <c r="BM611" s="67"/>
      <c r="BN611" s="67"/>
      <c r="BO611" s="67"/>
      <c r="BP611" s="67"/>
      <c r="BQ611" s="67"/>
      <c r="BR611" s="67"/>
      <c r="BS611" s="67"/>
      <c r="BT611" s="67"/>
      <c r="BU611" s="67"/>
    </row>
    <row r="612" spans="1:73" s="89" customFormat="1" ht="16.5" thickBot="1">
      <c r="A612" s="274" t="s">
        <v>1148</v>
      </c>
      <c r="B612" s="266" t="str">
        <f t="shared" si="40"/>
        <v>4.1.1.4.01</v>
      </c>
      <c r="C612" s="268" t="s">
        <v>1218</v>
      </c>
      <c r="D612" s="268" t="str">
        <f>+D608</f>
        <v>COMFORRTSTAR</v>
      </c>
      <c r="E612" s="268" t="str">
        <f>+E601</f>
        <v>MRR36-410</v>
      </c>
      <c r="F612" s="268" t="s">
        <v>1832</v>
      </c>
      <c r="G612" s="268"/>
      <c r="H612" s="268" t="s">
        <v>1869</v>
      </c>
      <c r="I612" s="268" t="str">
        <f t="shared" si="38"/>
        <v>Usado</v>
      </c>
      <c r="J612" s="268">
        <v>1</v>
      </c>
      <c r="K612" s="268"/>
      <c r="L612" s="268"/>
      <c r="M612" s="268" t="str">
        <f>+A598</f>
        <v>LEVANTAMIENTO DE AIRE ACONDICIONADO EN TECHO</v>
      </c>
      <c r="N612" s="175"/>
      <c r="O612" s="77"/>
      <c r="P612" s="77"/>
      <c r="Q612" s="77"/>
      <c r="R612" s="77"/>
      <c r="S612" s="77"/>
      <c r="T612" s="77"/>
      <c r="U612" s="67"/>
      <c r="V612" s="67"/>
      <c r="W612" s="67"/>
      <c r="X612" s="67"/>
      <c r="Y612" s="67"/>
      <c r="Z612" s="67"/>
      <c r="AA612" s="67"/>
      <c r="AB612" s="67"/>
      <c r="AC612" s="67"/>
      <c r="AD612" s="67"/>
      <c r="AE612" s="67"/>
      <c r="AF612" s="67"/>
      <c r="AG612" s="67"/>
      <c r="AH612" s="67"/>
      <c r="AI612" s="67"/>
      <c r="AJ612" s="67"/>
      <c r="AK612" s="67"/>
      <c r="AL612" s="67"/>
      <c r="AM612" s="67"/>
      <c r="AN612" s="67"/>
      <c r="AO612" s="67"/>
      <c r="AP612" s="67"/>
      <c r="AQ612" s="67"/>
      <c r="AR612" s="67"/>
      <c r="AS612" s="67"/>
      <c r="AT612" s="67"/>
      <c r="AU612" s="67"/>
      <c r="AV612" s="67"/>
      <c r="AW612" s="67"/>
      <c r="AX612" s="67"/>
      <c r="AY612" s="67"/>
      <c r="AZ612" s="67"/>
      <c r="BA612" s="67"/>
      <c r="BB612" s="67"/>
      <c r="BC612" s="67"/>
      <c r="BD612" s="67"/>
      <c r="BE612" s="67"/>
      <c r="BF612" s="67"/>
      <c r="BG612" s="67"/>
      <c r="BH612" s="67"/>
      <c r="BI612" s="67"/>
      <c r="BJ612" s="67"/>
      <c r="BK612" s="67"/>
      <c r="BL612" s="67"/>
      <c r="BM612" s="67"/>
      <c r="BN612" s="67"/>
      <c r="BO612" s="67"/>
      <c r="BP612" s="67"/>
      <c r="BQ612" s="67"/>
      <c r="BR612" s="67"/>
      <c r="BS612" s="67"/>
      <c r="BT612" s="67"/>
      <c r="BU612" s="67"/>
    </row>
    <row r="613" spans="1:73" s="89" customFormat="1" ht="16.5" thickBot="1">
      <c r="A613" s="274" t="s">
        <v>1149</v>
      </c>
      <c r="B613" s="266" t="s">
        <v>60</v>
      </c>
      <c r="C613" s="268" t="s">
        <v>1218</v>
      </c>
      <c r="D613" s="268" t="str">
        <f>+D606</f>
        <v>LG</v>
      </c>
      <c r="E613" s="268" t="s">
        <v>1833</v>
      </c>
      <c r="F613" s="268"/>
      <c r="G613" s="268"/>
      <c r="H613" s="268" t="s">
        <v>1869</v>
      </c>
      <c r="I613" s="268" t="str">
        <f t="shared" si="38"/>
        <v>Usado</v>
      </c>
      <c r="J613" s="268">
        <v>2</v>
      </c>
      <c r="K613" s="268"/>
      <c r="L613" s="268"/>
      <c r="M613" s="268" t="str">
        <f>+A598</f>
        <v>LEVANTAMIENTO DE AIRE ACONDICIONADO EN TECHO</v>
      </c>
      <c r="N613" s="175"/>
      <c r="O613" s="77"/>
      <c r="P613" s="77"/>
      <c r="Q613" s="77"/>
      <c r="R613" s="77"/>
      <c r="S613" s="77"/>
      <c r="T613" s="77"/>
      <c r="U613" s="67"/>
      <c r="V613" s="67"/>
      <c r="W613" s="67"/>
      <c r="X613" s="67"/>
      <c r="Y613" s="67"/>
      <c r="Z613" s="67"/>
      <c r="AA613" s="67"/>
      <c r="AB613" s="67"/>
      <c r="AC613" s="67"/>
      <c r="AD613" s="67"/>
      <c r="AE613" s="67"/>
      <c r="AF613" s="67"/>
      <c r="AG613" s="67"/>
      <c r="AH613" s="67"/>
      <c r="AI613" s="67"/>
      <c r="AJ613" s="67"/>
      <c r="AK613" s="67"/>
      <c r="AL613" s="67"/>
      <c r="AM613" s="67"/>
      <c r="AN613" s="67"/>
      <c r="AO613" s="67"/>
      <c r="AP613" s="67"/>
      <c r="AQ613" s="67"/>
      <c r="AR613" s="67"/>
      <c r="AS613" s="67"/>
      <c r="AT613" s="67"/>
      <c r="AU613" s="67"/>
      <c r="AV613" s="67"/>
      <c r="AW613" s="67"/>
      <c r="AX613" s="67"/>
      <c r="AY613" s="67"/>
      <c r="AZ613" s="67"/>
      <c r="BA613" s="67"/>
      <c r="BB613" s="67"/>
      <c r="BC613" s="67"/>
      <c r="BD613" s="67"/>
      <c r="BE613" s="67"/>
      <c r="BF613" s="67"/>
      <c r="BG613" s="67"/>
      <c r="BH613" s="67"/>
      <c r="BI613" s="67"/>
      <c r="BJ613" s="67"/>
      <c r="BK613" s="67"/>
      <c r="BL613" s="67"/>
      <c r="BM613" s="67"/>
      <c r="BN613" s="67"/>
      <c r="BO613" s="67"/>
      <c r="BP613" s="67"/>
      <c r="BQ613" s="67"/>
      <c r="BR613" s="67"/>
      <c r="BS613" s="67"/>
      <c r="BT613" s="67"/>
      <c r="BU613" s="67"/>
    </row>
    <row r="614" spans="1:73" s="89" customFormat="1" ht="16.5" thickBot="1">
      <c r="A614" s="274" t="s">
        <v>1150</v>
      </c>
      <c r="B614" s="266" t="s">
        <v>60</v>
      </c>
      <c r="C614" s="268" t="s">
        <v>1218</v>
      </c>
      <c r="D614" s="268" t="s">
        <v>1822</v>
      </c>
      <c r="E614" s="268" t="s">
        <v>1834</v>
      </c>
      <c r="F614" s="268"/>
      <c r="G614" s="268"/>
      <c r="H614" s="268" t="s">
        <v>1869</v>
      </c>
      <c r="I614" s="268" t="str">
        <f t="shared" si="38"/>
        <v>Usado</v>
      </c>
      <c r="J614" s="268">
        <v>1</v>
      </c>
      <c r="K614" s="268"/>
      <c r="L614" s="268"/>
      <c r="M614" s="268" t="str">
        <f>+A598</f>
        <v>LEVANTAMIENTO DE AIRE ACONDICIONADO EN TECHO</v>
      </c>
      <c r="N614" s="175"/>
      <c r="O614" s="77"/>
      <c r="P614" s="77"/>
      <c r="Q614" s="77"/>
      <c r="R614" s="77"/>
      <c r="S614" s="77"/>
      <c r="T614" s="77"/>
      <c r="U614" s="67"/>
      <c r="V614" s="67"/>
      <c r="W614" s="67"/>
      <c r="X614" s="67"/>
      <c r="Y614" s="67"/>
      <c r="Z614" s="67"/>
      <c r="AA614" s="67"/>
      <c r="AB614" s="67"/>
      <c r="AC614" s="67"/>
      <c r="AD614" s="67"/>
      <c r="AE614" s="67"/>
      <c r="AF614" s="67"/>
      <c r="AG614" s="67"/>
      <c r="AH614" s="67"/>
      <c r="AI614" s="67"/>
      <c r="AJ614" s="67"/>
      <c r="AK614" s="67"/>
      <c r="AL614" s="67"/>
      <c r="AM614" s="67"/>
      <c r="AN614" s="67"/>
      <c r="AO614" s="67"/>
      <c r="AP614" s="67"/>
      <c r="AQ614" s="67"/>
      <c r="AR614" s="67"/>
      <c r="AS614" s="67"/>
      <c r="AT614" s="67"/>
      <c r="AU614" s="67"/>
      <c r="AV614" s="67"/>
      <c r="AW614" s="67"/>
      <c r="AX614" s="67"/>
      <c r="AY614" s="67"/>
      <c r="AZ614" s="67"/>
      <c r="BA614" s="67"/>
      <c r="BB614" s="67"/>
      <c r="BC614" s="67"/>
      <c r="BD614" s="67"/>
      <c r="BE614" s="67"/>
      <c r="BF614" s="67"/>
      <c r="BG614" s="67"/>
      <c r="BH614" s="67"/>
      <c r="BI614" s="67"/>
      <c r="BJ614" s="67"/>
      <c r="BK614" s="67"/>
      <c r="BL614" s="67"/>
      <c r="BM614" s="67"/>
      <c r="BN614" s="67"/>
      <c r="BO614" s="67"/>
      <c r="BP614" s="67"/>
      <c r="BQ614" s="67"/>
      <c r="BR614" s="67"/>
      <c r="BS614" s="67"/>
      <c r="BT614" s="67"/>
      <c r="BU614" s="67"/>
    </row>
    <row r="615" spans="1:73" s="89" customFormat="1" ht="16.5" thickBot="1">
      <c r="A615" s="274" t="s">
        <v>1151</v>
      </c>
      <c r="B615" s="266" t="str">
        <f t="shared" ref="B615:B618" si="41">+B613</f>
        <v>4.1.1.4.01</v>
      </c>
      <c r="C615" s="268" t="s">
        <v>1218</v>
      </c>
      <c r="D615" s="268" t="str">
        <f>+D607</f>
        <v>COMFORRTSTAR</v>
      </c>
      <c r="E615" s="268"/>
      <c r="F615" s="268" t="s">
        <v>1835</v>
      </c>
      <c r="G615" s="268"/>
      <c r="H615" s="268" t="s">
        <v>1869</v>
      </c>
      <c r="I615" s="268" t="str">
        <f t="shared" si="38"/>
        <v>Usado</v>
      </c>
      <c r="J615" s="268">
        <v>1</v>
      </c>
      <c r="K615" s="268"/>
      <c r="L615" s="268"/>
      <c r="M615" s="268" t="str">
        <f>+A598</f>
        <v>LEVANTAMIENTO DE AIRE ACONDICIONADO EN TECHO</v>
      </c>
      <c r="N615" s="175"/>
      <c r="O615" s="77"/>
      <c r="P615" s="77"/>
      <c r="Q615" s="77"/>
      <c r="R615" s="77"/>
      <c r="S615" s="77"/>
      <c r="T615" s="77"/>
      <c r="U615" s="67"/>
      <c r="V615" s="67"/>
      <c r="W615" s="67"/>
      <c r="X615" s="67"/>
      <c r="Y615" s="67"/>
      <c r="Z615" s="67"/>
      <c r="AA615" s="67"/>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67"/>
      <c r="AY615" s="67"/>
      <c r="AZ615" s="67"/>
      <c r="BA615" s="67"/>
      <c r="BB615" s="67"/>
      <c r="BC615" s="67"/>
      <c r="BD615" s="67"/>
      <c r="BE615" s="67"/>
      <c r="BF615" s="67"/>
      <c r="BG615" s="67"/>
      <c r="BH615" s="67"/>
      <c r="BI615" s="67"/>
      <c r="BJ615" s="67"/>
      <c r="BK615" s="67"/>
      <c r="BL615" s="67"/>
      <c r="BM615" s="67"/>
      <c r="BN615" s="67"/>
      <c r="BO615" s="67"/>
      <c r="BP615" s="67"/>
      <c r="BQ615" s="67"/>
      <c r="BR615" s="67"/>
      <c r="BS615" s="67"/>
      <c r="BT615" s="67"/>
      <c r="BU615" s="67"/>
    </row>
    <row r="616" spans="1:73" s="89" customFormat="1" ht="16.5" thickBot="1">
      <c r="A616" s="274" t="s">
        <v>1152</v>
      </c>
      <c r="B616" s="266" t="str">
        <f t="shared" si="41"/>
        <v>4.1.1.4.01</v>
      </c>
      <c r="C616" s="268" t="s">
        <v>1218</v>
      </c>
      <c r="D616" s="268" t="s">
        <v>1836</v>
      </c>
      <c r="E616" s="268"/>
      <c r="F616" s="308" t="s">
        <v>1837</v>
      </c>
      <c r="G616" s="268"/>
      <c r="H616" s="268" t="s">
        <v>1869</v>
      </c>
      <c r="I616" s="268" t="str">
        <f t="shared" si="38"/>
        <v>Usado</v>
      </c>
      <c r="J616" s="268">
        <v>1</v>
      </c>
      <c r="K616" s="268"/>
      <c r="L616" s="268"/>
      <c r="M616" s="268" t="str">
        <f>+A598</f>
        <v>LEVANTAMIENTO DE AIRE ACONDICIONADO EN TECHO</v>
      </c>
      <c r="N616" s="175"/>
      <c r="O616" s="77"/>
      <c r="P616" s="77"/>
      <c r="Q616" s="77"/>
      <c r="R616" s="77"/>
      <c r="S616" s="77"/>
      <c r="T616" s="77"/>
      <c r="U616" s="67"/>
      <c r="V616" s="67"/>
      <c r="W616" s="67"/>
      <c r="X616" s="67"/>
      <c r="Y616" s="67"/>
      <c r="Z616" s="67"/>
      <c r="AA616" s="67"/>
      <c r="AB616" s="67"/>
      <c r="AC616" s="67"/>
      <c r="AD616" s="67"/>
      <c r="AE616" s="67"/>
      <c r="AF616" s="67"/>
      <c r="AG616" s="67"/>
      <c r="AH616" s="67"/>
      <c r="AI616" s="67"/>
      <c r="AJ616" s="67"/>
      <c r="AK616" s="67"/>
      <c r="AL616" s="67"/>
      <c r="AM616" s="67"/>
      <c r="AN616" s="67"/>
      <c r="AO616" s="67"/>
      <c r="AP616" s="67"/>
      <c r="AQ616" s="67"/>
      <c r="AR616" s="67"/>
      <c r="AS616" s="67"/>
      <c r="AT616" s="67"/>
      <c r="AU616" s="67"/>
      <c r="AV616" s="67"/>
      <c r="AW616" s="67"/>
      <c r="AX616" s="67"/>
      <c r="AY616" s="67"/>
      <c r="AZ616" s="67"/>
      <c r="BA616" s="67"/>
      <c r="BB616" s="67"/>
      <c r="BC616" s="67"/>
      <c r="BD616" s="67"/>
      <c r="BE616" s="67"/>
      <c r="BF616" s="67"/>
      <c r="BG616" s="67"/>
      <c r="BH616" s="67"/>
      <c r="BI616" s="67"/>
      <c r="BJ616" s="67"/>
      <c r="BK616" s="67"/>
      <c r="BL616" s="67"/>
      <c r="BM616" s="67"/>
      <c r="BN616" s="67"/>
      <c r="BO616" s="67"/>
      <c r="BP616" s="67"/>
      <c r="BQ616" s="67"/>
      <c r="BR616" s="67"/>
      <c r="BS616" s="67"/>
      <c r="BT616" s="67"/>
      <c r="BU616" s="67"/>
    </row>
    <row r="617" spans="1:73" s="89" customFormat="1" ht="16.5" thickBot="1">
      <c r="A617" s="274" t="s">
        <v>1153</v>
      </c>
      <c r="B617" s="266" t="str">
        <f t="shared" si="41"/>
        <v>4.1.1.4.01</v>
      </c>
      <c r="C617" s="268" t="s">
        <v>1218</v>
      </c>
      <c r="D617" s="268" t="s">
        <v>1219</v>
      </c>
      <c r="E617" s="268"/>
      <c r="F617" s="268" t="s">
        <v>1838</v>
      </c>
      <c r="G617" s="268"/>
      <c r="H617" s="268" t="s">
        <v>1869</v>
      </c>
      <c r="I617" s="268" t="str">
        <f t="shared" si="38"/>
        <v>Usado</v>
      </c>
      <c r="J617" s="268">
        <v>2</v>
      </c>
      <c r="K617" s="268"/>
      <c r="L617" s="268"/>
      <c r="M617" s="268" t="str">
        <f>+A598</f>
        <v>LEVANTAMIENTO DE AIRE ACONDICIONADO EN TECHO</v>
      </c>
      <c r="N617" s="175"/>
      <c r="O617" s="77"/>
      <c r="P617" s="77"/>
      <c r="Q617" s="77"/>
      <c r="R617" s="77"/>
      <c r="S617" s="77"/>
      <c r="T617" s="77"/>
      <c r="U617" s="67"/>
      <c r="V617" s="67"/>
      <c r="W617" s="67"/>
      <c r="X617" s="67"/>
      <c r="Y617" s="67"/>
      <c r="Z617" s="67"/>
      <c r="AA617" s="67"/>
      <c r="AB617" s="67"/>
      <c r="AC617" s="67"/>
      <c r="AD617" s="67"/>
      <c r="AE617" s="67"/>
      <c r="AF617" s="67"/>
      <c r="AG617" s="67"/>
      <c r="AH617" s="67"/>
      <c r="AI617" s="67"/>
      <c r="AJ617" s="67"/>
      <c r="AK617" s="67"/>
      <c r="AL617" s="67"/>
      <c r="AM617" s="67"/>
      <c r="AN617" s="67"/>
      <c r="AO617" s="67"/>
      <c r="AP617" s="67"/>
      <c r="AQ617" s="67"/>
      <c r="AR617" s="67"/>
      <c r="AS617" s="67"/>
      <c r="AT617" s="67"/>
      <c r="AU617" s="67"/>
      <c r="AV617" s="67"/>
      <c r="AW617" s="67"/>
      <c r="AX617" s="67"/>
      <c r="AY617" s="67"/>
      <c r="AZ617" s="67"/>
      <c r="BA617" s="67"/>
      <c r="BB617" s="67"/>
      <c r="BC617" s="67"/>
      <c r="BD617" s="67"/>
      <c r="BE617" s="67"/>
      <c r="BF617" s="67"/>
      <c r="BG617" s="67"/>
      <c r="BH617" s="67"/>
      <c r="BI617" s="67"/>
      <c r="BJ617" s="67"/>
      <c r="BK617" s="67"/>
      <c r="BL617" s="67"/>
      <c r="BM617" s="67"/>
      <c r="BN617" s="67"/>
      <c r="BO617" s="67"/>
      <c r="BP617" s="67"/>
      <c r="BQ617" s="67"/>
      <c r="BR617" s="67"/>
      <c r="BS617" s="67"/>
      <c r="BT617" s="67"/>
      <c r="BU617" s="67"/>
    </row>
    <row r="618" spans="1:73" s="89" customFormat="1" ht="16.5" thickBot="1">
      <c r="A618" s="274" t="s">
        <v>1154</v>
      </c>
      <c r="B618" s="266" t="str">
        <f t="shared" si="41"/>
        <v>4.1.1.4.01</v>
      </c>
      <c r="C618" s="268" t="s">
        <v>1218</v>
      </c>
      <c r="D618" s="308" t="s">
        <v>1830</v>
      </c>
      <c r="E618" s="268"/>
      <c r="F618" s="268" t="s">
        <v>1839</v>
      </c>
      <c r="G618" s="268"/>
      <c r="H618" s="268" t="s">
        <v>1869</v>
      </c>
      <c r="I618" s="268" t="str">
        <f t="shared" si="38"/>
        <v>Usado</v>
      </c>
      <c r="J618" s="268">
        <v>1</v>
      </c>
      <c r="K618" s="268"/>
      <c r="L618" s="268"/>
      <c r="M618" s="268" t="str">
        <f>+A598</f>
        <v>LEVANTAMIENTO DE AIRE ACONDICIONADO EN TECHO</v>
      </c>
      <c r="N618" s="175"/>
      <c r="O618" s="77"/>
      <c r="P618" s="77"/>
      <c r="Q618" s="77"/>
      <c r="R618" s="77"/>
      <c r="S618" s="77"/>
      <c r="T618" s="77"/>
      <c r="U618" s="67"/>
      <c r="V618" s="67"/>
      <c r="W618" s="67"/>
      <c r="X618" s="67"/>
      <c r="Y618" s="67"/>
      <c r="Z618" s="67"/>
      <c r="AA618" s="67"/>
      <c r="AB618" s="67"/>
      <c r="AC618" s="67"/>
      <c r="AD618" s="67"/>
      <c r="AE618" s="67"/>
      <c r="AF618" s="67"/>
      <c r="AG618" s="67"/>
      <c r="AH618" s="67"/>
      <c r="AI618" s="67"/>
      <c r="AJ618" s="67"/>
      <c r="AK618" s="67"/>
      <c r="AL618" s="67"/>
      <c r="AM618" s="67"/>
      <c r="AN618" s="67"/>
      <c r="AO618" s="67"/>
      <c r="AP618" s="67"/>
      <c r="AQ618" s="67"/>
      <c r="AR618" s="67"/>
      <c r="AS618" s="67"/>
      <c r="AT618" s="67"/>
      <c r="AU618" s="67"/>
      <c r="AV618" s="67"/>
      <c r="AW618" s="67"/>
      <c r="AX618" s="67"/>
      <c r="AY618" s="67"/>
      <c r="AZ618" s="67"/>
      <c r="BA618" s="67"/>
      <c r="BB618" s="67"/>
      <c r="BC618" s="67"/>
      <c r="BD618" s="67"/>
      <c r="BE618" s="67"/>
      <c r="BF618" s="67"/>
      <c r="BG618" s="67"/>
      <c r="BH618" s="67"/>
      <c r="BI618" s="67"/>
      <c r="BJ618" s="67"/>
      <c r="BK618" s="67"/>
      <c r="BL618" s="67"/>
      <c r="BM618" s="67"/>
      <c r="BN618" s="67"/>
      <c r="BO618" s="67"/>
      <c r="BP618" s="67"/>
      <c r="BQ618" s="67"/>
      <c r="BR618" s="67"/>
      <c r="BS618" s="67"/>
      <c r="BT618" s="67"/>
      <c r="BU618" s="67"/>
    </row>
    <row r="619" spans="1:73" s="89" customFormat="1" ht="16.5" thickBot="1">
      <c r="A619" s="274" t="s">
        <v>1156</v>
      </c>
      <c r="B619" s="266" t="s">
        <v>60</v>
      </c>
      <c r="C619" s="268" t="s">
        <v>1218</v>
      </c>
      <c r="D619" s="268" t="str">
        <f>+D616</f>
        <v>TGM</v>
      </c>
      <c r="E619" s="268" t="s">
        <v>1840</v>
      </c>
      <c r="F619" s="268"/>
      <c r="G619" s="268"/>
      <c r="H619" s="268" t="s">
        <v>1869</v>
      </c>
      <c r="I619" s="268" t="str">
        <f t="shared" si="38"/>
        <v>Usado</v>
      </c>
      <c r="J619" s="268">
        <v>1</v>
      </c>
      <c r="K619" s="268"/>
      <c r="L619" s="268"/>
      <c r="M619" s="268" t="str">
        <f>+A598</f>
        <v>LEVANTAMIENTO DE AIRE ACONDICIONADO EN TECHO</v>
      </c>
      <c r="N619" s="175"/>
      <c r="O619" s="77"/>
      <c r="P619" s="77"/>
      <c r="Q619" s="77"/>
      <c r="R619" s="77"/>
      <c r="S619" s="77"/>
      <c r="T619" s="77"/>
      <c r="U619" s="67"/>
      <c r="V619" s="67"/>
      <c r="W619" s="67"/>
      <c r="X619" s="67"/>
      <c r="Y619" s="67"/>
      <c r="Z619" s="67"/>
      <c r="AA619" s="67"/>
      <c r="AB619" s="67"/>
      <c r="AC619" s="67"/>
      <c r="AD619" s="67"/>
      <c r="AE619" s="67"/>
      <c r="AF619" s="67"/>
      <c r="AG619" s="67"/>
      <c r="AH619" s="67"/>
      <c r="AI619" s="67"/>
      <c r="AJ619" s="67"/>
      <c r="AK619" s="67"/>
      <c r="AL619" s="67"/>
      <c r="AM619" s="67"/>
      <c r="AN619" s="67"/>
      <c r="AO619" s="67"/>
      <c r="AP619" s="67"/>
      <c r="AQ619" s="67"/>
      <c r="AR619" s="67"/>
      <c r="AS619" s="67"/>
      <c r="AT619" s="67"/>
      <c r="AU619" s="67"/>
      <c r="AV619" s="67"/>
      <c r="AW619" s="67"/>
      <c r="AX619" s="67"/>
      <c r="AY619" s="67"/>
      <c r="AZ619" s="67"/>
      <c r="BA619" s="67"/>
      <c r="BB619" s="67"/>
      <c r="BC619" s="67"/>
      <c r="BD619" s="67"/>
      <c r="BE619" s="67"/>
      <c r="BF619" s="67"/>
      <c r="BG619" s="67"/>
      <c r="BH619" s="67"/>
      <c r="BI619" s="67"/>
      <c r="BJ619" s="67"/>
      <c r="BK619" s="67"/>
      <c r="BL619" s="67"/>
      <c r="BM619" s="67"/>
      <c r="BN619" s="67"/>
      <c r="BO619" s="67"/>
      <c r="BP619" s="67"/>
      <c r="BQ619" s="67"/>
      <c r="BR619" s="67"/>
      <c r="BS619" s="67"/>
      <c r="BT619" s="67"/>
      <c r="BU619" s="67"/>
    </row>
    <row r="620" spans="1:73" s="89" customFormat="1" ht="16.5" thickBot="1">
      <c r="A620" s="274" t="s">
        <v>1157</v>
      </c>
      <c r="B620" s="266" t="s">
        <v>60</v>
      </c>
      <c r="C620" s="268" t="s">
        <v>1218</v>
      </c>
      <c r="D620" s="268" t="str">
        <f>+D617</f>
        <v>EVERWELL</v>
      </c>
      <c r="E620" s="268" t="s">
        <v>1838</v>
      </c>
      <c r="F620" s="268"/>
      <c r="G620" s="268"/>
      <c r="H620" s="268" t="s">
        <v>1869</v>
      </c>
      <c r="I620" s="268" t="str">
        <f t="shared" si="38"/>
        <v>Usado</v>
      </c>
      <c r="J620" s="268">
        <v>1</v>
      </c>
      <c r="K620" s="268"/>
      <c r="L620" s="268"/>
      <c r="M620" s="268" t="str">
        <f>+A598</f>
        <v>LEVANTAMIENTO DE AIRE ACONDICIONADO EN TECHO</v>
      </c>
      <c r="N620" s="175"/>
      <c r="O620" s="77"/>
      <c r="P620" s="77"/>
      <c r="Q620" s="77"/>
      <c r="R620" s="77"/>
      <c r="S620" s="77"/>
      <c r="T620" s="77"/>
      <c r="U620" s="67"/>
      <c r="V620" s="67"/>
      <c r="W620" s="67"/>
      <c r="X620" s="67"/>
      <c r="Y620" s="67"/>
      <c r="Z620" s="67"/>
      <c r="AA620" s="67"/>
      <c r="AB620" s="67"/>
      <c r="AC620" s="67"/>
      <c r="AD620" s="67"/>
      <c r="AE620" s="67"/>
      <c r="AF620" s="67"/>
      <c r="AG620" s="67"/>
      <c r="AH620" s="67"/>
      <c r="AI620" s="67"/>
      <c r="AJ620" s="67"/>
      <c r="AK620" s="67"/>
      <c r="AL620" s="67"/>
      <c r="AM620" s="67"/>
      <c r="AN620" s="67"/>
      <c r="AO620" s="67"/>
      <c r="AP620" s="67"/>
      <c r="AQ620" s="67"/>
      <c r="AR620" s="67"/>
      <c r="AS620" s="67"/>
      <c r="AT620" s="67"/>
      <c r="AU620" s="67"/>
      <c r="AV620" s="67"/>
      <c r="AW620" s="67"/>
      <c r="AX620" s="67"/>
      <c r="AY620" s="67"/>
      <c r="AZ620" s="67"/>
      <c r="BA620" s="67"/>
      <c r="BB620" s="67"/>
      <c r="BC620" s="67"/>
      <c r="BD620" s="67"/>
      <c r="BE620" s="67"/>
      <c r="BF620" s="67"/>
      <c r="BG620" s="67"/>
      <c r="BH620" s="67"/>
      <c r="BI620" s="67"/>
      <c r="BJ620" s="67"/>
      <c r="BK620" s="67"/>
      <c r="BL620" s="67"/>
      <c r="BM620" s="67"/>
      <c r="BN620" s="67"/>
      <c r="BO620" s="67"/>
      <c r="BP620" s="67"/>
      <c r="BQ620" s="67"/>
      <c r="BR620" s="67"/>
      <c r="BS620" s="67"/>
      <c r="BT620" s="67"/>
      <c r="BU620" s="67"/>
    </row>
    <row r="621" spans="1:73" s="89" customFormat="1" ht="16.5" thickBot="1">
      <c r="A621" s="274" t="s">
        <v>1158</v>
      </c>
      <c r="B621" s="266" t="str">
        <f t="shared" ref="B621:B661" si="42">+B619</f>
        <v>4.1.1.4.01</v>
      </c>
      <c r="C621" s="268" t="s">
        <v>1218</v>
      </c>
      <c r="D621" s="308" t="str">
        <f>+D618</f>
        <v>X</v>
      </c>
      <c r="E621" s="268" t="s">
        <v>1841</v>
      </c>
      <c r="F621" s="268" t="s">
        <v>1842</v>
      </c>
      <c r="G621" s="268"/>
      <c r="H621" s="268" t="s">
        <v>1869</v>
      </c>
      <c r="I621" s="268" t="str">
        <f t="shared" si="38"/>
        <v>Usado</v>
      </c>
      <c r="J621" s="268">
        <v>1</v>
      </c>
      <c r="K621" s="268"/>
      <c r="L621" s="268"/>
      <c r="M621" s="268" t="str">
        <f>+A598</f>
        <v>LEVANTAMIENTO DE AIRE ACONDICIONADO EN TECHO</v>
      </c>
      <c r="N621" s="175"/>
      <c r="O621" s="77"/>
      <c r="P621" s="77"/>
      <c r="Q621" s="77"/>
      <c r="R621" s="77"/>
      <c r="S621" s="77"/>
      <c r="T621" s="77"/>
      <c r="U621" s="67"/>
      <c r="V621" s="67"/>
      <c r="W621" s="67"/>
      <c r="X621" s="67"/>
      <c r="Y621" s="67"/>
      <c r="Z621" s="67"/>
      <c r="AA621" s="67"/>
      <c r="AB621" s="67"/>
      <c r="AC621" s="67"/>
      <c r="AD621" s="67"/>
      <c r="AE621" s="67"/>
      <c r="AF621" s="67"/>
      <c r="AG621" s="67"/>
      <c r="AH621" s="67"/>
      <c r="AI621" s="67"/>
      <c r="AJ621" s="67"/>
      <c r="AK621" s="67"/>
      <c r="AL621" s="67"/>
      <c r="AM621" s="67"/>
      <c r="AN621" s="67"/>
      <c r="AO621" s="67"/>
      <c r="AP621" s="67"/>
      <c r="AQ621" s="67"/>
      <c r="AR621" s="67"/>
      <c r="AS621" s="67"/>
      <c r="AT621" s="67"/>
      <c r="AU621" s="67"/>
      <c r="AV621" s="67"/>
      <c r="AW621" s="67"/>
      <c r="AX621" s="67"/>
      <c r="AY621" s="67"/>
      <c r="AZ621" s="67"/>
      <c r="BA621" s="67"/>
      <c r="BB621" s="67"/>
      <c r="BC621" s="67"/>
      <c r="BD621" s="67"/>
      <c r="BE621" s="67"/>
      <c r="BF621" s="67"/>
      <c r="BG621" s="67"/>
      <c r="BH621" s="67"/>
      <c r="BI621" s="67"/>
      <c r="BJ621" s="67"/>
      <c r="BK621" s="67"/>
      <c r="BL621" s="67"/>
      <c r="BM621" s="67"/>
      <c r="BN621" s="67"/>
      <c r="BO621" s="67"/>
      <c r="BP621" s="67"/>
      <c r="BQ621" s="67"/>
      <c r="BR621" s="67"/>
      <c r="BS621" s="67"/>
      <c r="BT621" s="67"/>
      <c r="BU621" s="67"/>
    </row>
    <row r="622" spans="1:73" s="89" customFormat="1" ht="16.5" thickBot="1">
      <c r="A622" s="274" t="s">
        <v>1182</v>
      </c>
      <c r="B622" s="266" t="str">
        <f t="shared" si="42"/>
        <v>4.1.1.4.01</v>
      </c>
      <c r="C622" s="268" t="s">
        <v>1218</v>
      </c>
      <c r="D622" s="268" t="str">
        <f>+D608</f>
        <v>COMFORRTSTAR</v>
      </c>
      <c r="E622" s="268" t="s">
        <v>1843</v>
      </c>
      <c r="F622" s="268" t="s">
        <v>1844</v>
      </c>
      <c r="G622" s="268"/>
      <c r="H622" s="268" t="s">
        <v>1869</v>
      </c>
      <c r="I622" s="268" t="str">
        <f t="shared" si="38"/>
        <v>Usado</v>
      </c>
      <c r="J622" s="268">
        <v>2</v>
      </c>
      <c r="K622" s="268"/>
      <c r="L622" s="268"/>
      <c r="M622" s="268" t="str">
        <f>+A598</f>
        <v>LEVANTAMIENTO DE AIRE ACONDICIONADO EN TECHO</v>
      </c>
      <c r="N622" s="175"/>
      <c r="O622" s="77"/>
      <c r="P622" s="77"/>
      <c r="Q622" s="77"/>
      <c r="R622" s="77"/>
      <c r="S622" s="77"/>
      <c r="T622" s="77"/>
      <c r="U622" s="67"/>
      <c r="V622" s="67"/>
      <c r="W622" s="67"/>
      <c r="X622" s="67"/>
      <c r="Y622" s="67"/>
      <c r="Z622" s="67"/>
      <c r="AA622" s="67"/>
      <c r="AB622" s="67"/>
      <c r="AC622" s="67"/>
      <c r="AD622" s="67"/>
      <c r="AE622" s="67"/>
      <c r="AF622" s="67"/>
      <c r="AG622" s="67"/>
      <c r="AH622" s="67"/>
      <c r="AI622" s="67"/>
      <c r="AJ622" s="67"/>
      <c r="AK622" s="67"/>
      <c r="AL622" s="67"/>
      <c r="AM622" s="67"/>
      <c r="AN622" s="67"/>
      <c r="AO622" s="67"/>
      <c r="AP622" s="67"/>
      <c r="AQ622" s="67"/>
      <c r="AR622" s="67"/>
      <c r="AS622" s="67"/>
      <c r="AT622" s="67"/>
      <c r="AU622" s="67"/>
      <c r="AV622" s="67"/>
      <c r="AW622" s="67"/>
      <c r="AX622" s="67"/>
      <c r="AY622" s="67"/>
      <c r="AZ622" s="67"/>
      <c r="BA622" s="67"/>
      <c r="BB622" s="67"/>
      <c r="BC622" s="67"/>
      <c r="BD622" s="67"/>
      <c r="BE622" s="67"/>
      <c r="BF622" s="67"/>
      <c r="BG622" s="67"/>
      <c r="BH622" s="67"/>
      <c r="BI622" s="67"/>
      <c r="BJ622" s="67"/>
      <c r="BK622" s="67"/>
      <c r="BL622" s="67"/>
      <c r="BM622" s="67"/>
      <c r="BN622" s="67"/>
      <c r="BO622" s="67"/>
      <c r="BP622" s="67"/>
      <c r="BQ622" s="67"/>
      <c r="BR622" s="67"/>
      <c r="BS622" s="67"/>
      <c r="BT622" s="67"/>
      <c r="BU622" s="67"/>
    </row>
    <row r="623" spans="1:73" s="89" customFormat="1" ht="16.5" thickBot="1">
      <c r="A623" s="274" t="s">
        <v>1183</v>
      </c>
      <c r="B623" s="266" t="str">
        <f t="shared" si="42"/>
        <v>4.1.1.4.01</v>
      </c>
      <c r="C623" s="268" t="s">
        <v>1218</v>
      </c>
      <c r="D623" s="268" t="str">
        <f>+D620</f>
        <v>EVERWELL</v>
      </c>
      <c r="E623" s="268" t="s">
        <v>1841</v>
      </c>
      <c r="F623" s="268" t="s">
        <v>1845</v>
      </c>
      <c r="G623" s="268"/>
      <c r="H623" s="268" t="s">
        <v>1869</v>
      </c>
      <c r="I623" s="268" t="str">
        <f t="shared" si="38"/>
        <v>Usado</v>
      </c>
      <c r="J623" s="268">
        <v>1</v>
      </c>
      <c r="K623" s="268"/>
      <c r="L623" s="268"/>
      <c r="M623" s="268" t="str">
        <f>+A598</f>
        <v>LEVANTAMIENTO DE AIRE ACONDICIONADO EN TECHO</v>
      </c>
      <c r="N623" s="175"/>
      <c r="O623" s="77"/>
      <c r="P623" s="77"/>
      <c r="Q623" s="77"/>
      <c r="R623" s="77"/>
      <c r="S623" s="77"/>
      <c r="T623" s="77"/>
      <c r="U623" s="67"/>
      <c r="V623" s="67"/>
      <c r="W623" s="67"/>
      <c r="X623" s="67"/>
      <c r="Y623" s="67"/>
      <c r="Z623" s="67"/>
      <c r="AA623" s="67"/>
      <c r="AB623" s="67"/>
      <c r="AC623" s="67"/>
      <c r="AD623" s="67"/>
      <c r="AE623" s="67"/>
      <c r="AF623" s="67"/>
      <c r="AG623" s="67"/>
      <c r="AH623" s="67"/>
      <c r="AI623" s="67"/>
      <c r="AJ623" s="67"/>
      <c r="AK623" s="67"/>
      <c r="AL623" s="67"/>
      <c r="AM623" s="67"/>
      <c r="AN623" s="67"/>
      <c r="AO623" s="67"/>
      <c r="AP623" s="67"/>
      <c r="AQ623" s="67"/>
      <c r="AR623" s="67"/>
      <c r="AS623" s="67"/>
      <c r="AT623" s="67"/>
      <c r="AU623" s="67"/>
      <c r="AV623" s="67"/>
      <c r="AW623" s="67"/>
      <c r="AX623" s="67"/>
      <c r="AY623" s="67"/>
      <c r="AZ623" s="67"/>
      <c r="BA623" s="67"/>
      <c r="BB623" s="67"/>
      <c r="BC623" s="67"/>
      <c r="BD623" s="67"/>
      <c r="BE623" s="67"/>
      <c r="BF623" s="67"/>
      <c r="BG623" s="67"/>
      <c r="BH623" s="67"/>
      <c r="BI623" s="67"/>
      <c r="BJ623" s="67"/>
      <c r="BK623" s="67"/>
      <c r="BL623" s="67"/>
      <c r="BM623" s="67"/>
      <c r="BN623" s="67"/>
      <c r="BO623" s="67"/>
      <c r="BP623" s="67"/>
      <c r="BQ623" s="67"/>
      <c r="BR623" s="67"/>
      <c r="BS623" s="67"/>
      <c r="BT623" s="67"/>
      <c r="BU623" s="67"/>
    </row>
    <row r="624" spans="1:73" s="89" customFormat="1" ht="16.5" thickBot="1">
      <c r="A624" s="274" t="s">
        <v>1184</v>
      </c>
      <c r="B624" s="266" t="str">
        <f t="shared" si="42"/>
        <v>4.1.1.4.01</v>
      </c>
      <c r="C624" s="268" t="s">
        <v>1218</v>
      </c>
      <c r="D624" s="268" t="str">
        <f>+D600</f>
        <v>SAMSUNG</v>
      </c>
      <c r="E624" s="268" t="s">
        <v>1846</v>
      </c>
      <c r="F624" s="268"/>
      <c r="G624" s="268"/>
      <c r="H624" s="268" t="s">
        <v>1869</v>
      </c>
      <c r="I624" s="268" t="str">
        <f t="shared" si="38"/>
        <v>Usado</v>
      </c>
      <c r="J624" s="268">
        <v>1</v>
      </c>
      <c r="K624" s="268"/>
      <c r="L624" s="268"/>
      <c r="M624" s="268" t="str">
        <f>+A598</f>
        <v>LEVANTAMIENTO DE AIRE ACONDICIONADO EN TECHO</v>
      </c>
      <c r="N624" s="175"/>
      <c r="O624" s="77"/>
      <c r="P624" s="77"/>
      <c r="Q624" s="77"/>
      <c r="R624" s="77"/>
      <c r="S624" s="77"/>
      <c r="T624" s="77"/>
      <c r="U624" s="67"/>
      <c r="V624" s="67"/>
      <c r="W624" s="67"/>
      <c r="X624" s="67"/>
      <c r="Y624" s="67"/>
      <c r="Z624" s="67"/>
      <c r="AA624" s="67"/>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67"/>
      <c r="AY624" s="67"/>
      <c r="AZ624" s="67"/>
      <c r="BA624" s="67"/>
      <c r="BB624" s="67"/>
      <c r="BC624" s="67"/>
      <c r="BD624" s="67"/>
      <c r="BE624" s="67"/>
      <c r="BF624" s="67"/>
      <c r="BG624" s="67"/>
      <c r="BH624" s="67"/>
      <c r="BI624" s="67"/>
      <c r="BJ624" s="67"/>
      <c r="BK624" s="67"/>
      <c r="BL624" s="67"/>
      <c r="BM624" s="67"/>
      <c r="BN624" s="67"/>
      <c r="BO624" s="67"/>
      <c r="BP624" s="67"/>
      <c r="BQ624" s="67"/>
      <c r="BR624" s="67"/>
      <c r="BS624" s="67"/>
      <c r="BT624" s="67"/>
      <c r="BU624" s="67"/>
    </row>
    <row r="625" spans="1:73" s="89" customFormat="1" ht="16.5" thickBot="1">
      <c r="A625" s="274" t="s">
        <v>1185</v>
      </c>
      <c r="B625" s="266" t="str">
        <f t="shared" si="42"/>
        <v>4.1.1.4.01</v>
      </c>
      <c r="C625" s="268" t="s">
        <v>1218</v>
      </c>
      <c r="D625" s="308" t="s">
        <v>1830</v>
      </c>
      <c r="E625" s="268" t="s">
        <v>1847</v>
      </c>
      <c r="F625" s="268"/>
      <c r="G625" s="268"/>
      <c r="H625" s="268" t="s">
        <v>1869</v>
      </c>
      <c r="I625" s="268" t="str">
        <f t="shared" si="38"/>
        <v>Usado</v>
      </c>
      <c r="J625" s="268">
        <v>1</v>
      </c>
      <c r="K625" s="268"/>
      <c r="L625" s="268"/>
      <c r="M625" s="268" t="str">
        <f>+A598</f>
        <v>LEVANTAMIENTO DE AIRE ACONDICIONADO EN TECHO</v>
      </c>
      <c r="N625" s="175"/>
      <c r="O625" s="77"/>
      <c r="P625" s="77"/>
      <c r="Q625" s="77"/>
      <c r="R625" s="77"/>
      <c r="S625" s="77"/>
      <c r="T625" s="77"/>
      <c r="U625" s="67"/>
      <c r="V625" s="67"/>
      <c r="W625" s="67"/>
      <c r="X625" s="67"/>
      <c r="Y625" s="67"/>
      <c r="Z625" s="67"/>
      <c r="AA625" s="67"/>
      <c r="AB625" s="67"/>
      <c r="AC625" s="67"/>
      <c r="AD625" s="67"/>
      <c r="AE625" s="67"/>
      <c r="AF625" s="67"/>
      <c r="AG625" s="67"/>
      <c r="AH625" s="67"/>
      <c r="AI625" s="67"/>
      <c r="AJ625" s="67"/>
      <c r="AK625" s="67"/>
      <c r="AL625" s="67"/>
      <c r="AM625" s="67"/>
      <c r="AN625" s="67"/>
      <c r="AO625" s="67"/>
      <c r="AP625" s="67"/>
      <c r="AQ625" s="67"/>
      <c r="AR625" s="67"/>
      <c r="AS625" s="67"/>
      <c r="AT625" s="67"/>
      <c r="AU625" s="67"/>
      <c r="AV625" s="67"/>
      <c r="AW625" s="67"/>
      <c r="AX625" s="67"/>
      <c r="AY625" s="67"/>
      <c r="AZ625" s="67"/>
      <c r="BA625" s="67"/>
      <c r="BB625" s="67"/>
      <c r="BC625" s="67"/>
      <c r="BD625" s="67"/>
      <c r="BE625" s="67"/>
      <c r="BF625" s="67"/>
      <c r="BG625" s="67"/>
      <c r="BH625" s="67"/>
      <c r="BI625" s="67"/>
      <c r="BJ625" s="67"/>
      <c r="BK625" s="67"/>
      <c r="BL625" s="67"/>
      <c r="BM625" s="67"/>
      <c r="BN625" s="67"/>
      <c r="BO625" s="67"/>
      <c r="BP625" s="67"/>
      <c r="BQ625" s="67"/>
      <c r="BR625" s="67"/>
      <c r="BS625" s="67"/>
      <c r="BT625" s="67"/>
      <c r="BU625" s="67"/>
    </row>
    <row r="626" spans="1:73" s="89" customFormat="1" ht="16.5" thickBot="1">
      <c r="A626" s="274" t="s">
        <v>1186</v>
      </c>
      <c r="B626" s="266" t="str">
        <f t="shared" si="42"/>
        <v>4.1.1.4.01</v>
      </c>
      <c r="C626" s="268" t="s">
        <v>1218</v>
      </c>
      <c r="D626" s="268" t="s">
        <v>1848</v>
      </c>
      <c r="E626" s="268" t="s">
        <v>1849</v>
      </c>
      <c r="F626" s="268" t="s">
        <v>1850</v>
      </c>
      <c r="G626" s="268"/>
      <c r="H626" s="268" t="s">
        <v>1869</v>
      </c>
      <c r="I626" s="268" t="str">
        <f t="shared" si="38"/>
        <v>Usado</v>
      </c>
      <c r="J626" s="268">
        <v>1</v>
      </c>
      <c r="K626" s="268"/>
      <c r="L626" s="268"/>
      <c r="M626" s="268" t="str">
        <f>+A598</f>
        <v>LEVANTAMIENTO DE AIRE ACONDICIONADO EN TECHO</v>
      </c>
      <c r="N626" s="175"/>
      <c r="O626" s="77"/>
      <c r="P626" s="77"/>
      <c r="Q626" s="77"/>
      <c r="R626" s="77"/>
      <c r="S626" s="77"/>
      <c r="T626" s="77"/>
      <c r="U626" s="67"/>
      <c r="V626" s="67"/>
      <c r="W626" s="67"/>
      <c r="X626" s="67"/>
      <c r="Y626" s="67"/>
      <c r="Z626" s="67"/>
      <c r="AA626" s="67"/>
      <c r="AB626" s="67"/>
      <c r="AC626" s="67"/>
      <c r="AD626" s="67"/>
      <c r="AE626" s="67"/>
      <c r="AF626" s="67"/>
      <c r="AG626" s="67"/>
      <c r="AH626" s="67"/>
      <c r="AI626" s="67"/>
      <c r="AJ626" s="67"/>
      <c r="AK626" s="67"/>
      <c r="AL626" s="67"/>
      <c r="AM626" s="67"/>
      <c r="AN626" s="67"/>
      <c r="AO626" s="67"/>
      <c r="AP626" s="67"/>
      <c r="AQ626" s="67"/>
      <c r="AR626" s="67"/>
      <c r="AS626" s="67"/>
      <c r="AT626" s="67"/>
      <c r="AU626" s="67"/>
      <c r="AV626" s="67"/>
      <c r="AW626" s="67"/>
      <c r="AX626" s="67"/>
      <c r="AY626" s="67"/>
      <c r="AZ626" s="67"/>
      <c r="BA626" s="67"/>
      <c r="BB626" s="67"/>
      <c r="BC626" s="67"/>
      <c r="BD626" s="67"/>
      <c r="BE626" s="67"/>
      <c r="BF626" s="67"/>
      <c r="BG626" s="67"/>
      <c r="BH626" s="67"/>
      <c r="BI626" s="67"/>
      <c r="BJ626" s="67"/>
      <c r="BK626" s="67"/>
      <c r="BL626" s="67"/>
      <c r="BM626" s="67"/>
      <c r="BN626" s="67"/>
      <c r="BO626" s="67"/>
      <c r="BP626" s="67"/>
      <c r="BQ626" s="67"/>
      <c r="BR626" s="67"/>
      <c r="BS626" s="67"/>
      <c r="BT626" s="67"/>
      <c r="BU626" s="67"/>
    </row>
    <row r="627" spans="1:73" s="89" customFormat="1" ht="16.5" thickBot="1">
      <c r="A627" s="274" t="s">
        <v>1187</v>
      </c>
      <c r="B627" s="266" t="str">
        <f t="shared" si="42"/>
        <v>4.1.1.4.01</v>
      </c>
      <c r="C627" s="268" t="s">
        <v>1218</v>
      </c>
      <c r="D627" s="268" t="str">
        <f>+D626</f>
        <v>AIR MAX</v>
      </c>
      <c r="E627" s="268" t="s">
        <v>1849</v>
      </c>
      <c r="F627" s="268" t="s">
        <v>1851</v>
      </c>
      <c r="G627" s="268"/>
      <c r="H627" s="268" t="s">
        <v>1869</v>
      </c>
      <c r="I627" s="268" t="str">
        <f t="shared" si="38"/>
        <v>Usado</v>
      </c>
      <c r="J627" s="268">
        <v>1</v>
      </c>
      <c r="K627" s="268"/>
      <c r="L627" s="268"/>
      <c r="M627" s="268" t="str">
        <f>+A598</f>
        <v>LEVANTAMIENTO DE AIRE ACONDICIONADO EN TECHO</v>
      </c>
      <c r="N627" s="175"/>
      <c r="O627" s="77"/>
      <c r="P627" s="77"/>
      <c r="Q627" s="77"/>
      <c r="R627" s="77"/>
      <c r="S627" s="77"/>
      <c r="T627" s="77"/>
      <c r="U627" s="67"/>
      <c r="V627" s="67"/>
      <c r="W627" s="67"/>
      <c r="X627" s="67"/>
      <c r="Y627" s="67"/>
      <c r="Z627" s="67"/>
      <c r="AA627" s="67"/>
      <c r="AB627" s="67"/>
      <c r="AC627" s="67"/>
      <c r="AD627" s="67"/>
      <c r="AE627" s="67"/>
      <c r="AF627" s="67"/>
      <c r="AG627" s="67"/>
      <c r="AH627" s="67"/>
      <c r="AI627" s="67"/>
      <c r="AJ627" s="67"/>
      <c r="AK627" s="67"/>
      <c r="AL627" s="67"/>
      <c r="AM627" s="67"/>
      <c r="AN627" s="67"/>
      <c r="AO627" s="67"/>
      <c r="AP627" s="67"/>
      <c r="AQ627" s="67"/>
      <c r="AR627" s="67"/>
      <c r="AS627" s="67"/>
      <c r="AT627" s="67"/>
      <c r="AU627" s="67"/>
      <c r="AV627" s="67"/>
      <c r="AW627" s="67"/>
      <c r="AX627" s="67"/>
      <c r="AY627" s="67"/>
      <c r="AZ627" s="67"/>
      <c r="BA627" s="67"/>
      <c r="BB627" s="67"/>
      <c r="BC627" s="67"/>
      <c r="BD627" s="67"/>
      <c r="BE627" s="67"/>
      <c r="BF627" s="67"/>
      <c r="BG627" s="67"/>
      <c r="BH627" s="67"/>
      <c r="BI627" s="67"/>
      <c r="BJ627" s="67"/>
      <c r="BK627" s="67"/>
      <c r="BL627" s="67"/>
      <c r="BM627" s="67"/>
      <c r="BN627" s="67"/>
      <c r="BO627" s="67"/>
      <c r="BP627" s="67"/>
      <c r="BQ627" s="67"/>
      <c r="BR627" s="67"/>
      <c r="BS627" s="67"/>
      <c r="BT627" s="67"/>
      <c r="BU627" s="67"/>
    </row>
    <row r="628" spans="1:73" s="89" customFormat="1" ht="16.5" thickBot="1">
      <c r="A628" s="274" t="s">
        <v>1188</v>
      </c>
      <c r="B628" s="266" t="str">
        <f t="shared" si="42"/>
        <v>4.1.1.4.01</v>
      </c>
      <c r="C628" s="268" t="s">
        <v>1218</v>
      </c>
      <c r="D628" s="268" t="str">
        <f>+D616</f>
        <v>TGM</v>
      </c>
      <c r="E628" s="268" t="s">
        <v>1852</v>
      </c>
      <c r="F628" s="268"/>
      <c r="G628" s="268"/>
      <c r="H628" s="268" t="s">
        <v>1869</v>
      </c>
      <c r="I628" s="268" t="str">
        <f t="shared" si="38"/>
        <v>Usado</v>
      </c>
      <c r="J628" s="268">
        <v>1</v>
      </c>
      <c r="K628" s="268"/>
      <c r="L628" s="268"/>
      <c r="M628" s="268" t="str">
        <f>+A598</f>
        <v>LEVANTAMIENTO DE AIRE ACONDICIONADO EN TECHO</v>
      </c>
      <c r="N628" s="175"/>
      <c r="O628" s="77"/>
      <c r="P628" s="77"/>
      <c r="Q628" s="77"/>
      <c r="R628" s="77"/>
      <c r="S628" s="77"/>
      <c r="T628" s="77"/>
      <c r="U628" s="67"/>
      <c r="V628" s="67"/>
      <c r="W628" s="67"/>
      <c r="X628" s="67"/>
      <c r="Y628" s="67"/>
      <c r="Z628" s="67"/>
      <c r="AA628" s="67"/>
      <c r="AB628" s="67"/>
      <c r="AC628" s="67"/>
      <c r="AD628" s="67"/>
      <c r="AE628" s="67"/>
      <c r="AF628" s="67"/>
      <c r="AG628" s="67"/>
      <c r="AH628" s="67"/>
      <c r="AI628" s="67"/>
      <c r="AJ628" s="67"/>
      <c r="AK628" s="67"/>
      <c r="AL628" s="67"/>
      <c r="AM628" s="67"/>
      <c r="AN628" s="67"/>
      <c r="AO628" s="67"/>
      <c r="AP628" s="67"/>
      <c r="AQ628" s="67"/>
      <c r="AR628" s="67"/>
      <c r="AS628" s="67"/>
      <c r="AT628" s="67"/>
      <c r="AU628" s="67"/>
      <c r="AV628" s="67"/>
      <c r="AW628" s="67"/>
      <c r="AX628" s="67"/>
      <c r="AY628" s="67"/>
      <c r="AZ628" s="67"/>
      <c r="BA628" s="67"/>
      <c r="BB628" s="67"/>
      <c r="BC628" s="67"/>
      <c r="BD628" s="67"/>
      <c r="BE628" s="67"/>
      <c r="BF628" s="67"/>
      <c r="BG628" s="67"/>
      <c r="BH628" s="67"/>
      <c r="BI628" s="67"/>
      <c r="BJ628" s="67"/>
      <c r="BK628" s="67"/>
      <c r="BL628" s="67"/>
      <c r="BM628" s="67"/>
      <c r="BN628" s="67"/>
      <c r="BO628" s="67"/>
      <c r="BP628" s="67"/>
      <c r="BQ628" s="67"/>
      <c r="BR628" s="67"/>
      <c r="BS628" s="67"/>
      <c r="BT628" s="67"/>
      <c r="BU628" s="67"/>
    </row>
    <row r="629" spans="1:73" s="89" customFormat="1" ht="16.5" thickBot="1">
      <c r="A629" s="274" t="s">
        <v>1189</v>
      </c>
      <c r="B629" s="266" t="str">
        <f t="shared" si="42"/>
        <v>4.1.1.4.01</v>
      </c>
      <c r="C629" s="268" t="s">
        <v>1952</v>
      </c>
      <c r="D629" s="268" t="s">
        <v>1814</v>
      </c>
      <c r="E629" s="268" t="s">
        <v>1843</v>
      </c>
      <c r="F629" s="268"/>
      <c r="G629" s="268"/>
      <c r="H629" s="268" t="str">
        <f t="shared" ref="H629:H638" si="43">+H628</f>
        <v>BLANCO</v>
      </c>
      <c r="I629" s="268" t="str">
        <f t="shared" ref="I629:I638" si="44">+I628</f>
        <v>Usado</v>
      </c>
      <c r="J629" s="268">
        <v>1</v>
      </c>
      <c r="K629" s="268"/>
      <c r="L629" s="268"/>
      <c r="M629" s="268" t="s">
        <v>1953</v>
      </c>
      <c r="N629" s="175"/>
      <c r="O629" s="77"/>
      <c r="P629" s="77"/>
      <c r="Q629" s="77"/>
      <c r="R629" s="77"/>
      <c r="S629" s="77"/>
      <c r="T629" s="77"/>
      <c r="U629" s="67"/>
      <c r="V629" s="67"/>
      <c r="W629" s="67"/>
      <c r="X629" s="67"/>
      <c r="Y629" s="67"/>
      <c r="Z629" s="67"/>
      <c r="AA629" s="67"/>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67"/>
      <c r="AY629" s="67"/>
      <c r="AZ629" s="67"/>
      <c r="BA629" s="67"/>
      <c r="BB629" s="67"/>
      <c r="BC629" s="67"/>
      <c r="BD629" s="67"/>
      <c r="BE629" s="67"/>
      <c r="BF629" s="67"/>
      <c r="BG629" s="67"/>
      <c r="BH629" s="67"/>
      <c r="BI629" s="67"/>
      <c r="BJ629" s="67"/>
      <c r="BK629" s="67"/>
      <c r="BL629" s="67"/>
      <c r="BM629" s="67"/>
      <c r="BN629" s="67"/>
      <c r="BO629" s="67"/>
      <c r="BP629" s="67"/>
      <c r="BQ629" s="67"/>
      <c r="BR629" s="67"/>
      <c r="BS629" s="67"/>
      <c r="BT629" s="67"/>
      <c r="BU629" s="67"/>
    </row>
    <row r="630" spans="1:73" s="89" customFormat="1" ht="16.5" thickBot="1">
      <c r="A630" s="274" t="s">
        <v>1190</v>
      </c>
      <c r="B630" s="266" t="str">
        <f t="shared" si="42"/>
        <v>4.1.1.4.01</v>
      </c>
      <c r="C630" s="268" t="s">
        <v>1952</v>
      </c>
      <c r="D630" s="268" t="s">
        <v>1814</v>
      </c>
      <c r="E630" s="268" t="s">
        <v>1843</v>
      </c>
      <c r="F630" s="268"/>
      <c r="G630" s="268"/>
      <c r="H630" s="268" t="str">
        <f t="shared" si="43"/>
        <v>BLANCO</v>
      </c>
      <c r="I630" s="268" t="str">
        <f t="shared" si="44"/>
        <v>Usado</v>
      </c>
      <c r="J630" s="268">
        <v>1</v>
      </c>
      <c r="K630" s="268"/>
      <c r="L630" s="268"/>
      <c r="M630" s="268" t="s">
        <v>1954</v>
      </c>
      <c r="N630" s="175"/>
      <c r="O630" s="77"/>
      <c r="P630" s="77"/>
      <c r="Q630" s="77"/>
      <c r="R630" s="77"/>
      <c r="S630" s="77"/>
      <c r="T630" s="77"/>
      <c r="U630" s="67"/>
      <c r="V630" s="67"/>
      <c r="W630" s="67"/>
      <c r="X630" s="67"/>
      <c r="Y630" s="67"/>
      <c r="Z630" s="67"/>
      <c r="AA630" s="67"/>
      <c r="AB630" s="67"/>
      <c r="AC630" s="67"/>
      <c r="AD630" s="67"/>
      <c r="AE630" s="67"/>
      <c r="AF630" s="67"/>
      <c r="AG630" s="67"/>
      <c r="AH630" s="67"/>
      <c r="AI630" s="67"/>
      <c r="AJ630" s="67"/>
      <c r="AK630" s="67"/>
      <c r="AL630" s="67"/>
      <c r="AM630" s="67"/>
      <c r="AN630" s="67"/>
      <c r="AO630" s="67"/>
      <c r="AP630" s="67"/>
      <c r="AQ630" s="67"/>
      <c r="AR630" s="67"/>
      <c r="AS630" s="67"/>
      <c r="AT630" s="67"/>
      <c r="AU630" s="67"/>
      <c r="AV630" s="67"/>
      <c r="AW630" s="67"/>
      <c r="AX630" s="67"/>
      <c r="AY630" s="67"/>
      <c r="AZ630" s="67"/>
      <c r="BA630" s="67"/>
      <c r="BB630" s="67"/>
      <c r="BC630" s="67"/>
      <c r="BD630" s="67"/>
      <c r="BE630" s="67"/>
      <c r="BF630" s="67"/>
      <c r="BG630" s="67"/>
      <c r="BH630" s="67"/>
      <c r="BI630" s="67"/>
      <c r="BJ630" s="67"/>
      <c r="BK630" s="67"/>
      <c r="BL630" s="67"/>
      <c r="BM630" s="67"/>
      <c r="BN630" s="67"/>
      <c r="BO630" s="67"/>
      <c r="BP630" s="67"/>
      <c r="BQ630" s="67"/>
      <c r="BR630" s="67"/>
      <c r="BS630" s="67"/>
      <c r="BT630" s="67"/>
      <c r="BU630" s="67"/>
    </row>
    <row r="631" spans="1:73" s="89" customFormat="1" ht="16.5" thickBot="1">
      <c r="A631" s="274" t="s">
        <v>1191</v>
      </c>
      <c r="B631" s="266" t="str">
        <f t="shared" si="42"/>
        <v>4.1.1.4.01</v>
      </c>
      <c r="C631" s="268" t="s">
        <v>1952</v>
      </c>
      <c r="D631" s="268" t="s">
        <v>1836</v>
      </c>
      <c r="E631" s="268" t="s">
        <v>1955</v>
      </c>
      <c r="F631" s="268"/>
      <c r="G631" s="268"/>
      <c r="H631" s="268" t="str">
        <f t="shared" si="43"/>
        <v>BLANCO</v>
      </c>
      <c r="I631" s="268" t="str">
        <f t="shared" si="44"/>
        <v>Usado</v>
      </c>
      <c r="J631" s="268">
        <v>1</v>
      </c>
      <c r="K631" s="268"/>
      <c r="L631" s="268"/>
      <c r="M631" s="268" t="s">
        <v>1956</v>
      </c>
      <c r="N631" s="175"/>
      <c r="O631" s="77"/>
      <c r="P631" s="77"/>
      <c r="Q631" s="77"/>
      <c r="R631" s="77"/>
      <c r="S631" s="77"/>
      <c r="T631" s="77"/>
      <c r="U631" s="67"/>
      <c r="V631" s="67"/>
      <c r="W631" s="67"/>
      <c r="X631" s="67"/>
      <c r="Y631" s="67"/>
      <c r="Z631" s="67"/>
      <c r="AA631" s="67"/>
      <c r="AB631" s="67"/>
      <c r="AC631" s="67"/>
      <c r="AD631" s="67"/>
      <c r="AE631" s="67"/>
      <c r="AF631" s="67"/>
      <c r="AG631" s="67"/>
      <c r="AH631" s="67"/>
      <c r="AI631" s="67"/>
      <c r="AJ631" s="67"/>
      <c r="AK631" s="67"/>
      <c r="AL631" s="67"/>
      <c r="AM631" s="67"/>
      <c r="AN631" s="67"/>
      <c r="AO631" s="67"/>
      <c r="AP631" s="67"/>
      <c r="AQ631" s="67"/>
      <c r="AR631" s="67"/>
      <c r="AS631" s="67"/>
      <c r="AT631" s="67"/>
      <c r="AU631" s="67"/>
      <c r="AV631" s="67"/>
      <c r="AW631" s="67"/>
      <c r="AX631" s="67"/>
      <c r="AY631" s="67"/>
      <c r="AZ631" s="67"/>
      <c r="BA631" s="67"/>
      <c r="BB631" s="67"/>
      <c r="BC631" s="67"/>
      <c r="BD631" s="67"/>
      <c r="BE631" s="67"/>
      <c r="BF631" s="67"/>
      <c r="BG631" s="67"/>
      <c r="BH631" s="67"/>
      <c r="BI631" s="67"/>
      <c r="BJ631" s="67"/>
      <c r="BK631" s="67"/>
      <c r="BL631" s="67"/>
      <c r="BM631" s="67"/>
      <c r="BN631" s="67"/>
      <c r="BO631" s="67"/>
      <c r="BP631" s="67"/>
      <c r="BQ631" s="67"/>
      <c r="BR631" s="67"/>
      <c r="BS631" s="67"/>
      <c r="BT631" s="67"/>
      <c r="BU631" s="67"/>
    </row>
    <row r="632" spans="1:73" s="89" customFormat="1" ht="16.5" thickBot="1">
      <c r="A632" s="274" t="s">
        <v>1192</v>
      </c>
      <c r="B632" s="266" t="str">
        <f t="shared" si="42"/>
        <v>4.1.1.4.01</v>
      </c>
      <c r="C632" s="268" t="s">
        <v>1952</v>
      </c>
      <c r="D632" s="268" t="s">
        <v>1836</v>
      </c>
      <c r="E632" s="268" t="s">
        <v>1955</v>
      </c>
      <c r="F632" s="268"/>
      <c r="G632" s="268"/>
      <c r="H632" s="268" t="str">
        <f t="shared" si="43"/>
        <v>BLANCO</v>
      </c>
      <c r="I632" s="268" t="str">
        <f t="shared" si="44"/>
        <v>Usado</v>
      </c>
      <c r="J632" s="268">
        <v>1</v>
      </c>
      <c r="K632" s="268"/>
      <c r="L632" s="268"/>
      <c r="M632" s="268" t="s">
        <v>1956</v>
      </c>
      <c r="N632" s="175"/>
      <c r="O632" s="77"/>
      <c r="P632" s="77"/>
      <c r="Q632" s="77"/>
      <c r="R632" s="77"/>
      <c r="S632" s="77"/>
      <c r="T632" s="77"/>
      <c r="U632" s="67"/>
      <c r="V632" s="67"/>
      <c r="W632" s="67"/>
      <c r="X632" s="67"/>
      <c r="Y632" s="67"/>
      <c r="Z632" s="67"/>
      <c r="AA632" s="67"/>
      <c r="AB632" s="67"/>
      <c r="AC632" s="67"/>
      <c r="AD632" s="67"/>
      <c r="AE632" s="67"/>
      <c r="AF632" s="67"/>
      <c r="AG632" s="67"/>
      <c r="AH632" s="67"/>
      <c r="AI632" s="67"/>
      <c r="AJ632" s="67"/>
      <c r="AK632" s="67"/>
      <c r="AL632" s="67"/>
      <c r="AM632" s="67"/>
      <c r="AN632" s="67"/>
      <c r="AO632" s="67"/>
      <c r="AP632" s="67"/>
      <c r="AQ632" s="67"/>
      <c r="AR632" s="67"/>
      <c r="AS632" s="67"/>
      <c r="AT632" s="67"/>
      <c r="AU632" s="67"/>
      <c r="AV632" s="67"/>
      <c r="AW632" s="67"/>
      <c r="AX632" s="67"/>
      <c r="AY632" s="67"/>
      <c r="AZ632" s="67"/>
      <c r="BA632" s="67"/>
      <c r="BB632" s="67"/>
      <c r="BC632" s="67"/>
      <c r="BD632" s="67"/>
      <c r="BE632" s="67"/>
      <c r="BF632" s="67"/>
      <c r="BG632" s="67"/>
      <c r="BH632" s="67"/>
      <c r="BI632" s="67"/>
      <c r="BJ632" s="67"/>
      <c r="BK632" s="67"/>
      <c r="BL632" s="67"/>
      <c r="BM632" s="67"/>
      <c r="BN632" s="67"/>
      <c r="BO632" s="67"/>
      <c r="BP632" s="67"/>
      <c r="BQ632" s="67"/>
      <c r="BR632" s="67"/>
      <c r="BS632" s="67"/>
      <c r="BT632" s="67"/>
      <c r="BU632" s="67"/>
    </row>
    <row r="633" spans="1:73" s="89" customFormat="1" ht="16.5" thickBot="1">
      <c r="A633" s="274" t="s">
        <v>1193</v>
      </c>
      <c r="B633" s="266" t="str">
        <f t="shared" si="42"/>
        <v>4.1.1.4.01</v>
      </c>
      <c r="C633" s="268" t="s">
        <v>1952</v>
      </c>
      <c r="D633" s="268" t="s">
        <v>1219</v>
      </c>
      <c r="E633" s="268" t="s">
        <v>1838</v>
      </c>
      <c r="F633" s="268"/>
      <c r="G633" s="268"/>
      <c r="H633" s="268" t="str">
        <f t="shared" si="43"/>
        <v>BLANCO</v>
      </c>
      <c r="I633" s="268" t="str">
        <f t="shared" si="44"/>
        <v>Usado</v>
      </c>
      <c r="J633" s="268">
        <v>1</v>
      </c>
      <c r="K633" s="268"/>
      <c r="L633" s="268"/>
      <c r="M633" s="268" t="s">
        <v>1957</v>
      </c>
      <c r="N633" s="175"/>
      <c r="O633" s="77"/>
      <c r="P633" s="77"/>
      <c r="Q633" s="77"/>
      <c r="R633" s="77"/>
      <c r="S633" s="77"/>
      <c r="T633" s="77"/>
      <c r="U633" s="67"/>
      <c r="V633" s="67"/>
      <c r="W633" s="67"/>
      <c r="X633" s="67"/>
      <c r="Y633" s="67"/>
      <c r="Z633" s="67"/>
      <c r="AA633" s="67"/>
      <c r="AB633" s="67"/>
      <c r="AC633" s="67"/>
      <c r="AD633" s="67"/>
      <c r="AE633" s="67"/>
      <c r="AF633" s="67"/>
      <c r="AG633" s="67"/>
      <c r="AH633" s="67"/>
      <c r="AI633" s="67"/>
      <c r="AJ633" s="67"/>
      <c r="AK633" s="67"/>
      <c r="AL633" s="67"/>
      <c r="AM633" s="67"/>
      <c r="AN633" s="67"/>
      <c r="AO633" s="67"/>
      <c r="AP633" s="67"/>
      <c r="AQ633" s="67"/>
      <c r="AR633" s="67"/>
      <c r="AS633" s="67"/>
      <c r="AT633" s="67"/>
      <c r="AU633" s="67"/>
      <c r="AV633" s="67"/>
      <c r="AW633" s="67"/>
      <c r="AX633" s="67"/>
      <c r="AY633" s="67"/>
      <c r="AZ633" s="67"/>
      <c r="BA633" s="67"/>
      <c r="BB633" s="67"/>
      <c r="BC633" s="67"/>
      <c r="BD633" s="67"/>
      <c r="BE633" s="67"/>
      <c r="BF633" s="67"/>
      <c r="BG633" s="67"/>
      <c r="BH633" s="67"/>
      <c r="BI633" s="67"/>
      <c r="BJ633" s="67"/>
      <c r="BK633" s="67"/>
      <c r="BL633" s="67"/>
      <c r="BM633" s="67"/>
      <c r="BN633" s="67"/>
      <c r="BO633" s="67"/>
      <c r="BP633" s="67"/>
      <c r="BQ633" s="67"/>
      <c r="BR633" s="67"/>
      <c r="BS633" s="67"/>
      <c r="BT633" s="67"/>
      <c r="BU633" s="67"/>
    </row>
    <row r="634" spans="1:73" s="89" customFormat="1" ht="16.5" thickBot="1">
      <c r="A634" s="274" t="s">
        <v>1222</v>
      </c>
      <c r="B634" s="266" t="str">
        <f t="shared" si="42"/>
        <v>4.1.1.4.01</v>
      </c>
      <c r="C634" s="268" t="s">
        <v>1952</v>
      </c>
      <c r="D634" s="268" t="s">
        <v>1809</v>
      </c>
      <c r="E634" s="268" t="s">
        <v>1811</v>
      </c>
      <c r="F634" s="268"/>
      <c r="G634" s="268"/>
      <c r="H634" s="268" t="str">
        <f t="shared" si="43"/>
        <v>BLANCO</v>
      </c>
      <c r="I634" s="268" t="str">
        <f t="shared" si="44"/>
        <v>Usado</v>
      </c>
      <c r="J634" s="268">
        <v>1</v>
      </c>
      <c r="K634" s="268"/>
      <c r="L634" s="268"/>
      <c r="M634" s="268" t="s">
        <v>895</v>
      </c>
      <c r="N634" s="175"/>
      <c r="O634" s="77"/>
      <c r="P634" s="77"/>
      <c r="Q634" s="77"/>
      <c r="R634" s="77"/>
      <c r="S634" s="77"/>
      <c r="T634" s="77"/>
      <c r="U634" s="67"/>
      <c r="V634" s="67"/>
      <c r="W634" s="67"/>
      <c r="X634" s="67"/>
      <c r="Y634" s="67"/>
      <c r="Z634" s="67"/>
      <c r="AA634" s="67"/>
      <c r="AB634" s="67"/>
      <c r="AC634" s="67"/>
      <c r="AD634" s="67"/>
      <c r="AE634" s="67"/>
      <c r="AF634" s="67"/>
      <c r="AG634" s="67"/>
      <c r="AH634" s="67"/>
      <c r="AI634" s="67"/>
      <c r="AJ634" s="67"/>
      <c r="AK634" s="67"/>
      <c r="AL634" s="67"/>
      <c r="AM634" s="67"/>
      <c r="AN634" s="67"/>
      <c r="AO634" s="67"/>
      <c r="AP634" s="67"/>
      <c r="AQ634" s="67"/>
      <c r="AR634" s="67"/>
      <c r="AS634" s="67"/>
      <c r="AT634" s="67"/>
      <c r="AU634" s="67"/>
      <c r="AV634" s="67"/>
      <c r="AW634" s="67"/>
      <c r="AX634" s="67"/>
      <c r="AY634" s="67"/>
      <c r="AZ634" s="67"/>
      <c r="BA634" s="67"/>
      <c r="BB634" s="67"/>
      <c r="BC634" s="67"/>
      <c r="BD634" s="67"/>
      <c r="BE634" s="67"/>
      <c r="BF634" s="67"/>
      <c r="BG634" s="67"/>
      <c r="BH634" s="67"/>
      <c r="BI634" s="67"/>
      <c r="BJ634" s="67"/>
      <c r="BK634" s="67"/>
      <c r="BL634" s="67"/>
      <c r="BM634" s="67"/>
      <c r="BN634" s="67"/>
      <c r="BO634" s="67"/>
      <c r="BP634" s="67"/>
      <c r="BQ634" s="67"/>
      <c r="BR634" s="67"/>
      <c r="BS634" s="67"/>
      <c r="BT634" s="67"/>
      <c r="BU634" s="67"/>
    </row>
    <row r="635" spans="1:73" s="89" customFormat="1" ht="16.5" thickBot="1">
      <c r="A635" s="274" t="s">
        <v>1223</v>
      </c>
      <c r="B635" s="266" t="str">
        <f t="shared" si="42"/>
        <v>4.1.1.4.01</v>
      </c>
      <c r="C635" s="268" t="s">
        <v>1952</v>
      </c>
      <c r="D635" s="268" t="s">
        <v>1219</v>
      </c>
      <c r="E635" s="268" t="s">
        <v>1958</v>
      </c>
      <c r="F635" s="268"/>
      <c r="G635" s="268"/>
      <c r="H635" s="268" t="str">
        <f t="shared" si="43"/>
        <v>BLANCO</v>
      </c>
      <c r="I635" s="268" t="str">
        <f t="shared" si="44"/>
        <v>Usado</v>
      </c>
      <c r="J635" s="268">
        <v>1</v>
      </c>
      <c r="K635" s="268"/>
      <c r="L635" s="268"/>
      <c r="M635" s="268" t="s">
        <v>1959</v>
      </c>
      <c r="N635" s="175"/>
      <c r="O635" s="77"/>
      <c r="P635" s="77"/>
      <c r="Q635" s="77"/>
      <c r="R635" s="77"/>
      <c r="S635" s="77"/>
      <c r="T635" s="77"/>
      <c r="U635" s="67"/>
      <c r="V635" s="67"/>
      <c r="W635" s="67"/>
      <c r="X635" s="67"/>
      <c r="Y635" s="67"/>
      <c r="Z635" s="67"/>
      <c r="AA635" s="67"/>
      <c r="AB635" s="67"/>
      <c r="AC635" s="67"/>
      <c r="AD635" s="67"/>
      <c r="AE635" s="67"/>
      <c r="AF635" s="67"/>
      <c r="AG635" s="67"/>
      <c r="AH635" s="67"/>
      <c r="AI635" s="67"/>
      <c r="AJ635" s="67"/>
      <c r="AK635" s="67"/>
      <c r="AL635" s="67"/>
      <c r="AM635" s="67"/>
      <c r="AN635" s="67"/>
      <c r="AO635" s="67"/>
      <c r="AP635" s="67"/>
      <c r="AQ635" s="67"/>
      <c r="AR635" s="67"/>
      <c r="AS635" s="67"/>
      <c r="AT635" s="67"/>
      <c r="AU635" s="67"/>
      <c r="AV635" s="67"/>
      <c r="AW635" s="67"/>
      <c r="AX635" s="67"/>
      <c r="AY635" s="67"/>
      <c r="AZ635" s="67"/>
      <c r="BA635" s="67"/>
      <c r="BB635" s="67"/>
      <c r="BC635" s="67"/>
      <c r="BD635" s="67"/>
      <c r="BE635" s="67"/>
      <c r="BF635" s="67"/>
      <c r="BG635" s="67"/>
      <c r="BH635" s="67"/>
      <c r="BI635" s="67"/>
      <c r="BJ635" s="67"/>
      <c r="BK635" s="67"/>
      <c r="BL635" s="67"/>
      <c r="BM635" s="67"/>
      <c r="BN635" s="67"/>
      <c r="BO635" s="67"/>
      <c r="BP635" s="67"/>
      <c r="BQ635" s="67"/>
      <c r="BR635" s="67"/>
      <c r="BS635" s="67"/>
      <c r="BT635" s="67"/>
      <c r="BU635" s="67"/>
    </row>
    <row r="636" spans="1:73" s="89" customFormat="1" ht="16.5" thickBot="1">
      <c r="A636" s="274" t="s">
        <v>1224</v>
      </c>
      <c r="B636" s="266" t="str">
        <f t="shared" si="42"/>
        <v>4.1.1.4.01</v>
      </c>
      <c r="C636" s="268" t="s">
        <v>1952</v>
      </c>
      <c r="D636" s="268" t="s">
        <v>1219</v>
      </c>
      <c r="E636" s="268" t="s">
        <v>1958</v>
      </c>
      <c r="F636" s="268"/>
      <c r="G636" s="268"/>
      <c r="H636" s="268" t="str">
        <f t="shared" si="43"/>
        <v>BLANCO</v>
      </c>
      <c r="I636" s="268" t="str">
        <f t="shared" si="44"/>
        <v>Usado</v>
      </c>
      <c r="J636" s="268">
        <v>1</v>
      </c>
      <c r="K636" s="268"/>
      <c r="L636" s="268"/>
      <c r="M636" s="268" t="s">
        <v>1960</v>
      </c>
      <c r="N636" s="175"/>
      <c r="O636" s="77"/>
      <c r="P636" s="77"/>
      <c r="Q636" s="77"/>
      <c r="R636" s="77"/>
      <c r="S636" s="77"/>
      <c r="T636" s="77"/>
      <c r="U636" s="67"/>
      <c r="V636" s="67"/>
      <c r="W636" s="67"/>
      <c r="X636" s="67"/>
      <c r="Y636" s="67"/>
      <c r="Z636" s="67"/>
      <c r="AA636" s="67"/>
      <c r="AB636" s="67"/>
      <c r="AC636" s="67"/>
      <c r="AD636" s="67"/>
      <c r="AE636" s="67"/>
      <c r="AF636" s="67"/>
      <c r="AG636" s="67"/>
      <c r="AH636" s="67"/>
      <c r="AI636" s="67"/>
      <c r="AJ636" s="67"/>
      <c r="AK636" s="67"/>
      <c r="AL636" s="67"/>
      <c r="AM636" s="67"/>
      <c r="AN636" s="67"/>
      <c r="AO636" s="67"/>
      <c r="AP636" s="67"/>
      <c r="AQ636" s="67"/>
      <c r="AR636" s="67"/>
      <c r="AS636" s="67"/>
      <c r="AT636" s="67"/>
      <c r="AU636" s="67"/>
      <c r="AV636" s="67"/>
      <c r="AW636" s="67"/>
      <c r="AX636" s="67"/>
      <c r="AY636" s="67"/>
      <c r="AZ636" s="67"/>
      <c r="BA636" s="67"/>
      <c r="BB636" s="67"/>
      <c r="BC636" s="67"/>
      <c r="BD636" s="67"/>
      <c r="BE636" s="67"/>
      <c r="BF636" s="67"/>
      <c r="BG636" s="67"/>
      <c r="BH636" s="67"/>
      <c r="BI636" s="67"/>
      <c r="BJ636" s="67"/>
      <c r="BK636" s="67"/>
      <c r="BL636" s="67"/>
      <c r="BM636" s="67"/>
      <c r="BN636" s="67"/>
      <c r="BO636" s="67"/>
      <c r="BP636" s="67"/>
      <c r="BQ636" s="67"/>
      <c r="BR636" s="67"/>
      <c r="BS636" s="67"/>
      <c r="BT636" s="67"/>
      <c r="BU636" s="67"/>
    </row>
    <row r="637" spans="1:73" s="89" customFormat="1" ht="16.5" thickBot="1">
      <c r="A637" s="274" t="s">
        <v>1225</v>
      </c>
      <c r="B637" s="266" t="str">
        <f t="shared" si="42"/>
        <v>4.1.1.4.01</v>
      </c>
      <c r="C637" s="268" t="s">
        <v>1952</v>
      </c>
      <c r="D637" s="268" t="str">
        <f>+D634</f>
        <v>LENNOX</v>
      </c>
      <c r="E637" s="268" t="s">
        <v>1820</v>
      </c>
      <c r="F637" s="268"/>
      <c r="G637" s="268"/>
      <c r="H637" s="268" t="str">
        <f t="shared" si="43"/>
        <v>BLANCO</v>
      </c>
      <c r="I637" s="268" t="str">
        <f t="shared" si="44"/>
        <v>Usado</v>
      </c>
      <c r="J637" s="268">
        <v>1</v>
      </c>
      <c r="K637" s="268"/>
      <c r="L637" s="268"/>
      <c r="M637" s="268" t="str">
        <f>+M634</f>
        <v>CUARTO ELECTRICO</v>
      </c>
      <c r="N637" s="175"/>
      <c r="O637" s="77"/>
      <c r="P637" s="77"/>
      <c r="Q637" s="77"/>
      <c r="R637" s="77"/>
      <c r="S637" s="77"/>
      <c r="T637" s="77"/>
      <c r="U637" s="67"/>
      <c r="V637" s="67"/>
      <c r="W637" s="67"/>
      <c r="X637" s="67"/>
      <c r="Y637" s="67"/>
      <c r="Z637" s="67"/>
      <c r="AA637" s="67"/>
      <c r="AB637" s="67"/>
      <c r="AC637" s="67"/>
      <c r="AD637" s="67"/>
      <c r="AE637" s="67"/>
      <c r="AF637" s="67"/>
      <c r="AG637" s="67"/>
      <c r="AH637" s="67"/>
      <c r="AI637" s="67"/>
      <c r="AJ637" s="67"/>
      <c r="AK637" s="67"/>
      <c r="AL637" s="67"/>
      <c r="AM637" s="67"/>
      <c r="AN637" s="67"/>
      <c r="AO637" s="67"/>
      <c r="AP637" s="67"/>
      <c r="AQ637" s="67"/>
      <c r="AR637" s="67"/>
      <c r="AS637" s="67"/>
      <c r="AT637" s="67"/>
      <c r="AU637" s="67"/>
      <c r="AV637" s="67"/>
      <c r="AW637" s="67"/>
      <c r="AX637" s="67"/>
      <c r="AY637" s="67"/>
      <c r="AZ637" s="67"/>
      <c r="BA637" s="67"/>
      <c r="BB637" s="67"/>
      <c r="BC637" s="67"/>
      <c r="BD637" s="67"/>
      <c r="BE637" s="67"/>
      <c r="BF637" s="67"/>
      <c r="BG637" s="67"/>
      <c r="BH637" s="67"/>
      <c r="BI637" s="67"/>
      <c r="BJ637" s="67"/>
      <c r="BK637" s="67"/>
      <c r="BL637" s="67"/>
      <c r="BM637" s="67"/>
      <c r="BN637" s="67"/>
      <c r="BO637" s="67"/>
      <c r="BP637" s="67"/>
      <c r="BQ637" s="67"/>
      <c r="BR637" s="67"/>
      <c r="BS637" s="67"/>
      <c r="BT637" s="67"/>
      <c r="BU637" s="67"/>
    </row>
    <row r="638" spans="1:73" s="89" customFormat="1" ht="16.5" thickBot="1">
      <c r="A638" s="274" t="s">
        <v>1226</v>
      </c>
      <c r="B638" s="266" t="str">
        <f t="shared" si="42"/>
        <v>4.1.1.4.01</v>
      </c>
      <c r="C638" s="268" t="s">
        <v>1952</v>
      </c>
      <c r="D638" s="268" t="str">
        <f>+D635</f>
        <v>EVERWELL</v>
      </c>
      <c r="E638" s="268" t="s">
        <v>1819</v>
      </c>
      <c r="F638" s="268"/>
      <c r="G638" s="268"/>
      <c r="H638" s="268" t="str">
        <f t="shared" si="43"/>
        <v>BLANCO</v>
      </c>
      <c r="I638" s="268" t="str">
        <f t="shared" si="44"/>
        <v>Usado</v>
      </c>
      <c r="J638" s="268">
        <v>1</v>
      </c>
      <c r="K638" s="268"/>
      <c r="L638" s="268"/>
      <c r="M638" s="268" t="s">
        <v>1961</v>
      </c>
      <c r="N638" s="175"/>
      <c r="O638" s="77"/>
      <c r="P638" s="77"/>
      <c r="Q638" s="77"/>
      <c r="R638" s="77"/>
      <c r="S638" s="77"/>
      <c r="T638" s="77"/>
      <c r="U638" s="67"/>
      <c r="V638" s="67"/>
      <c r="W638" s="67"/>
      <c r="X638" s="67"/>
      <c r="Y638" s="67"/>
      <c r="Z638" s="67"/>
      <c r="AA638" s="67"/>
      <c r="AB638" s="67"/>
      <c r="AC638" s="67"/>
      <c r="AD638" s="67"/>
      <c r="AE638" s="67"/>
      <c r="AF638" s="67"/>
      <c r="AG638" s="67"/>
      <c r="AH638" s="67"/>
      <c r="AI638" s="67"/>
      <c r="AJ638" s="67"/>
      <c r="AK638" s="67"/>
      <c r="AL638" s="67"/>
      <c r="AM638" s="67"/>
      <c r="AN638" s="67"/>
      <c r="AO638" s="67"/>
      <c r="AP638" s="67"/>
      <c r="AQ638" s="67"/>
      <c r="AR638" s="67"/>
      <c r="AS638" s="67"/>
      <c r="AT638" s="67"/>
      <c r="AU638" s="67"/>
      <c r="AV638" s="67"/>
      <c r="AW638" s="67"/>
      <c r="AX638" s="67"/>
      <c r="AY638" s="67"/>
      <c r="AZ638" s="67"/>
      <c r="BA638" s="67"/>
      <c r="BB638" s="67"/>
      <c r="BC638" s="67"/>
      <c r="BD638" s="67"/>
      <c r="BE638" s="67"/>
      <c r="BF638" s="67"/>
      <c r="BG638" s="67"/>
      <c r="BH638" s="67"/>
      <c r="BI638" s="67"/>
      <c r="BJ638" s="67"/>
      <c r="BK638" s="67"/>
      <c r="BL638" s="67"/>
      <c r="BM638" s="67"/>
      <c r="BN638" s="67"/>
      <c r="BO638" s="67"/>
      <c r="BP638" s="67"/>
      <c r="BQ638" s="67"/>
      <c r="BR638" s="67"/>
      <c r="BS638" s="67"/>
      <c r="BT638" s="67"/>
      <c r="BU638" s="67"/>
    </row>
    <row r="639" spans="1:73" s="89" customFormat="1" ht="16.5" thickBot="1">
      <c r="A639" s="274" t="s">
        <v>1227</v>
      </c>
      <c r="B639" s="272" t="str">
        <f t="shared" si="42"/>
        <v>4.1.1.4.01</v>
      </c>
      <c r="C639" s="273" t="s">
        <v>1952</v>
      </c>
      <c r="D639" s="273" t="str">
        <f>+D629</f>
        <v>COMFORRTSTAR</v>
      </c>
      <c r="E639" s="273" t="str">
        <f>+E629</f>
        <v>CIM18CD (1)</v>
      </c>
      <c r="F639" s="273"/>
      <c r="G639" s="273"/>
      <c r="H639" s="273" t="str">
        <f>+H638</f>
        <v>BLANCO</v>
      </c>
      <c r="I639" s="273" t="str">
        <f>+I633</f>
        <v>Usado</v>
      </c>
      <c r="J639" s="273">
        <v>1</v>
      </c>
      <c r="K639" s="273"/>
      <c r="L639" s="273"/>
      <c r="M639" s="273" t="s">
        <v>1962</v>
      </c>
      <c r="N639" s="159"/>
      <c r="O639" s="109"/>
      <c r="P639" s="109"/>
      <c r="Q639" s="109"/>
      <c r="R639" s="109"/>
      <c r="S639" s="109"/>
      <c r="T639" s="109"/>
    </row>
    <row r="640" spans="1:73" s="128" customFormat="1" ht="15.75" thickBot="1">
      <c r="A640" s="362" t="s">
        <v>2047</v>
      </c>
      <c r="B640" s="363"/>
      <c r="C640" s="363"/>
      <c r="D640" s="363"/>
      <c r="E640" s="363"/>
      <c r="F640" s="363"/>
      <c r="G640" s="363"/>
      <c r="H640" s="363"/>
      <c r="I640" s="363"/>
      <c r="J640" s="363"/>
      <c r="K640" s="363"/>
      <c r="L640" s="363"/>
      <c r="M640" s="364"/>
      <c r="N640" s="176"/>
      <c r="O640" s="167"/>
      <c r="P640" s="167"/>
      <c r="Q640" s="167"/>
      <c r="R640" s="167"/>
      <c r="S640" s="167"/>
      <c r="T640" s="167"/>
    </row>
    <row r="641" spans="1:73" s="108" customFormat="1" ht="15.75">
      <c r="A641" s="292" t="s">
        <v>1228</v>
      </c>
      <c r="B641" s="275" t="str">
        <f t="shared" si="42"/>
        <v>4.1.1.4.01</v>
      </c>
      <c r="C641" s="276" t="s">
        <v>2060</v>
      </c>
      <c r="D641" s="306" t="s">
        <v>2061</v>
      </c>
      <c r="E641" s="276"/>
      <c r="F641" s="276"/>
      <c r="G641" s="276"/>
      <c r="H641" s="276" t="s">
        <v>888</v>
      </c>
      <c r="I641" s="276" t="str">
        <f>+I635</f>
        <v>Usado</v>
      </c>
      <c r="J641" s="276">
        <v>1</v>
      </c>
      <c r="K641" s="276"/>
      <c r="L641" s="276"/>
      <c r="M641" s="276" t="s">
        <v>880</v>
      </c>
      <c r="N641" s="131"/>
    </row>
    <row r="642" spans="1:73" s="77" customFormat="1" ht="15.75">
      <c r="A642" s="292" t="s">
        <v>1229</v>
      </c>
      <c r="B642" s="266" t="str">
        <f>+B641</f>
        <v>4.1.1.4.01</v>
      </c>
      <c r="C642" s="268" t="s">
        <v>2060</v>
      </c>
      <c r="D642" s="296" t="s">
        <v>2061</v>
      </c>
      <c r="E642" s="268"/>
      <c r="F642" s="268"/>
      <c r="G642" s="268"/>
      <c r="H642" s="268" t="s">
        <v>888</v>
      </c>
      <c r="I642" s="268" t="str">
        <f>+I636</f>
        <v>Usado</v>
      </c>
      <c r="J642" s="268">
        <v>1</v>
      </c>
      <c r="K642" s="268"/>
      <c r="L642" s="268"/>
      <c r="M642" s="268" t="s">
        <v>1962</v>
      </c>
      <c r="N642" s="175"/>
    </row>
    <row r="643" spans="1:73" s="77" customFormat="1" ht="15.75">
      <c r="A643" s="292" t="s">
        <v>1230</v>
      </c>
      <c r="B643" s="266" t="str">
        <f t="shared" si="42"/>
        <v>4.1.1.4.01</v>
      </c>
      <c r="C643" s="268" t="s">
        <v>2060</v>
      </c>
      <c r="D643" s="296" t="s">
        <v>2061</v>
      </c>
      <c r="E643" s="268"/>
      <c r="F643" s="268"/>
      <c r="G643" s="268"/>
      <c r="H643" s="268" t="s">
        <v>888</v>
      </c>
      <c r="I643" s="268" t="str">
        <f>+I637</f>
        <v>Usado</v>
      </c>
      <c r="J643" s="268">
        <v>1</v>
      </c>
      <c r="K643" s="268"/>
      <c r="L643" s="268"/>
      <c r="M643" s="268" t="s">
        <v>2062</v>
      </c>
      <c r="N643" s="175"/>
    </row>
    <row r="644" spans="1:73" s="107" customFormat="1" ht="16.5" thickBot="1">
      <c r="A644" s="292" t="s">
        <v>1231</v>
      </c>
      <c r="B644" s="270" t="str">
        <f t="shared" si="42"/>
        <v>4.1.1.4.01</v>
      </c>
      <c r="C644" s="277" t="s">
        <v>2060</v>
      </c>
      <c r="D644" s="298" t="s">
        <v>2061</v>
      </c>
      <c r="E644" s="277"/>
      <c r="F644" s="277"/>
      <c r="G644" s="277"/>
      <c r="H644" s="277" t="s">
        <v>888</v>
      </c>
      <c r="I644" s="277" t="str">
        <f>+I638</f>
        <v>Usado</v>
      </c>
      <c r="J644" s="277">
        <v>1</v>
      </c>
      <c r="K644" s="277"/>
      <c r="L644" s="277"/>
      <c r="M644" s="277" t="s">
        <v>939</v>
      </c>
      <c r="N644" s="106"/>
    </row>
    <row r="645" spans="1:73" s="128" customFormat="1" ht="15.75" thickBot="1">
      <c r="A645" s="362" t="s">
        <v>1990</v>
      </c>
      <c r="B645" s="363"/>
      <c r="C645" s="363"/>
      <c r="D645" s="363"/>
      <c r="E645" s="363"/>
      <c r="F645" s="363"/>
      <c r="G645" s="363"/>
      <c r="H645" s="363"/>
      <c r="I645" s="363"/>
      <c r="J645" s="363"/>
      <c r="K645" s="363"/>
      <c r="L645" s="363"/>
      <c r="M645" s="364"/>
      <c r="N645" s="176"/>
      <c r="O645" s="126"/>
      <c r="P645" s="126"/>
      <c r="Q645" s="126"/>
      <c r="R645" s="126"/>
      <c r="S645" s="126"/>
      <c r="T645" s="126"/>
      <c r="U645" s="127"/>
      <c r="V645" s="127"/>
      <c r="W645" s="127"/>
      <c r="X645" s="127"/>
      <c r="Y645" s="127"/>
      <c r="Z645" s="127"/>
      <c r="AA645" s="127"/>
      <c r="AB645" s="127"/>
      <c r="AC645" s="127"/>
      <c r="AD645" s="127"/>
      <c r="AE645" s="127"/>
      <c r="AF645" s="127"/>
      <c r="AG645" s="127"/>
      <c r="AH645" s="127"/>
      <c r="AI645" s="127"/>
      <c r="AJ645" s="127"/>
      <c r="AK645" s="127"/>
      <c r="AL645" s="127"/>
      <c r="AM645" s="127"/>
      <c r="AN645" s="127"/>
      <c r="AO645" s="127"/>
      <c r="AP645" s="127"/>
      <c r="AQ645" s="127"/>
      <c r="AR645" s="127"/>
      <c r="AS645" s="127"/>
      <c r="AT645" s="127"/>
      <c r="AU645" s="127"/>
      <c r="AV645" s="127"/>
      <c r="AW645" s="127"/>
      <c r="AX645" s="127"/>
      <c r="AY645" s="127"/>
      <c r="AZ645" s="127"/>
      <c r="BA645" s="127"/>
      <c r="BB645" s="127"/>
      <c r="BC645" s="127"/>
      <c r="BD645" s="127"/>
      <c r="BE645" s="127"/>
      <c r="BF645" s="127"/>
      <c r="BG645" s="127"/>
      <c r="BH645" s="127"/>
      <c r="BI645" s="127"/>
      <c r="BJ645" s="127"/>
      <c r="BK645" s="127"/>
      <c r="BL645" s="127"/>
      <c r="BM645" s="127"/>
      <c r="BN645" s="127"/>
      <c r="BO645" s="127"/>
      <c r="BP645" s="127"/>
      <c r="BQ645" s="127"/>
      <c r="BR645" s="127"/>
      <c r="BS645" s="127"/>
      <c r="BT645" s="127"/>
      <c r="BU645" s="127"/>
    </row>
    <row r="646" spans="1:73" s="89" customFormat="1" ht="16.5" thickBot="1">
      <c r="A646" s="292" t="s">
        <v>1232</v>
      </c>
      <c r="B646" s="275" t="str">
        <f>+B639</f>
        <v>4.1.1.4.01</v>
      </c>
      <c r="C646" s="276" t="s">
        <v>1991</v>
      </c>
      <c r="D646" s="276" t="s">
        <v>1992</v>
      </c>
      <c r="E646" s="276" t="s">
        <v>1993</v>
      </c>
      <c r="F646" s="276" t="s">
        <v>1994</v>
      </c>
      <c r="G646" s="276"/>
      <c r="H646" s="276" t="str">
        <f>+H637</f>
        <v>BLANCO</v>
      </c>
      <c r="I646" s="276" t="str">
        <f>+I633</f>
        <v>Usado</v>
      </c>
      <c r="J646" s="276">
        <v>3</v>
      </c>
      <c r="K646" s="276"/>
      <c r="L646" s="276"/>
      <c r="M646" s="276" t="str">
        <f>+A645</f>
        <v>LEVANTAMIENTO DE COMPRESOR DE ODONTOLOGIA</v>
      </c>
      <c r="N646" s="131"/>
      <c r="O646" s="108"/>
      <c r="P646" s="108"/>
      <c r="Q646" s="108"/>
      <c r="R646" s="108"/>
      <c r="S646" s="108"/>
      <c r="T646" s="108"/>
      <c r="U646" s="67"/>
      <c r="V646" s="67"/>
      <c r="W646" s="67"/>
      <c r="X646" s="67"/>
      <c r="Y646" s="67"/>
      <c r="Z646" s="67"/>
      <c r="AA646" s="67"/>
      <c r="AB646" s="67"/>
      <c r="AC646" s="67"/>
      <c r="AD646" s="67"/>
      <c r="AE646" s="67"/>
      <c r="AF646" s="67"/>
      <c r="AG646" s="67"/>
      <c r="AH646" s="67"/>
      <c r="AI646" s="67"/>
      <c r="AJ646" s="67"/>
      <c r="AK646" s="67"/>
      <c r="AL646" s="67"/>
      <c r="AM646" s="67"/>
      <c r="AN646" s="67"/>
      <c r="AO646" s="67"/>
      <c r="AP646" s="67"/>
      <c r="AQ646" s="67"/>
      <c r="AR646" s="67"/>
      <c r="AS646" s="67"/>
      <c r="AT646" s="67"/>
      <c r="AU646" s="67"/>
      <c r="AV646" s="67"/>
      <c r="AW646" s="67"/>
      <c r="AX646" s="67"/>
      <c r="AY646" s="67"/>
      <c r="AZ646" s="67"/>
      <c r="BA646" s="67"/>
      <c r="BB646" s="67"/>
      <c r="BC646" s="67"/>
      <c r="BD646" s="67"/>
      <c r="BE646" s="67"/>
      <c r="BF646" s="67"/>
      <c r="BG646" s="67"/>
      <c r="BH646" s="67"/>
      <c r="BI646" s="67"/>
      <c r="BJ646" s="67"/>
      <c r="BK646" s="67"/>
      <c r="BL646" s="67"/>
      <c r="BM646" s="67"/>
      <c r="BN646" s="67"/>
      <c r="BO646" s="67"/>
      <c r="BP646" s="67"/>
      <c r="BQ646" s="67"/>
      <c r="BR646" s="67"/>
      <c r="BS646" s="67"/>
      <c r="BT646" s="67"/>
      <c r="BU646" s="67"/>
    </row>
    <row r="647" spans="1:73" s="67" customFormat="1" ht="16.5" thickBot="1">
      <c r="A647" s="292" t="s">
        <v>1233</v>
      </c>
      <c r="B647" s="270" t="str">
        <f>+B638</f>
        <v>4.1.1.4.01</v>
      </c>
      <c r="C647" s="277" t="s">
        <v>1991</v>
      </c>
      <c r="D647" s="277" t="s">
        <v>1995</v>
      </c>
      <c r="E647" s="277" t="s">
        <v>1996</v>
      </c>
      <c r="F647" s="277" t="s">
        <v>1997</v>
      </c>
      <c r="G647" s="277"/>
      <c r="H647" s="277" t="str">
        <f>+H638</f>
        <v>BLANCO</v>
      </c>
      <c r="I647" s="277" t="str">
        <f>+I634</f>
        <v>Usado</v>
      </c>
      <c r="J647" s="277">
        <v>1</v>
      </c>
      <c r="K647" s="277"/>
      <c r="L647" s="277"/>
      <c r="M647" s="277" t="str">
        <f>+A645</f>
        <v>LEVANTAMIENTO DE COMPRESOR DE ODONTOLOGIA</v>
      </c>
      <c r="N647" s="106"/>
      <c r="O647" s="107"/>
      <c r="P647" s="107"/>
      <c r="Q647" s="107"/>
      <c r="R647" s="107"/>
      <c r="S647" s="107"/>
      <c r="T647" s="107"/>
    </row>
    <row r="648" spans="1:73" s="194" customFormat="1" ht="15.75" thickBot="1">
      <c r="A648" s="362" t="s">
        <v>1853</v>
      </c>
      <c r="B648" s="363"/>
      <c r="C648" s="363"/>
      <c r="D648" s="363"/>
      <c r="E648" s="363"/>
      <c r="F648" s="363"/>
      <c r="G648" s="363"/>
      <c r="H648" s="363"/>
      <c r="I648" s="363"/>
      <c r="J648" s="363"/>
      <c r="K648" s="363"/>
      <c r="L648" s="363"/>
      <c r="M648" s="364"/>
      <c r="N648" s="176"/>
      <c r="O648" s="192"/>
      <c r="P648" s="192"/>
      <c r="Q648" s="192"/>
      <c r="R648" s="192"/>
      <c r="S648" s="192"/>
      <c r="T648" s="192"/>
      <c r="U648" s="193"/>
      <c r="V648" s="193"/>
      <c r="W648" s="193"/>
      <c r="X648" s="193"/>
      <c r="Y648" s="193"/>
      <c r="Z648" s="193"/>
      <c r="AA648" s="193"/>
      <c r="AB648" s="193"/>
      <c r="AC648" s="193"/>
      <c r="AD648" s="193"/>
      <c r="AE648" s="193"/>
      <c r="AF648" s="193"/>
      <c r="AG648" s="193"/>
      <c r="AH648" s="193"/>
      <c r="AI648" s="193"/>
      <c r="AJ648" s="193"/>
      <c r="AK648" s="193"/>
      <c r="AL648" s="193"/>
      <c r="AM648" s="193"/>
      <c r="AN648" s="193"/>
      <c r="AO648" s="193"/>
      <c r="AP648" s="193"/>
      <c r="AQ648" s="193"/>
      <c r="AR648" s="193"/>
      <c r="AS648" s="193"/>
      <c r="AT648" s="193"/>
      <c r="AU648" s="193"/>
      <c r="AV648" s="193"/>
      <c r="AW648" s="193"/>
      <c r="AX648" s="193"/>
      <c r="AY648" s="193"/>
      <c r="AZ648" s="193"/>
      <c r="BA648" s="193"/>
      <c r="BB648" s="193"/>
      <c r="BC648" s="193"/>
      <c r="BD648" s="193"/>
      <c r="BE648" s="193"/>
      <c r="BF648" s="193"/>
      <c r="BG648" s="193"/>
      <c r="BH648" s="193"/>
      <c r="BI648" s="193"/>
      <c r="BJ648" s="193"/>
      <c r="BK648" s="193"/>
      <c r="BL648" s="193"/>
      <c r="BM648" s="193"/>
      <c r="BN648" s="193"/>
      <c r="BO648" s="193"/>
      <c r="BP648" s="193"/>
      <c r="BQ648" s="193"/>
      <c r="BR648" s="193"/>
      <c r="BS648" s="193"/>
      <c r="BT648" s="193"/>
      <c r="BU648" s="193"/>
    </row>
    <row r="649" spans="1:73" s="89" customFormat="1" ht="16.5" thickBot="1">
      <c r="A649" s="292" t="s">
        <v>1234</v>
      </c>
      <c r="B649" s="275" t="str">
        <f>+B628</f>
        <v>4.1.1.4.01</v>
      </c>
      <c r="C649" s="276" t="s">
        <v>1854</v>
      </c>
      <c r="D649" s="276" t="s">
        <v>1855</v>
      </c>
      <c r="E649" s="276" t="s">
        <v>1856</v>
      </c>
      <c r="F649" s="276"/>
      <c r="G649" s="276"/>
      <c r="H649" s="276" t="s">
        <v>1165</v>
      </c>
      <c r="I649" s="276" t="s">
        <v>1870</v>
      </c>
      <c r="J649" s="276">
        <f>6-2-2</f>
        <v>2</v>
      </c>
      <c r="K649" s="276"/>
      <c r="L649" s="276"/>
      <c r="M649" s="276" t="str">
        <f>+M833</f>
        <v>ACTIVO FIJO</v>
      </c>
      <c r="N649" s="131"/>
      <c r="O649" s="108"/>
      <c r="P649" s="108"/>
      <c r="Q649" s="108"/>
      <c r="R649" s="108"/>
      <c r="S649" s="108"/>
      <c r="T649" s="108"/>
      <c r="U649" s="67"/>
      <c r="V649" s="67"/>
      <c r="W649" s="67"/>
      <c r="X649" s="67"/>
      <c r="Y649" s="67"/>
      <c r="Z649" s="67"/>
      <c r="AA649" s="67"/>
      <c r="AB649" s="67"/>
      <c r="AC649" s="67"/>
      <c r="AD649" s="67"/>
      <c r="AE649" s="67"/>
      <c r="AF649" s="67"/>
      <c r="AG649" s="67"/>
      <c r="AH649" s="67"/>
      <c r="AI649" s="67"/>
      <c r="AJ649" s="67"/>
      <c r="AK649" s="67"/>
      <c r="AL649" s="67"/>
      <c r="AM649" s="67"/>
      <c r="AN649" s="67"/>
      <c r="AO649" s="67"/>
      <c r="AP649" s="67"/>
      <c r="AQ649" s="67"/>
      <c r="AR649" s="67"/>
      <c r="AS649" s="67"/>
      <c r="AT649" s="67"/>
      <c r="AU649" s="67"/>
      <c r="AV649" s="67"/>
      <c r="AW649" s="67"/>
      <c r="AX649" s="67"/>
      <c r="AY649" s="67"/>
      <c r="AZ649" s="67"/>
      <c r="BA649" s="67"/>
      <c r="BB649" s="67"/>
      <c r="BC649" s="67"/>
      <c r="BD649" s="67"/>
      <c r="BE649" s="67"/>
      <c r="BF649" s="67"/>
      <c r="BG649" s="67"/>
      <c r="BH649" s="67"/>
      <c r="BI649" s="67"/>
      <c r="BJ649" s="67"/>
      <c r="BK649" s="67"/>
      <c r="BL649" s="67"/>
      <c r="BM649" s="67"/>
      <c r="BN649" s="67"/>
      <c r="BO649" s="67"/>
      <c r="BP649" s="67"/>
      <c r="BQ649" s="67"/>
      <c r="BR649" s="67"/>
      <c r="BS649" s="67"/>
      <c r="BT649" s="67"/>
      <c r="BU649" s="67"/>
    </row>
    <row r="650" spans="1:73" s="89" customFormat="1" ht="16.5" thickBot="1">
      <c r="A650" s="292" t="s">
        <v>1235</v>
      </c>
      <c r="B650" s="266" t="str">
        <f>+B625</f>
        <v>4.1.1.4.01</v>
      </c>
      <c r="C650" s="268" t="s">
        <v>1857</v>
      </c>
      <c r="D650" s="268" t="s">
        <v>1858</v>
      </c>
      <c r="E650" s="268">
        <v>11672</v>
      </c>
      <c r="F650" s="268"/>
      <c r="G650" s="268"/>
      <c r="H650" s="268" t="s">
        <v>1867</v>
      </c>
      <c r="I650" s="268" t="s">
        <v>1870</v>
      </c>
      <c r="J650" s="268">
        <v>5</v>
      </c>
      <c r="K650" s="268"/>
      <c r="L650" s="268"/>
      <c r="M650" s="268" t="str">
        <f>+M649</f>
        <v>ACTIVO FIJO</v>
      </c>
      <c r="N650" s="175"/>
      <c r="O650" s="77"/>
      <c r="P650" s="77"/>
      <c r="Q650" s="77"/>
      <c r="R650" s="77"/>
      <c r="S650" s="77"/>
      <c r="T650" s="77"/>
      <c r="U650" s="67"/>
      <c r="V650" s="67"/>
      <c r="W650" s="67"/>
      <c r="X650" s="67"/>
      <c r="Y650" s="67"/>
      <c r="Z650" s="67"/>
      <c r="AA650" s="67"/>
      <c r="AB650" s="67"/>
      <c r="AC650" s="67"/>
      <c r="AD650" s="67"/>
      <c r="AE650" s="67"/>
      <c r="AF650" s="67"/>
      <c r="AG650" s="67"/>
      <c r="AH650" s="67"/>
      <c r="AI650" s="67"/>
      <c r="AJ650" s="67"/>
      <c r="AK650" s="67"/>
      <c r="AL650" s="67"/>
      <c r="AM650" s="67"/>
      <c r="AN650" s="67"/>
      <c r="AO650" s="67"/>
      <c r="AP650" s="67"/>
      <c r="AQ650" s="67"/>
      <c r="AR650" s="67"/>
      <c r="AS650" s="67"/>
      <c r="AT650" s="67"/>
      <c r="AU650" s="67"/>
      <c r="AV650" s="67"/>
      <c r="AW650" s="67"/>
      <c r="AX650" s="67"/>
      <c r="AY650" s="67"/>
      <c r="AZ650" s="67"/>
      <c r="BA650" s="67"/>
      <c r="BB650" s="67"/>
      <c r="BC650" s="67"/>
      <c r="BD650" s="67"/>
      <c r="BE650" s="67"/>
      <c r="BF650" s="67"/>
      <c r="BG650" s="67"/>
      <c r="BH650" s="67"/>
      <c r="BI650" s="67"/>
      <c r="BJ650" s="67"/>
      <c r="BK650" s="67"/>
      <c r="BL650" s="67"/>
      <c r="BM650" s="67"/>
      <c r="BN650" s="67"/>
      <c r="BO650" s="67"/>
      <c r="BP650" s="67"/>
      <c r="BQ650" s="67"/>
      <c r="BR650" s="67"/>
      <c r="BS650" s="67"/>
      <c r="BT650" s="67"/>
      <c r="BU650" s="67"/>
    </row>
    <row r="651" spans="1:73" s="67" customFormat="1" ht="15.75">
      <c r="A651" s="292" t="s">
        <v>1257</v>
      </c>
      <c r="B651" s="270" t="str">
        <f t="shared" si="42"/>
        <v>4.1.1.4.01</v>
      </c>
      <c r="C651" s="277" t="s">
        <v>1859</v>
      </c>
      <c r="D651" s="299"/>
      <c r="E651" s="269" t="s">
        <v>1861</v>
      </c>
      <c r="F651" s="277" t="s">
        <v>1860</v>
      </c>
      <c r="G651" s="277"/>
      <c r="H651" s="277" t="s">
        <v>1864</v>
      </c>
      <c r="I651" s="277" t="s">
        <v>1870</v>
      </c>
      <c r="J651" s="277">
        <v>15</v>
      </c>
      <c r="K651" s="277"/>
      <c r="L651" s="277"/>
      <c r="M651" s="277" t="str">
        <f>+M650</f>
        <v>ACTIVO FIJO</v>
      </c>
      <c r="N651" s="106"/>
      <c r="O651" s="107"/>
      <c r="P651" s="107"/>
      <c r="Q651" s="107"/>
      <c r="R651" s="107"/>
      <c r="S651" s="107"/>
      <c r="T651" s="107"/>
    </row>
    <row r="652" spans="1:73" s="77" customFormat="1" ht="15.75">
      <c r="A652" s="292" t="s">
        <v>1258</v>
      </c>
      <c r="B652" s="266" t="str">
        <f t="shared" si="42"/>
        <v>4.1.1.4.01</v>
      </c>
      <c r="C652" s="268" t="s">
        <v>1862</v>
      </c>
      <c r="D652" s="268" t="str">
        <f>+D650</f>
        <v>TROPICAL</v>
      </c>
      <c r="E652" s="268">
        <v>11752</v>
      </c>
      <c r="F652" s="268"/>
      <c r="G652" s="268"/>
      <c r="H652" s="268" t="s">
        <v>1863</v>
      </c>
      <c r="I652" s="268" t="s">
        <v>1870</v>
      </c>
      <c r="J652" s="268">
        <v>1</v>
      </c>
      <c r="K652" s="268"/>
      <c r="L652" s="268"/>
      <c r="M652" s="268" t="str">
        <f>+M650</f>
        <v>ACTIVO FIJO</v>
      </c>
      <c r="N652" s="183"/>
    </row>
    <row r="653" spans="1:73" s="89" customFormat="1" ht="16.5" thickBot="1">
      <c r="A653" s="292" t="s">
        <v>1259</v>
      </c>
      <c r="B653" s="275" t="str">
        <f t="shared" si="42"/>
        <v>4.1.1.4.01</v>
      </c>
      <c r="C653" s="276" t="s">
        <v>1865</v>
      </c>
      <c r="D653" s="276" t="str">
        <f>+D652</f>
        <v>TROPICAL</v>
      </c>
      <c r="E653" s="276">
        <v>61592</v>
      </c>
      <c r="F653" s="276"/>
      <c r="G653" s="276"/>
      <c r="H653" s="276" t="s">
        <v>389</v>
      </c>
      <c r="I653" s="276" t="s">
        <v>1870</v>
      </c>
      <c r="J653" s="276">
        <v>2</v>
      </c>
      <c r="K653" s="276"/>
      <c r="L653" s="276"/>
      <c r="M653" s="276" t="str">
        <f>+M651</f>
        <v>ACTIVO FIJO</v>
      </c>
      <c r="N653" s="131"/>
      <c r="O653" s="108"/>
      <c r="P653" s="108"/>
      <c r="Q653" s="108"/>
      <c r="R653" s="108"/>
      <c r="S653" s="108"/>
      <c r="T653" s="108"/>
      <c r="U653" s="67"/>
      <c r="V653" s="67"/>
      <c r="W653" s="67"/>
      <c r="X653" s="67"/>
      <c r="Y653" s="67"/>
      <c r="Z653" s="67"/>
      <c r="AA653" s="67"/>
      <c r="AB653" s="67"/>
      <c r="AC653" s="67"/>
      <c r="AD653" s="67"/>
      <c r="AE653" s="67"/>
      <c r="AF653" s="67"/>
      <c r="AG653" s="67"/>
      <c r="AH653" s="67"/>
      <c r="AI653" s="67"/>
      <c r="AJ653" s="67"/>
      <c r="AK653" s="67"/>
      <c r="AL653" s="67"/>
      <c r="AM653" s="67"/>
      <c r="AN653" s="67"/>
      <c r="AO653" s="67"/>
      <c r="AP653" s="67"/>
      <c r="AQ653" s="67"/>
      <c r="AR653" s="67"/>
      <c r="AS653" s="67"/>
      <c r="AT653" s="67"/>
      <c r="AU653" s="67"/>
      <c r="AV653" s="67"/>
      <c r="AW653" s="67"/>
      <c r="AX653" s="67"/>
      <c r="AY653" s="67"/>
      <c r="AZ653" s="67"/>
      <c r="BA653" s="67"/>
      <c r="BB653" s="67"/>
      <c r="BC653" s="67"/>
      <c r="BD653" s="67"/>
      <c r="BE653" s="67"/>
      <c r="BF653" s="67"/>
      <c r="BG653" s="67"/>
      <c r="BH653" s="67"/>
      <c r="BI653" s="67"/>
      <c r="BJ653" s="67"/>
      <c r="BK653" s="67"/>
      <c r="BL653" s="67"/>
      <c r="BM653" s="67"/>
      <c r="BN653" s="67"/>
      <c r="BO653" s="67"/>
      <c r="BP653" s="67"/>
      <c r="BQ653" s="67"/>
      <c r="BR653" s="67"/>
      <c r="BS653" s="67"/>
      <c r="BT653" s="67"/>
      <c r="BU653" s="67"/>
    </row>
    <row r="654" spans="1:73" s="89" customFormat="1" ht="16.5" thickBot="1">
      <c r="A654" s="292" t="s">
        <v>1260</v>
      </c>
      <c r="B654" s="266" t="str">
        <f t="shared" si="42"/>
        <v>4.1.1.4.01</v>
      </c>
      <c r="C654" s="268" t="s">
        <v>1155</v>
      </c>
      <c r="D654" s="268" t="s">
        <v>1866</v>
      </c>
      <c r="E654" s="268" t="s">
        <v>1868</v>
      </c>
      <c r="F654" s="268"/>
      <c r="G654" s="268"/>
      <c r="H654" s="268" t="str">
        <f>+H650</f>
        <v>TRANSPARENTE</v>
      </c>
      <c r="I654" s="268" t="s">
        <v>1870</v>
      </c>
      <c r="J654" s="268">
        <f>3-1</f>
        <v>2</v>
      </c>
      <c r="K654" s="268"/>
      <c r="L654" s="268"/>
      <c r="M654" s="268" t="str">
        <f>+M652</f>
        <v>ACTIVO FIJO</v>
      </c>
      <c r="N654" s="175"/>
      <c r="O654" s="77"/>
      <c r="P654" s="77"/>
      <c r="Q654" s="77"/>
      <c r="R654" s="77"/>
      <c r="S654" s="77"/>
      <c r="T654" s="77"/>
      <c r="U654" s="67"/>
      <c r="V654" s="67"/>
      <c r="W654" s="67"/>
      <c r="X654" s="67"/>
      <c r="Y654" s="67"/>
      <c r="Z654" s="67"/>
      <c r="AA654" s="67"/>
      <c r="AB654" s="67"/>
      <c r="AC654" s="67"/>
      <c r="AD654" s="67"/>
      <c r="AE654" s="67"/>
      <c r="AF654" s="67"/>
      <c r="AG654" s="67"/>
      <c r="AH654" s="67"/>
      <c r="AI654" s="67"/>
      <c r="AJ654" s="67"/>
      <c r="AK654" s="67"/>
      <c r="AL654" s="67"/>
      <c r="AM654" s="67"/>
      <c r="AN654" s="67"/>
      <c r="AO654" s="67"/>
      <c r="AP654" s="67"/>
      <c r="AQ654" s="67"/>
      <c r="AR654" s="67"/>
      <c r="AS654" s="67"/>
      <c r="AT654" s="67"/>
      <c r="AU654" s="67"/>
      <c r="AV654" s="67"/>
      <c r="AW654" s="67"/>
      <c r="AX654" s="67"/>
      <c r="AY654" s="67"/>
      <c r="AZ654" s="67"/>
      <c r="BA654" s="67"/>
      <c r="BB654" s="67"/>
      <c r="BC654" s="67"/>
      <c r="BD654" s="67"/>
      <c r="BE654" s="67"/>
      <c r="BF654" s="67"/>
      <c r="BG654" s="67"/>
      <c r="BH654" s="67"/>
      <c r="BI654" s="67"/>
      <c r="BJ654" s="67"/>
      <c r="BK654" s="67"/>
      <c r="BL654" s="67"/>
      <c r="BM654" s="67"/>
      <c r="BN654" s="67"/>
      <c r="BO654" s="67"/>
      <c r="BP654" s="67"/>
      <c r="BQ654" s="67"/>
      <c r="BR654" s="67"/>
      <c r="BS654" s="67"/>
      <c r="BT654" s="67"/>
      <c r="BU654" s="67"/>
    </row>
    <row r="655" spans="1:73" s="89" customFormat="1" ht="16.5" thickBot="1">
      <c r="A655" s="292" t="s">
        <v>1261</v>
      </c>
      <c r="B655" s="266" t="str">
        <f>+B649</f>
        <v>4.1.1.4.01</v>
      </c>
      <c r="C655" s="268" t="str">
        <f>+C654</f>
        <v xml:space="preserve">BOMBILLO </v>
      </c>
      <c r="D655" s="268"/>
      <c r="E655" s="268"/>
      <c r="F655" s="268"/>
      <c r="G655" s="268"/>
      <c r="H655" s="268" t="str">
        <f>+H654</f>
        <v>TRANSPARENTE</v>
      </c>
      <c r="I655" s="268" t="str">
        <f>+I627</f>
        <v>Usado</v>
      </c>
      <c r="J655" s="268">
        <v>2</v>
      </c>
      <c r="K655" s="268"/>
      <c r="L655" s="268"/>
      <c r="M655" s="268" t="str">
        <f t="shared" ref="M655:M661" si="45">+M653</f>
        <v>ACTIVO FIJO</v>
      </c>
      <c r="N655" s="175"/>
      <c r="O655" s="77"/>
      <c r="P655" s="77"/>
      <c r="Q655" s="77"/>
      <c r="R655" s="77"/>
      <c r="S655" s="77"/>
      <c r="T655" s="77"/>
      <c r="U655" s="67"/>
      <c r="V655" s="67"/>
      <c r="W655" s="67"/>
      <c r="X655" s="67"/>
      <c r="Y655" s="67"/>
      <c r="Z655" s="67"/>
      <c r="AA655" s="67"/>
      <c r="AB655" s="67"/>
      <c r="AC655" s="67"/>
      <c r="AD655" s="67"/>
      <c r="AE655" s="67"/>
      <c r="AF655" s="67"/>
      <c r="AG655" s="67"/>
      <c r="AH655" s="67"/>
      <c r="AI655" s="67"/>
      <c r="AJ655" s="67"/>
      <c r="AK655" s="67"/>
      <c r="AL655" s="67"/>
      <c r="AM655" s="67"/>
      <c r="AN655" s="67"/>
      <c r="AO655" s="67"/>
      <c r="AP655" s="67"/>
      <c r="AQ655" s="67"/>
      <c r="AR655" s="67"/>
      <c r="AS655" s="67"/>
      <c r="AT655" s="67"/>
      <c r="AU655" s="67"/>
      <c r="AV655" s="67"/>
      <c r="AW655" s="67"/>
      <c r="AX655" s="67"/>
      <c r="AY655" s="67"/>
      <c r="AZ655" s="67"/>
      <c r="BA655" s="67"/>
      <c r="BB655" s="67"/>
      <c r="BC655" s="67"/>
      <c r="BD655" s="67"/>
      <c r="BE655" s="67"/>
      <c r="BF655" s="67"/>
      <c r="BG655" s="67"/>
      <c r="BH655" s="67"/>
      <c r="BI655" s="67"/>
      <c r="BJ655" s="67"/>
      <c r="BK655" s="67"/>
      <c r="BL655" s="67"/>
      <c r="BM655" s="67"/>
      <c r="BN655" s="67"/>
      <c r="BO655" s="67"/>
      <c r="BP655" s="67"/>
      <c r="BQ655" s="67"/>
      <c r="BR655" s="67"/>
      <c r="BS655" s="67"/>
      <c r="BT655" s="67"/>
      <c r="BU655" s="67"/>
    </row>
    <row r="656" spans="1:73" s="89" customFormat="1" ht="16.5" thickBot="1">
      <c r="A656" s="292" t="s">
        <v>1262</v>
      </c>
      <c r="B656" s="266" t="str">
        <f t="shared" si="42"/>
        <v>4.1.1.4.01</v>
      </c>
      <c r="C656" s="268" t="s">
        <v>1871</v>
      </c>
      <c r="D656" s="268" t="s">
        <v>1872</v>
      </c>
      <c r="E656" s="268"/>
      <c r="F656" s="268"/>
      <c r="G656" s="268"/>
      <c r="H656" s="268" t="s">
        <v>1869</v>
      </c>
      <c r="I656" s="268" t="str">
        <f>+I651</f>
        <v>NUEVO</v>
      </c>
      <c r="J656" s="268">
        <v>5</v>
      </c>
      <c r="K656" s="268"/>
      <c r="L656" s="268"/>
      <c r="M656" s="268" t="str">
        <f t="shared" si="45"/>
        <v>ACTIVO FIJO</v>
      </c>
      <c r="N656" s="175"/>
      <c r="O656" s="77"/>
      <c r="P656" s="77"/>
      <c r="Q656" s="77"/>
      <c r="R656" s="77"/>
      <c r="S656" s="77"/>
      <c r="T656" s="77"/>
      <c r="U656" s="67"/>
      <c r="V656" s="67"/>
      <c r="W656" s="67"/>
      <c r="X656" s="67"/>
      <c r="Y656" s="67"/>
      <c r="Z656" s="67"/>
      <c r="AA656" s="67"/>
      <c r="AB656" s="67"/>
      <c r="AC656" s="67"/>
      <c r="AD656" s="67"/>
      <c r="AE656" s="67"/>
      <c r="AF656" s="67"/>
      <c r="AG656" s="67"/>
      <c r="AH656" s="67"/>
      <c r="AI656" s="67"/>
      <c r="AJ656" s="67"/>
      <c r="AK656" s="67"/>
      <c r="AL656" s="67"/>
      <c r="AM656" s="67"/>
      <c r="AN656" s="67"/>
      <c r="AO656" s="67"/>
      <c r="AP656" s="67"/>
      <c r="AQ656" s="67"/>
      <c r="AR656" s="67"/>
      <c r="AS656" s="67"/>
      <c r="AT656" s="67"/>
      <c r="AU656" s="67"/>
      <c r="AV656" s="67"/>
      <c r="AW656" s="67"/>
      <c r="AX656" s="67"/>
      <c r="AY656" s="67"/>
      <c r="AZ656" s="67"/>
      <c r="BA656" s="67"/>
      <c r="BB656" s="67"/>
      <c r="BC656" s="67"/>
      <c r="BD656" s="67"/>
      <c r="BE656" s="67"/>
      <c r="BF656" s="67"/>
      <c r="BG656" s="67"/>
      <c r="BH656" s="67"/>
      <c r="BI656" s="67"/>
      <c r="BJ656" s="67"/>
      <c r="BK656" s="67"/>
      <c r="BL656" s="67"/>
      <c r="BM656" s="67"/>
      <c r="BN656" s="67"/>
      <c r="BO656" s="67"/>
      <c r="BP656" s="67"/>
      <c r="BQ656" s="67"/>
      <c r="BR656" s="67"/>
      <c r="BS656" s="67"/>
      <c r="BT656" s="67"/>
      <c r="BU656" s="67"/>
    </row>
    <row r="657" spans="1:73" s="89" customFormat="1" ht="16.5" thickBot="1">
      <c r="A657" s="292" t="s">
        <v>1263</v>
      </c>
      <c r="B657" s="266" t="str">
        <f t="shared" si="42"/>
        <v>4.1.1.4.01</v>
      </c>
      <c r="C657" s="268" t="s">
        <v>1873</v>
      </c>
      <c r="D657" s="268" t="s">
        <v>1874</v>
      </c>
      <c r="E657" s="268" t="s">
        <v>1876</v>
      </c>
      <c r="F657" s="268"/>
      <c r="G657" s="268"/>
      <c r="H657" s="268" t="s">
        <v>1875</v>
      </c>
      <c r="I657" s="268" t="str">
        <f>+I651</f>
        <v>NUEVO</v>
      </c>
      <c r="J657" s="268">
        <f>2-1</f>
        <v>1</v>
      </c>
      <c r="K657" s="268"/>
      <c r="L657" s="268"/>
      <c r="M657" s="268" t="str">
        <f t="shared" si="45"/>
        <v>ACTIVO FIJO</v>
      </c>
      <c r="N657" s="175"/>
      <c r="O657" s="77"/>
      <c r="P657" s="77"/>
      <c r="Q657" s="77"/>
      <c r="R657" s="77"/>
      <c r="S657" s="77"/>
      <c r="T657" s="77"/>
      <c r="U657" s="67"/>
      <c r="V657" s="67"/>
      <c r="W657" s="67"/>
      <c r="X657" s="67"/>
      <c r="Y657" s="67"/>
      <c r="Z657" s="67"/>
      <c r="AA657" s="67"/>
      <c r="AB657" s="67"/>
      <c r="AC657" s="67"/>
      <c r="AD657" s="67"/>
      <c r="AE657" s="67"/>
      <c r="AF657" s="67"/>
      <c r="AG657" s="67"/>
      <c r="AH657" s="67"/>
      <c r="AI657" s="67"/>
      <c r="AJ657" s="67"/>
      <c r="AK657" s="67"/>
      <c r="AL657" s="67"/>
      <c r="AM657" s="67"/>
      <c r="AN657" s="67"/>
      <c r="AO657" s="67"/>
      <c r="AP657" s="67"/>
      <c r="AQ657" s="67"/>
      <c r="AR657" s="67"/>
      <c r="AS657" s="67"/>
      <c r="AT657" s="67"/>
      <c r="AU657" s="67"/>
      <c r="AV657" s="67"/>
      <c r="AW657" s="67"/>
      <c r="AX657" s="67"/>
      <c r="AY657" s="67"/>
      <c r="AZ657" s="67"/>
      <c r="BA657" s="67"/>
      <c r="BB657" s="67"/>
      <c r="BC657" s="67"/>
      <c r="BD657" s="67"/>
      <c r="BE657" s="67"/>
      <c r="BF657" s="67"/>
      <c r="BG657" s="67"/>
      <c r="BH657" s="67"/>
      <c r="BI657" s="67"/>
      <c r="BJ657" s="67"/>
      <c r="BK657" s="67"/>
      <c r="BL657" s="67"/>
      <c r="BM657" s="67"/>
      <c r="BN657" s="67"/>
      <c r="BO657" s="67"/>
      <c r="BP657" s="67"/>
      <c r="BQ657" s="67"/>
      <c r="BR657" s="67"/>
      <c r="BS657" s="67"/>
      <c r="BT657" s="67"/>
      <c r="BU657" s="67"/>
    </row>
    <row r="658" spans="1:73" s="89" customFormat="1" ht="18" customHeight="1" thickBot="1">
      <c r="A658" s="292" t="s">
        <v>1264</v>
      </c>
      <c r="B658" s="266" t="str">
        <f t="shared" si="42"/>
        <v>4.1.1.4.01</v>
      </c>
      <c r="C658" s="268" t="s">
        <v>1877</v>
      </c>
      <c r="D658" s="268" t="s">
        <v>947</v>
      </c>
      <c r="E658" s="268"/>
      <c r="F658" s="268"/>
      <c r="G658" s="268"/>
      <c r="H658" s="268" t="str">
        <f>+H656</f>
        <v>BLANCO</v>
      </c>
      <c r="I658" s="268" t="str">
        <f>+I652</f>
        <v>NUEVO</v>
      </c>
      <c r="J658" s="268">
        <f>2-1</f>
        <v>1</v>
      </c>
      <c r="K658" s="268"/>
      <c r="L658" s="268"/>
      <c r="M658" s="268" t="str">
        <f t="shared" si="45"/>
        <v>ACTIVO FIJO</v>
      </c>
      <c r="N658" s="175"/>
      <c r="O658" s="77"/>
      <c r="P658" s="77"/>
      <c r="Q658" s="77"/>
      <c r="R658" s="77"/>
      <c r="S658" s="77"/>
      <c r="T658" s="77"/>
      <c r="U658" s="67"/>
      <c r="V658" s="67"/>
      <c r="W658" s="67"/>
      <c r="X658" s="67"/>
      <c r="Y658" s="67"/>
      <c r="Z658" s="67"/>
      <c r="AA658" s="67"/>
      <c r="AB658" s="67"/>
      <c r="AC658" s="67"/>
      <c r="AD658" s="67"/>
      <c r="AE658" s="67"/>
      <c r="AF658" s="67"/>
      <c r="AG658" s="67"/>
      <c r="AH658" s="67"/>
      <c r="AI658" s="67"/>
      <c r="AJ658" s="67"/>
      <c r="AK658" s="67"/>
      <c r="AL658" s="67"/>
      <c r="AM658" s="67"/>
      <c r="AN658" s="67"/>
      <c r="AO658" s="67"/>
      <c r="AP658" s="67"/>
      <c r="AQ658" s="67"/>
      <c r="AR658" s="67"/>
      <c r="AS658" s="67"/>
      <c r="AT658" s="67"/>
      <c r="AU658" s="67"/>
      <c r="AV658" s="67"/>
      <c r="AW658" s="67"/>
      <c r="AX658" s="67"/>
      <c r="AY658" s="67"/>
      <c r="AZ658" s="67"/>
      <c r="BA658" s="67"/>
      <c r="BB658" s="67"/>
      <c r="BC658" s="67"/>
      <c r="BD658" s="67"/>
      <c r="BE658" s="67"/>
      <c r="BF658" s="67"/>
      <c r="BG658" s="67"/>
      <c r="BH658" s="67"/>
      <c r="BI658" s="67"/>
      <c r="BJ658" s="67"/>
      <c r="BK658" s="67"/>
      <c r="BL658" s="67"/>
      <c r="BM658" s="67"/>
      <c r="BN658" s="67"/>
      <c r="BO658" s="67"/>
      <c r="BP658" s="67"/>
      <c r="BQ658" s="67"/>
      <c r="BR658" s="67"/>
      <c r="BS658" s="67"/>
      <c r="BT658" s="67"/>
      <c r="BU658" s="67"/>
    </row>
    <row r="659" spans="1:73" s="164" customFormat="1" ht="16.5" hidden="1" thickBot="1">
      <c r="A659" s="292" t="s">
        <v>1265</v>
      </c>
      <c r="B659" s="300" t="str">
        <f t="shared" si="42"/>
        <v>4.1.1.4.01</v>
      </c>
      <c r="C659" s="301" t="s">
        <v>1878</v>
      </c>
      <c r="D659" s="301"/>
      <c r="E659" s="301"/>
      <c r="F659" s="301"/>
      <c r="G659" s="301"/>
      <c r="H659" s="301" t="str">
        <f>+H654</f>
        <v>TRANSPARENTE</v>
      </c>
      <c r="I659" s="301" t="str">
        <f>+I652</f>
        <v>NUEVO</v>
      </c>
      <c r="J659" s="301">
        <f>100-5</f>
        <v>95</v>
      </c>
      <c r="K659" s="301"/>
      <c r="L659" s="301"/>
      <c r="M659" s="301" t="str">
        <f t="shared" si="45"/>
        <v>ACTIVO FIJO</v>
      </c>
      <c r="N659" s="161"/>
      <c r="O659" s="162"/>
      <c r="P659" s="162"/>
      <c r="Q659" s="162"/>
      <c r="R659" s="162"/>
      <c r="S659" s="162"/>
      <c r="T659" s="162"/>
      <c r="U659" s="163"/>
      <c r="V659" s="163"/>
      <c r="W659" s="163"/>
      <c r="X659" s="163"/>
      <c r="Y659" s="163"/>
      <c r="Z659" s="163"/>
      <c r="AA659" s="163"/>
      <c r="AB659" s="163"/>
      <c r="AC659" s="163"/>
      <c r="AD659" s="163"/>
      <c r="AE659" s="163"/>
      <c r="AF659" s="163"/>
      <c r="AG659" s="163"/>
      <c r="AH659" s="163"/>
      <c r="AI659" s="163"/>
      <c r="AJ659" s="163"/>
      <c r="AK659" s="163"/>
      <c r="AL659" s="163"/>
      <c r="AM659" s="163"/>
      <c r="AN659" s="163"/>
      <c r="AO659" s="163"/>
      <c r="AP659" s="163"/>
      <c r="AQ659" s="163"/>
      <c r="AR659" s="163"/>
      <c r="AS659" s="163"/>
      <c r="AT659" s="163"/>
      <c r="AU659" s="163"/>
      <c r="AV659" s="163"/>
      <c r="AW659" s="163"/>
      <c r="AX659" s="163"/>
      <c r="AY659" s="163"/>
      <c r="AZ659" s="163"/>
      <c r="BA659" s="163"/>
      <c r="BB659" s="163"/>
      <c r="BC659" s="163"/>
      <c r="BD659" s="163"/>
      <c r="BE659" s="163"/>
      <c r="BF659" s="163"/>
      <c r="BG659" s="163"/>
      <c r="BH659" s="163"/>
      <c r="BI659" s="163"/>
      <c r="BJ659" s="163"/>
      <c r="BK659" s="163"/>
      <c r="BL659" s="163"/>
      <c r="BM659" s="163"/>
      <c r="BN659" s="163"/>
      <c r="BO659" s="163"/>
      <c r="BP659" s="163"/>
      <c r="BQ659" s="163"/>
      <c r="BR659" s="163"/>
      <c r="BS659" s="163"/>
      <c r="BT659" s="163"/>
      <c r="BU659" s="163"/>
    </row>
    <row r="660" spans="1:73" s="89" customFormat="1" ht="16.5" thickBot="1">
      <c r="A660" s="292" t="s">
        <v>1266</v>
      </c>
      <c r="B660" s="266" t="str">
        <f t="shared" si="42"/>
        <v>4.1.1.4.01</v>
      </c>
      <c r="C660" s="268" t="s">
        <v>1879</v>
      </c>
      <c r="D660" s="268"/>
      <c r="E660" s="268"/>
      <c r="F660" s="268"/>
      <c r="G660" s="268"/>
      <c r="H660" s="268" t="s">
        <v>1880</v>
      </c>
      <c r="I660" s="268" t="str">
        <f>+I653</f>
        <v>NUEVO</v>
      </c>
      <c r="J660" s="268">
        <v>100</v>
      </c>
      <c r="K660" s="268"/>
      <c r="L660" s="268"/>
      <c r="M660" s="268" t="str">
        <f t="shared" si="45"/>
        <v>ACTIVO FIJO</v>
      </c>
      <c r="N660" s="175"/>
      <c r="O660" s="77"/>
      <c r="P660" s="77"/>
      <c r="Q660" s="77"/>
      <c r="R660" s="77"/>
      <c r="S660" s="77"/>
      <c r="T660" s="77"/>
      <c r="U660" s="67"/>
      <c r="V660" s="67"/>
      <c r="W660" s="67"/>
      <c r="X660" s="67"/>
      <c r="Y660" s="67"/>
      <c r="Z660" s="67"/>
      <c r="AA660" s="67"/>
      <c r="AB660" s="67"/>
      <c r="AC660" s="67"/>
      <c r="AD660" s="67"/>
      <c r="AE660" s="67"/>
      <c r="AF660" s="67"/>
      <c r="AG660" s="67"/>
      <c r="AH660" s="67"/>
      <c r="AI660" s="67"/>
      <c r="AJ660" s="67"/>
      <c r="AK660" s="67"/>
      <c r="AL660" s="67"/>
      <c r="AM660" s="67"/>
      <c r="AN660" s="67"/>
      <c r="AO660" s="67"/>
      <c r="AP660" s="67"/>
      <c r="AQ660" s="67"/>
      <c r="AR660" s="67"/>
      <c r="AS660" s="67"/>
      <c r="AT660" s="67"/>
      <c r="AU660" s="67"/>
      <c r="AV660" s="67"/>
      <c r="AW660" s="67"/>
      <c r="AX660" s="67"/>
      <c r="AY660" s="67"/>
      <c r="AZ660" s="67"/>
      <c r="BA660" s="67"/>
      <c r="BB660" s="67"/>
      <c r="BC660" s="67"/>
      <c r="BD660" s="67"/>
      <c r="BE660" s="67"/>
      <c r="BF660" s="67"/>
      <c r="BG660" s="67"/>
      <c r="BH660" s="67"/>
      <c r="BI660" s="67"/>
      <c r="BJ660" s="67"/>
      <c r="BK660" s="67"/>
      <c r="BL660" s="67"/>
      <c r="BM660" s="67"/>
      <c r="BN660" s="67"/>
      <c r="BO660" s="67"/>
      <c r="BP660" s="67"/>
      <c r="BQ660" s="67"/>
      <c r="BR660" s="67"/>
      <c r="BS660" s="67"/>
      <c r="BT660" s="67"/>
      <c r="BU660" s="67"/>
    </row>
    <row r="661" spans="1:73" s="89" customFormat="1" ht="16.5" thickBot="1">
      <c r="A661" s="292" t="s">
        <v>1267</v>
      </c>
      <c r="B661" s="266" t="str">
        <f t="shared" si="42"/>
        <v>4.1.1.4.01</v>
      </c>
      <c r="C661" s="268" t="s">
        <v>1881</v>
      </c>
      <c r="D661" s="268"/>
      <c r="E661" s="268"/>
      <c r="F661" s="268"/>
      <c r="G661" s="268"/>
      <c r="H661" s="268" t="s">
        <v>403</v>
      </c>
      <c r="I661" s="268" t="str">
        <f>+I654</f>
        <v>NUEVO</v>
      </c>
      <c r="J661" s="268">
        <v>115</v>
      </c>
      <c r="K661" s="268"/>
      <c r="L661" s="268"/>
      <c r="M661" s="268" t="str">
        <f t="shared" si="45"/>
        <v>ACTIVO FIJO</v>
      </c>
      <c r="N661" s="175"/>
      <c r="O661" s="77"/>
      <c r="P661" s="77"/>
      <c r="Q661" s="77"/>
      <c r="R661" s="77"/>
      <c r="S661" s="77"/>
      <c r="T661" s="77"/>
      <c r="U661" s="67"/>
      <c r="V661" s="67"/>
      <c r="W661" s="67"/>
      <c r="X661" s="67"/>
      <c r="Y661" s="67"/>
      <c r="Z661" s="67"/>
      <c r="AA661" s="67"/>
      <c r="AB661" s="67"/>
      <c r="AC661" s="67"/>
      <c r="AD661" s="67"/>
      <c r="AE661" s="67"/>
      <c r="AF661" s="67"/>
      <c r="AG661" s="67"/>
      <c r="AH661" s="67"/>
      <c r="AI661" s="67"/>
      <c r="AJ661" s="67"/>
      <c r="AK661" s="67"/>
      <c r="AL661" s="67"/>
      <c r="AM661" s="67"/>
      <c r="AN661" s="67"/>
      <c r="AO661" s="67"/>
      <c r="AP661" s="67"/>
      <c r="AQ661" s="67"/>
      <c r="AR661" s="67"/>
      <c r="AS661" s="67"/>
      <c r="AT661" s="67"/>
      <c r="AU661" s="67"/>
      <c r="AV661" s="67"/>
      <c r="AW661" s="67"/>
      <c r="AX661" s="67"/>
      <c r="AY661" s="67"/>
      <c r="AZ661" s="67"/>
      <c r="BA661" s="67"/>
      <c r="BB661" s="67"/>
      <c r="BC661" s="67"/>
      <c r="BD661" s="67"/>
      <c r="BE661" s="67"/>
      <c r="BF661" s="67"/>
      <c r="BG661" s="67"/>
      <c r="BH661" s="67"/>
      <c r="BI661" s="67"/>
      <c r="BJ661" s="67"/>
      <c r="BK661" s="67"/>
      <c r="BL661" s="67"/>
      <c r="BM661" s="67"/>
      <c r="BN661" s="67"/>
      <c r="BO661" s="67"/>
      <c r="BP661" s="67"/>
      <c r="BQ661" s="67"/>
      <c r="BR661" s="67"/>
      <c r="BS661" s="67"/>
      <c r="BT661" s="67"/>
      <c r="BU661" s="67"/>
    </row>
    <row r="662" spans="1:73" s="67" customFormat="1" ht="15.75">
      <c r="A662" s="292" t="s">
        <v>1268</v>
      </c>
      <c r="B662" s="266" t="str">
        <f>+B115</f>
        <v>4.1.1.4.01</v>
      </c>
      <c r="C662" s="266" t="s">
        <v>1796</v>
      </c>
      <c r="D662" s="268" t="s">
        <v>1797</v>
      </c>
      <c r="E662" s="268">
        <v>76150427</v>
      </c>
      <c r="F662" s="268"/>
      <c r="G662" s="268"/>
      <c r="H662" s="268" t="s">
        <v>604</v>
      </c>
      <c r="I662" s="268" t="s">
        <v>1161</v>
      </c>
      <c r="J662" s="268">
        <v>1</v>
      </c>
      <c r="K662" s="296"/>
      <c r="L662" s="296"/>
      <c r="M662" s="268" t="str">
        <f>+M114</f>
        <v>ACTIVO FIJO</v>
      </c>
      <c r="N662" s="175"/>
      <c r="O662" s="77"/>
      <c r="P662" s="77"/>
      <c r="Q662" s="77"/>
      <c r="R662" s="77"/>
      <c r="S662" s="77"/>
      <c r="T662" s="77"/>
    </row>
    <row r="663" spans="1:73" s="67" customFormat="1" ht="15.75">
      <c r="A663" s="292" t="s">
        <v>1269</v>
      </c>
      <c r="B663" s="266" t="str">
        <f>+B116</f>
        <v>4.1.1.4.01</v>
      </c>
      <c r="C663" s="266" t="s">
        <v>1796</v>
      </c>
      <c r="D663" s="268" t="s">
        <v>1798</v>
      </c>
      <c r="E663" s="268"/>
      <c r="F663" s="268"/>
      <c r="G663" s="268"/>
      <c r="H663" s="268" t="s">
        <v>672</v>
      </c>
      <c r="I663" s="268" t="s">
        <v>1161</v>
      </c>
      <c r="J663" s="268">
        <v>1</v>
      </c>
      <c r="K663" s="296"/>
      <c r="L663" s="296"/>
      <c r="M663" s="268" t="str">
        <f>+M115</f>
        <v>ACTIVO FIJO</v>
      </c>
      <c r="N663" s="175"/>
      <c r="O663" s="77"/>
      <c r="P663" s="77"/>
      <c r="Q663" s="77"/>
      <c r="R663" s="77"/>
      <c r="S663" s="77"/>
      <c r="T663" s="77"/>
    </row>
    <row r="664" spans="1:73" s="67" customFormat="1" ht="15.75">
      <c r="A664" s="292" t="s">
        <v>1270</v>
      </c>
      <c r="B664" s="266" t="str">
        <f t="shared" ref="B664" si="46">+B662</f>
        <v>4.1.1.4.01</v>
      </c>
      <c r="C664" s="266" t="s">
        <v>2009</v>
      </c>
      <c r="D664" s="268" t="s">
        <v>2010</v>
      </c>
      <c r="E664" s="268" t="s">
        <v>2011</v>
      </c>
      <c r="F664" s="268"/>
      <c r="G664" s="268"/>
      <c r="H664" s="268" t="str">
        <f>+H658</f>
        <v>BLANCO</v>
      </c>
      <c r="I664" s="268" t="str">
        <f>+I663</f>
        <v>usado</v>
      </c>
      <c r="J664" s="268">
        <v>2</v>
      </c>
      <c r="K664" s="296"/>
      <c r="L664" s="296"/>
      <c r="M664" s="268" t="str">
        <f>+M116</f>
        <v>ACTIVO FIJO</v>
      </c>
      <c r="N664" s="175"/>
      <c r="O664" s="77"/>
      <c r="P664" s="77"/>
      <c r="Q664" s="77"/>
      <c r="R664" s="77"/>
      <c r="S664" s="77"/>
      <c r="T664" s="77"/>
    </row>
    <row r="665" spans="1:73" s="77" customFormat="1" ht="15.75">
      <c r="A665" s="292" t="s">
        <v>1271</v>
      </c>
      <c r="B665" s="266" t="str">
        <f>+B118</f>
        <v>4.1.1.4.01</v>
      </c>
      <c r="C665" s="268" t="s">
        <v>1155</v>
      </c>
      <c r="D665" s="296"/>
      <c r="E665" s="268" t="s">
        <v>1159</v>
      </c>
      <c r="F665" s="268"/>
      <c r="G665" s="268"/>
      <c r="H665" s="268" t="str">
        <f>+H115</f>
        <v>Transparente</v>
      </c>
      <c r="I665" s="268" t="str">
        <f>+I113</f>
        <v>nuevo</v>
      </c>
      <c r="J665" s="268">
        <f>7-1-1-1-1</f>
        <v>3</v>
      </c>
      <c r="K665" s="268"/>
      <c r="L665" s="268"/>
      <c r="M665" s="268" t="str">
        <f>+M117</f>
        <v>CALIDAD</v>
      </c>
      <c r="N665" s="175"/>
      <c r="U665" s="67"/>
      <c r="V665" s="67"/>
      <c r="W665" s="67"/>
      <c r="X665" s="67"/>
      <c r="Y665" s="67"/>
      <c r="Z665" s="67"/>
      <c r="AA665" s="67"/>
      <c r="AB665" s="67"/>
      <c r="AC665" s="67"/>
      <c r="AD665" s="67"/>
      <c r="AE665" s="67"/>
      <c r="AF665" s="67"/>
      <c r="AG665" s="67"/>
      <c r="AH665" s="67"/>
      <c r="AI665" s="67"/>
      <c r="AJ665" s="67"/>
      <c r="AK665" s="67"/>
      <c r="AL665" s="67"/>
      <c r="AM665" s="67"/>
      <c r="AN665" s="67"/>
      <c r="AO665" s="67"/>
      <c r="AP665" s="67"/>
      <c r="AQ665" s="67"/>
      <c r="AR665" s="67"/>
      <c r="AS665" s="67"/>
      <c r="AT665" s="67"/>
      <c r="AU665" s="67"/>
      <c r="AV665" s="67"/>
      <c r="AW665" s="67"/>
      <c r="AX665" s="67"/>
      <c r="AY665" s="67"/>
      <c r="AZ665" s="67"/>
      <c r="BA665" s="67"/>
      <c r="BB665" s="67"/>
      <c r="BC665" s="67"/>
      <c r="BD665" s="67"/>
      <c r="BE665" s="67"/>
      <c r="BF665" s="67"/>
      <c r="BG665" s="67"/>
      <c r="BH665" s="67"/>
      <c r="BI665" s="67"/>
      <c r="BJ665" s="67"/>
      <c r="BK665" s="67"/>
      <c r="BL665" s="67"/>
      <c r="BM665" s="67"/>
      <c r="BN665" s="67"/>
      <c r="BO665" s="67"/>
      <c r="BP665" s="67"/>
      <c r="BQ665" s="67"/>
      <c r="BR665" s="67"/>
      <c r="BS665" s="67"/>
      <c r="BT665" s="67"/>
      <c r="BU665" s="67"/>
    </row>
    <row r="666" spans="1:73" s="67" customFormat="1" ht="15.75">
      <c r="A666" s="292" t="s">
        <v>1882</v>
      </c>
      <c r="B666" s="266" t="str">
        <f>+B119</f>
        <v>4.1.1.4.01</v>
      </c>
      <c r="C666" s="268" t="s">
        <v>2023</v>
      </c>
      <c r="D666" s="296"/>
      <c r="E666" s="268" t="s">
        <v>2024</v>
      </c>
      <c r="F666" s="268"/>
      <c r="G666" s="268"/>
      <c r="H666" s="268" t="s">
        <v>2025</v>
      </c>
      <c r="I666" s="268" t="str">
        <f>+I655</f>
        <v>Usado</v>
      </c>
      <c r="J666" s="268">
        <v>1</v>
      </c>
      <c r="K666" s="268"/>
      <c r="L666" s="268"/>
      <c r="M666" s="268" t="str">
        <f>+M661</f>
        <v>ACTIVO FIJO</v>
      </c>
      <c r="N666" s="175"/>
      <c r="O666" s="77"/>
      <c r="P666" s="77"/>
      <c r="Q666" s="77"/>
      <c r="R666" s="77"/>
      <c r="S666" s="77"/>
      <c r="T666" s="77"/>
    </row>
    <row r="667" spans="1:73" s="67" customFormat="1" ht="15.75">
      <c r="A667" s="292" t="s">
        <v>1883</v>
      </c>
      <c r="B667" s="266" t="str">
        <f>+B120</f>
        <v>4.1.1.4.01</v>
      </c>
      <c r="C667" s="268" t="s">
        <v>2043</v>
      </c>
      <c r="D667" s="296"/>
      <c r="E667" s="268"/>
      <c r="F667" s="268"/>
      <c r="G667" s="268"/>
      <c r="H667" s="268" t="s">
        <v>2044</v>
      </c>
      <c r="I667" s="268" t="str">
        <f>+I664</f>
        <v>usado</v>
      </c>
      <c r="J667" s="268">
        <v>18</v>
      </c>
      <c r="K667" s="268"/>
      <c r="L667" s="268"/>
      <c r="M667" s="268" t="str">
        <f>+M662</f>
        <v>ACTIVO FIJO</v>
      </c>
      <c r="N667" s="175"/>
      <c r="O667" s="77"/>
      <c r="P667" s="77"/>
      <c r="Q667" s="77"/>
      <c r="R667" s="77"/>
      <c r="S667" s="77"/>
      <c r="T667" s="77"/>
    </row>
    <row r="668" spans="1:73" s="67" customFormat="1" ht="15.75">
      <c r="A668" s="292" t="s">
        <v>1884</v>
      </c>
      <c r="B668" s="266" t="str">
        <f t="shared" ref="B668:B669" si="47">+B666</f>
        <v>4.1.1.4.01</v>
      </c>
      <c r="C668" s="268" t="s">
        <v>2045</v>
      </c>
      <c r="D668" s="296"/>
      <c r="E668" s="268"/>
      <c r="F668" s="268"/>
      <c r="G668" s="268"/>
      <c r="H668" s="268" t="s">
        <v>2046</v>
      </c>
      <c r="I668" s="268" t="str">
        <f>+I666</f>
        <v>Usado</v>
      </c>
      <c r="J668" s="268">
        <v>12</v>
      </c>
      <c r="K668" s="268"/>
      <c r="L668" s="268"/>
      <c r="M668" s="268" t="str">
        <f>+M667</f>
        <v>ACTIVO FIJO</v>
      </c>
      <c r="N668" s="175"/>
      <c r="O668" s="77"/>
      <c r="P668" s="77"/>
      <c r="Q668" s="77"/>
      <c r="R668" s="77"/>
      <c r="S668" s="77"/>
      <c r="T668" s="77"/>
    </row>
    <row r="669" spans="1:73" s="67" customFormat="1" ht="15.75">
      <c r="A669" s="292" t="s">
        <v>1885</v>
      </c>
      <c r="B669" s="266" t="str">
        <f t="shared" si="47"/>
        <v>4.1.1.4.01</v>
      </c>
      <c r="C669" s="268" t="s">
        <v>1873</v>
      </c>
      <c r="D669" s="296" t="s">
        <v>2065</v>
      </c>
      <c r="E669" s="268"/>
      <c r="F669" s="268"/>
      <c r="G669" s="268"/>
      <c r="H669" s="268"/>
      <c r="I669" s="268"/>
      <c r="J669" s="268">
        <v>1</v>
      </c>
      <c r="K669" s="268"/>
      <c r="L669" s="268"/>
      <c r="M669" s="268" t="str">
        <f>+M668</f>
        <v>ACTIVO FIJO</v>
      </c>
      <c r="N669" s="175"/>
      <c r="O669" s="77"/>
      <c r="P669" s="77"/>
      <c r="Q669" s="77"/>
      <c r="R669" s="77"/>
      <c r="S669" s="77"/>
      <c r="T669" s="77"/>
    </row>
    <row r="670" spans="1:73" s="67" customFormat="1" ht="16.5" thickBot="1">
      <c r="A670" s="292" t="s">
        <v>1886</v>
      </c>
      <c r="B670" s="302"/>
      <c r="C670" s="303" t="s">
        <v>2215</v>
      </c>
      <c r="D670" s="304"/>
      <c r="E670" s="305"/>
      <c r="F670" s="305"/>
      <c r="G670" s="305"/>
      <c r="H670" s="305" t="s">
        <v>958</v>
      </c>
      <c r="I670" s="305"/>
      <c r="J670" s="305">
        <v>1</v>
      </c>
      <c r="K670" s="305"/>
      <c r="L670" s="305"/>
      <c r="M670" s="277" t="str">
        <f>+M669</f>
        <v>ACTIVO FIJO</v>
      </c>
      <c r="N670" s="106"/>
      <c r="O670" s="107"/>
      <c r="P670" s="107"/>
      <c r="Q670" s="107"/>
      <c r="R670" s="107"/>
      <c r="S670" s="107"/>
      <c r="T670" s="107"/>
    </row>
    <row r="671" spans="1:73" s="194" customFormat="1" ht="15.75" thickBot="1">
      <c r="A671" s="362" t="s">
        <v>1910</v>
      </c>
      <c r="B671" s="363"/>
      <c r="C671" s="363"/>
      <c r="D671" s="363"/>
      <c r="E671" s="363"/>
      <c r="F671" s="363"/>
      <c r="G671" s="363"/>
      <c r="H671" s="363"/>
      <c r="I671" s="363"/>
      <c r="J671" s="363"/>
      <c r="K671" s="363"/>
      <c r="L671" s="363"/>
      <c r="M671" s="364"/>
      <c r="N671" s="176"/>
      <c r="O671" s="192"/>
      <c r="P671" s="192"/>
      <c r="Q671" s="192"/>
      <c r="R671" s="192"/>
      <c r="S671" s="192"/>
      <c r="T671" s="192"/>
      <c r="U671" s="193"/>
      <c r="V671" s="193"/>
      <c r="W671" s="193"/>
      <c r="X671" s="193"/>
      <c r="Y671" s="193"/>
      <c r="Z671" s="193"/>
      <c r="AA671" s="193"/>
      <c r="AB671" s="193"/>
      <c r="AC671" s="193"/>
      <c r="AD671" s="193"/>
      <c r="AE671" s="193"/>
      <c r="AF671" s="193"/>
      <c r="AG671" s="193"/>
      <c r="AH671" s="193"/>
      <c r="AI671" s="193"/>
      <c r="AJ671" s="193"/>
      <c r="AK671" s="193"/>
      <c r="AL671" s="193"/>
      <c r="AM671" s="193"/>
      <c r="AN671" s="193"/>
      <c r="AO671" s="193"/>
      <c r="AP671" s="193"/>
      <c r="AQ671" s="193"/>
      <c r="AR671" s="193"/>
      <c r="AS671" s="193"/>
      <c r="AT671" s="193"/>
      <c r="AU671" s="193"/>
      <c r="AV671" s="193"/>
      <c r="AW671" s="193"/>
      <c r="AX671" s="193"/>
      <c r="AY671" s="193"/>
      <c r="AZ671" s="193"/>
      <c r="BA671" s="193"/>
      <c r="BB671" s="193"/>
      <c r="BC671" s="193"/>
      <c r="BD671" s="193"/>
      <c r="BE671" s="193"/>
      <c r="BF671" s="193"/>
      <c r="BG671" s="193"/>
      <c r="BH671" s="193"/>
      <c r="BI671" s="193"/>
      <c r="BJ671" s="193"/>
      <c r="BK671" s="193"/>
      <c r="BL671" s="193"/>
      <c r="BM671" s="193"/>
      <c r="BN671" s="193"/>
      <c r="BO671" s="193"/>
      <c r="BP671" s="193"/>
      <c r="BQ671" s="193"/>
      <c r="BR671" s="193"/>
      <c r="BS671" s="193"/>
      <c r="BT671" s="193"/>
      <c r="BU671" s="193"/>
    </row>
    <row r="672" spans="1:73" s="67" customFormat="1" ht="15.75">
      <c r="A672" s="292" t="s">
        <v>1887</v>
      </c>
      <c r="B672" s="275" t="str">
        <f>+B663</f>
        <v>4.1.1.4.01</v>
      </c>
      <c r="C672" s="276" t="s">
        <v>1911</v>
      </c>
      <c r="D672" s="276" t="s">
        <v>1912</v>
      </c>
      <c r="E672" s="276"/>
      <c r="F672" s="276"/>
      <c r="G672" s="276"/>
      <c r="H672" s="276" t="s">
        <v>1339</v>
      </c>
      <c r="I672" s="276" t="str">
        <f>+I663</f>
        <v>usado</v>
      </c>
      <c r="J672" s="276">
        <f>+J663</f>
        <v>1</v>
      </c>
      <c r="K672" s="276"/>
      <c r="L672" s="276"/>
      <c r="M672" s="276" t="str">
        <f>+A671</f>
        <v>Data</v>
      </c>
      <c r="N672" s="131"/>
      <c r="O672" s="108"/>
      <c r="P672" s="108"/>
      <c r="Q672" s="108"/>
      <c r="R672" s="108"/>
      <c r="S672" s="108"/>
      <c r="T672" s="108"/>
    </row>
    <row r="673" spans="1:20" s="67" customFormat="1" ht="15.75">
      <c r="A673" s="292" t="s">
        <v>1888</v>
      </c>
      <c r="B673" s="266" t="str">
        <f>+B672</f>
        <v>4.1.1.4.01</v>
      </c>
      <c r="C673" s="268" t="s">
        <v>1913</v>
      </c>
      <c r="D673" s="268" t="s">
        <v>915</v>
      </c>
      <c r="E673" s="268"/>
      <c r="F673" s="268"/>
      <c r="G673" s="268"/>
      <c r="H673" s="268" t="str">
        <f>+H661</f>
        <v>Negro</v>
      </c>
      <c r="I673" s="268" t="str">
        <f>+I672</f>
        <v>usado</v>
      </c>
      <c r="J673" s="268">
        <v>1</v>
      </c>
      <c r="K673" s="268"/>
      <c r="L673" s="268"/>
      <c r="M673" s="268" t="str">
        <f>+M672</f>
        <v>Data</v>
      </c>
      <c r="N673" s="175"/>
      <c r="O673" s="77"/>
      <c r="P673" s="77"/>
      <c r="Q673" s="77"/>
      <c r="R673" s="77"/>
      <c r="S673" s="77"/>
      <c r="T673" s="77"/>
    </row>
    <row r="674" spans="1:20" s="67" customFormat="1" ht="15.75">
      <c r="A674" s="292" t="s">
        <v>1889</v>
      </c>
      <c r="B674" s="266" t="str">
        <f t="shared" ref="B674:B690" si="48">+B672</f>
        <v>4.1.1.4.01</v>
      </c>
      <c r="C674" s="268" t="s">
        <v>394</v>
      </c>
      <c r="D674" s="268" t="s">
        <v>1914</v>
      </c>
      <c r="E674" s="268" t="s">
        <v>1915</v>
      </c>
      <c r="F674" s="268"/>
      <c r="G674" s="268"/>
      <c r="H674" s="268" t="s">
        <v>567</v>
      </c>
      <c r="I674" s="268" t="str">
        <f>+I672</f>
        <v>usado</v>
      </c>
      <c r="J674" s="268">
        <v>1</v>
      </c>
      <c r="K674" s="268"/>
      <c r="L674" s="268"/>
      <c r="M674" s="268" t="str">
        <f>+M673</f>
        <v>Data</v>
      </c>
      <c r="N674" s="175"/>
      <c r="O674" s="77"/>
      <c r="P674" s="77"/>
      <c r="Q674" s="77"/>
      <c r="R674" s="77"/>
      <c r="S674" s="77"/>
      <c r="T674" s="77"/>
    </row>
    <row r="675" spans="1:20" s="67" customFormat="1" ht="15.75">
      <c r="A675" s="292" t="s">
        <v>1890</v>
      </c>
      <c r="B675" s="266" t="str">
        <f t="shared" si="48"/>
        <v>4.1.1.4.01</v>
      </c>
      <c r="C675" s="268" t="s">
        <v>916</v>
      </c>
      <c r="D675" s="268" t="s">
        <v>1220</v>
      </c>
      <c r="E675" s="268"/>
      <c r="F675" s="268"/>
      <c r="G675" s="268"/>
      <c r="H675" s="268" t="str">
        <f>+H673</f>
        <v>Negro</v>
      </c>
      <c r="I675" s="268" t="str">
        <f>+I673</f>
        <v>usado</v>
      </c>
      <c r="J675" s="268">
        <f>+J673</f>
        <v>1</v>
      </c>
      <c r="K675" s="268"/>
      <c r="L675" s="268"/>
      <c r="M675" s="268" t="str">
        <f>+M672</f>
        <v>Data</v>
      </c>
      <c r="N675" s="175"/>
      <c r="O675" s="77"/>
      <c r="P675" s="77"/>
      <c r="Q675" s="77"/>
      <c r="R675" s="77"/>
      <c r="S675" s="77"/>
      <c r="T675" s="77"/>
    </row>
    <row r="676" spans="1:20" s="67" customFormat="1" ht="15.75">
      <c r="A676" s="292" t="s">
        <v>1891</v>
      </c>
      <c r="B676" s="266" t="str">
        <f>+B238</f>
        <v>4.1.1.4.01</v>
      </c>
      <c r="C676" s="268" t="s">
        <v>501</v>
      </c>
      <c r="D676" s="268" t="s">
        <v>1160</v>
      </c>
      <c r="E676" s="268"/>
      <c r="F676" s="268"/>
      <c r="G676" s="268"/>
      <c r="H676" s="268" t="str">
        <f>+H675</f>
        <v>Negro</v>
      </c>
      <c r="I676" s="268" t="str">
        <f>+I674</f>
        <v>usado</v>
      </c>
      <c r="J676" s="268">
        <v>1</v>
      </c>
      <c r="K676" s="268"/>
      <c r="L676" s="268"/>
      <c r="M676" s="268" t="str">
        <f>+M675</f>
        <v>Data</v>
      </c>
      <c r="N676" s="175"/>
      <c r="O676" s="77"/>
      <c r="P676" s="77"/>
      <c r="Q676" s="77"/>
      <c r="R676" s="77"/>
      <c r="S676" s="77"/>
      <c r="T676" s="77"/>
    </row>
    <row r="677" spans="1:20" s="67" customFormat="1" ht="15.75">
      <c r="A677" s="292" t="s">
        <v>1892</v>
      </c>
      <c r="B677" s="266" t="str">
        <f t="shared" si="48"/>
        <v>4.1.1.4.01</v>
      </c>
      <c r="C677" s="268" t="s">
        <v>456</v>
      </c>
      <c r="D677" s="268" t="str">
        <f>+D676</f>
        <v>LENOVO</v>
      </c>
      <c r="E677" s="268"/>
      <c r="F677" s="268"/>
      <c r="G677" s="268"/>
      <c r="H677" s="268" t="str">
        <f>+H675</f>
        <v>Negro</v>
      </c>
      <c r="I677" s="268" t="str">
        <f>+I674</f>
        <v>usado</v>
      </c>
      <c r="J677" s="268">
        <v>1</v>
      </c>
      <c r="K677" s="268"/>
      <c r="L677" s="268"/>
      <c r="M677" s="268" t="str">
        <f>+M674</f>
        <v>Data</v>
      </c>
      <c r="N677" s="175"/>
      <c r="O677" s="77"/>
      <c r="P677" s="77"/>
      <c r="Q677" s="77"/>
      <c r="R677" s="77"/>
      <c r="S677" s="77"/>
      <c r="T677" s="77"/>
    </row>
    <row r="678" spans="1:20" s="67" customFormat="1" ht="15.75">
      <c r="A678" s="292" t="s">
        <v>1893</v>
      </c>
      <c r="B678" s="266" t="str">
        <f>+B677</f>
        <v>4.1.1.4.01</v>
      </c>
      <c r="C678" s="268" t="s">
        <v>1916</v>
      </c>
      <c r="D678" s="268" t="s">
        <v>673</v>
      </c>
      <c r="E678" s="268"/>
      <c r="F678" s="268"/>
      <c r="G678" s="268"/>
      <c r="H678" s="268" t="str">
        <f>+H676</f>
        <v>Negro</v>
      </c>
      <c r="I678" s="268" t="str">
        <f>+I676</f>
        <v>usado</v>
      </c>
      <c r="J678" s="268">
        <v>1</v>
      </c>
      <c r="K678" s="268"/>
      <c r="L678" s="268"/>
      <c r="M678" s="268" t="str">
        <f t="shared" ref="M678:M690" si="49">+M675</f>
        <v>Data</v>
      </c>
      <c r="N678" s="175"/>
      <c r="O678" s="77"/>
      <c r="P678" s="77"/>
      <c r="Q678" s="77"/>
      <c r="R678" s="77"/>
      <c r="S678" s="77"/>
      <c r="T678" s="77"/>
    </row>
    <row r="679" spans="1:20" s="67" customFormat="1" ht="15.75">
      <c r="A679" s="292" t="s">
        <v>1894</v>
      </c>
      <c r="B679" s="266" t="str">
        <f t="shared" si="48"/>
        <v>4.1.1.4.01</v>
      </c>
      <c r="C679" s="268" t="str">
        <f>+C674</f>
        <v>Impresora</v>
      </c>
      <c r="D679" s="268" t="s">
        <v>502</v>
      </c>
      <c r="E679" s="268" t="s">
        <v>1917</v>
      </c>
      <c r="F679" s="268"/>
      <c r="G679" s="268"/>
      <c r="H679" s="268" t="str">
        <f>+H674</f>
        <v>Gris</v>
      </c>
      <c r="I679" s="268" t="str">
        <f>+I674</f>
        <v>usado</v>
      </c>
      <c r="J679" s="268">
        <v>1</v>
      </c>
      <c r="K679" s="268"/>
      <c r="L679" s="268"/>
      <c r="M679" s="268" t="str">
        <f t="shared" si="49"/>
        <v>Data</v>
      </c>
      <c r="N679" s="175"/>
      <c r="O679" s="77"/>
      <c r="P679" s="77"/>
      <c r="Q679" s="77"/>
      <c r="R679" s="77"/>
      <c r="S679" s="77"/>
      <c r="T679" s="77"/>
    </row>
    <row r="680" spans="1:20" s="67" customFormat="1" ht="15.75">
      <c r="A680" s="292" t="s">
        <v>1895</v>
      </c>
      <c r="B680" s="266" t="str">
        <f t="shared" si="48"/>
        <v>4.1.1.4.01</v>
      </c>
      <c r="C680" s="268" t="s">
        <v>1918</v>
      </c>
      <c r="D680" s="268"/>
      <c r="E680" s="268"/>
      <c r="F680" s="268"/>
      <c r="G680" s="268"/>
      <c r="H680" s="268" t="s">
        <v>672</v>
      </c>
      <c r="I680" s="268" t="str">
        <f t="shared" ref="I680:I690" si="50">+I675</f>
        <v>usado</v>
      </c>
      <c r="J680" s="268">
        <v>1</v>
      </c>
      <c r="K680" s="268"/>
      <c r="L680" s="268"/>
      <c r="M680" s="268" t="str">
        <f t="shared" si="49"/>
        <v>Data</v>
      </c>
      <c r="N680" s="175"/>
      <c r="O680" s="77"/>
      <c r="P680" s="77"/>
      <c r="Q680" s="77"/>
      <c r="R680" s="77"/>
      <c r="S680" s="77"/>
      <c r="T680" s="77"/>
    </row>
    <row r="681" spans="1:20" s="67" customFormat="1" ht="15.75">
      <c r="A681" s="292" t="s">
        <v>1896</v>
      </c>
      <c r="B681" s="266" t="str">
        <f>+B123</f>
        <v>4.1.1.4.01</v>
      </c>
      <c r="C681" s="268" t="s">
        <v>1919</v>
      </c>
      <c r="D681" s="268"/>
      <c r="E681" s="268"/>
      <c r="F681" s="268"/>
      <c r="G681" s="268"/>
      <c r="H681" s="268" t="str">
        <f>+H680</f>
        <v>azul</v>
      </c>
      <c r="I681" s="268" t="str">
        <f t="shared" si="50"/>
        <v>usado</v>
      </c>
      <c r="J681" s="268">
        <v>2</v>
      </c>
      <c r="K681" s="268"/>
      <c r="L681" s="268"/>
      <c r="M681" s="268" t="str">
        <f t="shared" si="49"/>
        <v>Data</v>
      </c>
      <c r="N681" s="175"/>
      <c r="O681" s="77"/>
      <c r="P681" s="77"/>
      <c r="Q681" s="77"/>
      <c r="R681" s="77"/>
      <c r="S681" s="77"/>
      <c r="T681" s="77"/>
    </row>
    <row r="682" spans="1:20" s="67" customFormat="1" ht="15.75">
      <c r="A682" s="292" t="s">
        <v>1897</v>
      </c>
      <c r="B682" s="266" t="str">
        <f t="shared" si="48"/>
        <v>4.1.1.4.01</v>
      </c>
      <c r="C682" s="268" t="s">
        <v>1920</v>
      </c>
      <c r="D682" s="268"/>
      <c r="E682" s="268"/>
      <c r="F682" s="268"/>
      <c r="G682" s="268"/>
      <c r="H682" s="268" t="s">
        <v>1921</v>
      </c>
      <c r="I682" s="268" t="str">
        <f t="shared" si="50"/>
        <v>usado</v>
      </c>
      <c r="J682" s="268">
        <v>1</v>
      </c>
      <c r="K682" s="268"/>
      <c r="L682" s="268"/>
      <c r="M682" s="268" t="str">
        <f t="shared" si="49"/>
        <v>Data</v>
      </c>
      <c r="N682" s="175"/>
      <c r="O682" s="77"/>
      <c r="P682" s="77"/>
      <c r="Q682" s="77"/>
      <c r="R682" s="77"/>
      <c r="S682" s="77"/>
      <c r="T682" s="77"/>
    </row>
    <row r="683" spans="1:20" s="67" customFormat="1" ht="15.75">
      <c r="A683" s="292" t="s">
        <v>1900</v>
      </c>
      <c r="B683" s="266" t="str">
        <f>+B682</f>
        <v>4.1.1.4.01</v>
      </c>
      <c r="C683" s="268" t="s">
        <v>1922</v>
      </c>
      <c r="D683" s="268"/>
      <c r="E683" s="268"/>
      <c r="F683" s="268"/>
      <c r="G683" s="268"/>
      <c r="H683" s="268" t="s">
        <v>1288</v>
      </c>
      <c r="I683" s="268" t="str">
        <f t="shared" si="50"/>
        <v>usado</v>
      </c>
      <c r="J683" s="268">
        <v>1</v>
      </c>
      <c r="K683" s="268"/>
      <c r="L683" s="268"/>
      <c r="M683" s="268" t="str">
        <f t="shared" si="49"/>
        <v>Data</v>
      </c>
      <c r="N683" s="175"/>
      <c r="O683" s="77"/>
      <c r="P683" s="77"/>
      <c r="Q683" s="77"/>
      <c r="R683" s="77"/>
      <c r="S683" s="77"/>
      <c r="T683" s="77"/>
    </row>
    <row r="684" spans="1:20" s="67" customFormat="1" ht="15.75">
      <c r="A684" s="292" t="s">
        <v>1901</v>
      </c>
      <c r="B684" s="266" t="str">
        <f t="shared" si="48"/>
        <v>4.1.1.4.01</v>
      </c>
      <c r="C684" s="268" t="s">
        <v>1277</v>
      </c>
      <c r="D684" s="268"/>
      <c r="E684" s="268"/>
      <c r="F684" s="268"/>
      <c r="G684" s="268"/>
      <c r="H684" s="268" t="str">
        <f>+H683</f>
        <v>Madera</v>
      </c>
      <c r="I684" s="268" t="str">
        <f t="shared" si="50"/>
        <v>usado</v>
      </c>
      <c r="J684" s="268">
        <v>1</v>
      </c>
      <c r="K684" s="268"/>
      <c r="L684" s="268"/>
      <c r="M684" s="268" t="str">
        <f t="shared" si="49"/>
        <v>Data</v>
      </c>
      <c r="N684" s="175"/>
      <c r="O684" s="77"/>
      <c r="P684" s="77"/>
      <c r="Q684" s="77"/>
      <c r="R684" s="77"/>
      <c r="S684" s="77"/>
      <c r="T684" s="77"/>
    </row>
    <row r="685" spans="1:20" s="67" customFormat="1" ht="15.75">
      <c r="A685" s="292" t="s">
        <v>1902</v>
      </c>
      <c r="B685" s="266" t="str">
        <f t="shared" si="48"/>
        <v>4.1.1.4.01</v>
      </c>
      <c r="C685" s="268" t="s">
        <v>1923</v>
      </c>
      <c r="D685" s="268"/>
      <c r="E685" s="268"/>
      <c r="F685" s="268"/>
      <c r="G685" s="268"/>
      <c r="H685" s="268" t="str">
        <f>+H672</f>
        <v>Crema</v>
      </c>
      <c r="I685" s="268" t="str">
        <f t="shared" si="50"/>
        <v>usado</v>
      </c>
      <c r="J685" s="268">
        <v>1</v>
      </c>
      <c r="K685" s="268"/>
      <c r="L685" s="268"/>
      <c r="M685" s="268" t="str">
        <f t="shared" si="49"/>
        <v>Data</v>
      </c>
      <c r="N685" s="175"/>
      <c r="O685" s="77"/>
      <c r="P685" s="77"/>
      <c r="Q685" s="77"/>
      <c r="R685" s="77"/>
      <c r="S685" s="77"/>
      <c r="T685" s="77"/>
    </row>
    <row r="686" spans="1:20" s="67" customFormat="1" ht="15.75">
      <c r="A686" s="292" t="s">
        <v>1903</v>
      </c>
      <c r="B686" s="266" t="str">
        <f t="shared" si="48"/>
        <v>4.1.1.4.01</v>
      </c>
      <c r="C686" s="268" t="s">
        <v>1923</v>
      </c>
      <c r="D686" s="268"/>
      <c r="E686" s="268"/>
      <c r="F686" s="268"/>
      <c r="G686" s="268"/>
      <c r="H686" s="268" t="str">
        <f>+H676</f>
        <v>Negro</v>
      </c>
      <c r="I686" s="268" t="str">
        <f t="shared" si="50"/>
        <v>usado</v>
      </c>
      <c r="J686" s="268">
        <v>2</v>
      </c>
      <c r="K686" s="268"/>
      <c r="L686" s="268"/>
      <c r="M686" s="268" t="str">
        <f t="shared" si="49"/>
        <v>Data</v>
      </c>
      <c r="N686" s="175"/>
      <c r="O686" s="77"/>
      <c r="P686" s="77"/>
      <c r="Q686" s="77"/>
      <c r="R686" s="77"/>
      <c r="S686" s="77"/>
      <c r="T686" s="77"/>
    </row>
    <row r="687" spans="1:20" s="67" customFormat="1" ht="15.75">
      <c r="A687" s="292" t="s">
        <v>1904</v>
      </c>
      <c r="B687" s="266" t="str">
        <f>+B686</f>
        <v>4.1.1.4.01</v>
      </c>
      <c r="C687" s="268" t="s">
        <v>1924</v>
      </c>
      <c r="D687" s="268" t="s">
        <v>1243</v>
      </c>
      <c r="E687" s="268"/>
      <c r="F687" s="268"/>
      <c r="G687" s="268"/>
      <c r="H687" s="268" t="s">
        <v>672</v>
      </c>
      <c r="I687" s="268" t="str">
        <f t="shared" si="50"/>
        <v>usado</v>
      </c>
      <c r="J687" s="268">
        <v>1</v>
      </c>
      <c r="K687" s="268"/>
      <c r="L687" s="268"/>
      <c r="M687" s="268" t="str">
        <f t="shared" si="49"/>
        <v>Data</v>
      </c>
      <c r="N687" s="175"/>
      <c r="O687" s="77"/>
      <c r="P687" s="77"/>
      <c r="Q687" s="77"/>
      <c r="R687" s="77"/>
      <c r="S687" s="77"/>
      <c r="T687" s="77"/>
    </row>
    <row r="688" spans="1:20" s="67" customFormat="1" ht="15.75">
      <c r="A688" s="292" t="s">
        <v>1905</v>
      </c>
      <c r="B688" s="266" t="str">
        <f t="shared" si="48"/>
        <v>4.1.1.4.01</v>
      </c>
      <c r="C688" s="266" t="s">
        <v>1925</v>
      </c>
      <c r="D688" s="268" t="s">
        <v>1926</v>
      </c>
      <c r="E688" s="268"/>
      <c r="F688" s="268"/>
      <c r="G688" s="268"/>
      <c r="H688" s="268" t="str">
        <f>+H675</f>
        <v>Negro</v>
      </c>
      <c r="I688" s="268" t="str">
        <f t="shared" si="50"/>
        <v>usado</v>
      </c>
      <c r="J688" s="268">
        <v>1</v>
      </c>
      <c r="K688" s="296"/>
      <c r="L688" s="296"/>
      <c r="M688" s="268" t="str">
        <f t="shared" si="49"/>
        <v>Data</v>
      </c>
      <c r="N688" s="175"/>
      <c r="O688" s="77"/>
      <c r="P688" s="77"/>
      <c r="Q688" s="77"/>
      <c r="R688" s="77"/>
      <c r="S688" s="77"/>
      <c r="T688" s="77"/>
    </row>
    <row r="689" spans="1:73" s="67" customFormat="1" ht="15.75">
      <c r="A689" s="292" t="s">
        <v>1906</v>
      </c>
      <c r="B689" s="266" t="str">
        <f>+B687</f>
        <v>4.1.1.4.01</v>
      </c>
      <c r="C689" s="266" t="s">
        <v>1927</v>
      </c>
      <c r="D689" s="268" t="s">
        <v>1822</v>
      </c>
      <c r="E689" s="268"/>
      <c r="F689" s="268"/>
      <c r="G689" s="268"/>
      <c r="H689" s="268" t="str">
        <f>+H686</f>
        <v>Negro</v>
      </c>
      <c r="I689" s="268" t="str">
        <f t="shared" si="50"/>
        <v>usado</v>
      </c>
      <c r="J689" s="268">
        <v>1</v>
      </c>
      <c r="K689" s="296"/>
      <c r="L689" s="296"/>
      <c r="M689" s="268" t="str">
        <f t="shared" si="49"/>
        <v>Data</v>
      </c>
      <c r="N689" s="175"/>
      <c r="O689" s="77"/>
      <c r="P689" s="77"/>
      <c r="Q689" s="77"/>
      <c r="R689" s="77"/>
      <c r="S689" s="77"/>
      <c r="T689" s="77"/>
    </row>
    <row r="690" spans="1:73" s="67" customFormat="1" ht="15.75">
      <c r="A690" s="292" t="s">
        <v>1907</v>
      </c>
      <c r="B690" s="266" t="str">
        <f t="shared" si="48"/>
        <v>4.1.1.4.01</v>
      </c>
      <c r="C690" s="266" t="s">
        <v>1928</v>
      </c>
      <c r="D690" s="297" t="s">
        <v>1930</v>
      </c>
      <c r="E690" s="268" t="s">
        <v>1929</v>
      </c>
      <c r="F690" s="268"/>
      <c r="G690" s="268"/>
      <c r="H690" s="268" t="str">
        <f>+H688</f>
        <v>Negro</v>
      </c>
      <c r="I690" s="268" t="str">
        <f t="shared" si="50"/>
        <v>usado</v>
      </c>
      <c r="J690" s="268">
        <v>1</v>
      </c>
      <c r="K690" s="296"/>
      <c r="L690" s="296"/>
      <c r="M690" s="268" t="str">
        <f t="shared" si="49"/>
        <v>Data</v>
      </c>
      <c r="N690" s="175"/>
      <c r="O690" s="77"/>
      <c r="P690" s="77"/>
      <c r="Q690" s="77"/>
      <c r="R690" s="77"/>
      <c r="S690" s="77"/>
      <c r="T690" s="77"/>
    </row>
    <row r="691" spans="1:73" s="67" customFormat="1" ht="15.75" customHeight="1" thickBot="1">
      <c r="A691" s="292" t="s">
        <v>1908</v>
      </c>
      <c r="B691" s="270" t="str">
        <f>+B689</f>
        <v>4.1.1.4.01</v>
      </c>
      <c r="C691" s="270" t="str">
        <f>+C689</f>
        <v>Telefono</v>
      </c>
      <c r="D691" s="277" t="s">
        <v>1931</v>
      </c>
      <c r="E691" s="277"/>
      <c r="F691" s="277"/>
      <c r="G691" s="277"/>
      <c r="H691" s="277" t="str">
        <f>+H689</f>
        <v>Negro</v>
      </c>
      <c r="I691" s="277" t="str">
        <f>+I686</f>
        <v>usado</v>
      </c>
      <c r="J691" s="277">
        <v>1</v>
      </c>
      <c r="K691" s="298"/>
      <c r="L691" s="298"/>
      <c r="M691" s="277" t="str">
        <f>+M688</f>
        <v>Data</v>
      </c>
      <c r="N691" s="106"/>
      <c r="O691" s="107"/>
      <c r="P691" s="107"/>
      <c r="Q691" s="107"/>
      <c r="R691" s="107"/>
      <c r="S691" s="107"/>
      <c r="T691" s="107"/>
    </row>
    <row r="692" spans="1:73" s="194" customFormat="1" ht="15.75" customHeight="1" thickBot="1">
      <c r="A692" s="362" t="s">
        <v>1962</v>
      </c>
      <c r="B692" s="363"/>
      <c r="C692" s="363"/>
      <c r="D692" s="363"/>
      <c r="E692" s="363"/>
      <c r="F692" s="363"/>
      <c r="G692" s="363"/>
      <c r="H692" s="363"/>
      <c r="I692" s="363"/>
      <c r="J692" s="363"/>
      <c r="K692" s="363"/>
      <c r="L692" s="363"/>
      <c r="M692" s="364"/>
      <c r="N692" s="176"/>
      <c r="O692" s="192"/>
      <c r="P692" s="192"/>
      <c r="Q692" s="192"/>
      <c r="R692" s="192"/>
      <c r="S692" s="192"/>
      <c r="T692" s="192"/>
      <c r="U692" s="193"/>
      <c r="V692" s="193"/>
      <c r="W692" s="193"/>
      <c r="X692" s="193"/>
      <c r="Y692" s="193"/>
      <c r="Z692" s="193"/>
      <c r="AA692" s="193"/>
      <c r="AB692" s="193"/>
      <c r="AC692" s="193"/>
      <c r="AD692" s="193"/>
      <c r="AE692" s="193"/>
      <c r="AF692" s="193"/>
      <c r="AG692" s="193"/>
      <c r="AH692" s="193"/>
      <c r="AI692" s="193"/>
      <c r="AJ692" s="193"/>
      <c r="AK692" s="193"/>
      <c r="AL692" s="193"/>
      <c r="AM692" s="193"/>
      <c r="AN692" s="193"/>
      <c r="AO692" s="193"/>
      <c r="AP692" s="193"/>
      <c r="AQ692" s="193"/>
      <c r="AR692" s="193"/>
      <c r="AS692" s="193"/>
      <c r="AT692" s="193"/>
      <c r="AU692" s="193"/>
      <c r="AV692" s="193"/>
      <c r="AW692" s="193"/>
      <c r="AX692" s="193"/>
      <c r="AY692" s="193"/>
      <c r="AZ692" s="193"/>
      <c r="BA692" s="193"/>
      <c r="BB692" s="193"/>
      <c r="BC692" s="193"/>
      <c r="BD692" s="193"/>
      <c r="BE692" s="193"/>
      <c r="BF692" s="193"/>
      <c r="BG692" s="193"/>
      <c r="BH692" s="193"/>
      <c r="BI692" s="193"/>
      <c r="BJ692" s="193"/>
      <c r="BK692" s="193"/>
      <c r="BL692" s="193"/>
      <c r="BM692" s="193"/>
      <c r="BN692" s="193"/>
      <c r="BO692" s="193"/>
      <c r="BP692" s="193"/>
      <c r="BQ692" s="193"/>
      <c r="BR692" s="193"/>
      <c r="BS692" s="193"/>
      <c r="BT692" s="193"/>
      <c r="BU692" s="193"/>
    </row>
    <row r="693" spans="1:73" s="102" customFormat="1" ht="16.5" thickBot="1">
      <c r="A693" s="292" t="s">
        <v>1909</v>
      </c>
      <c r="B693" s="275" t="str">
        <f t="shared" ref="B693:B701" si="51">+B691</f>
        <v>4.1.1.4.01</v>
      </c>
      <c r="C693" s="276" t="str">
        <f>+C672</f>
        <v>Archivo de gabetas</v>
      </c>
      <c r="D693" s="276" t="str">
        <f>+D672</f>
        <v>IBK SP</v>
      </c>
      <c r="E693" s="276"/>
      <c r="F693" s="276"/>
      <c r="G693" s="276"/>
      <c r="H693" s="276" t="str">
        <f>+H672</f>
        <v>Crema</v>
      </c>
      <c r="I693" s="276" t="str">
        <f>+I672</f>
        <v>usado</v>
      </c>
      <c r="J693" s="276">
        <f>+J672</f>
        <v>1</v>
      </c>
      <c r="K693" s="276"/>
      <c r="L693" s="276"/>
      <c r="M693" s="276" t="str">
        <f>+A692</f>
        <v>MANTENIMIENTO</v>
      </c>
      <c r="N693" s="165"/>
      <c r="O693" s="166"/>
      <c r="P693" s="166"/>
      <c r="Q693" s="166"/>
      <c r="R693" s="166"/>
      <c r="S693" s="166"/>
      <c r="T693" s="166"/>
      <c r="U693" s="101"/>
      <c r="V693" s="101"/>
      <c r="W693" s="101"/>
      <c r="X693" s="101"/>
      <c r="Y693" s="101"/>
      <c r="Z693" s="101"/>
      <c r="AA693" s="101"/>
      <c r="AB693" s="101"/>
      <c r="AC693" s="101"/>
      <c r="AD693" s="101"/>
      <c r="AE693" s="101"/>
      <c r="AF693" s="101"/>
      <c r="AG693" s="101"/>
      <c r="AH693" s="101"/>
      <c r="AI693" s="101"/>
      <c r="AJ693" s="101"/>
      <c r="AK693" s="101"/>
      <c r="AL693" s="101"/>
      <c r="AM693" s="101"/>
      <c r="AN693" s="101"/>
      <c r="AO693" s="101"/>
      <c r="AP693" s="101"/>
      <c r="AQ693" s="101"/>
      <c r="AR693" s="101"/>
      <c r="AS693" s="101"/>
      <c r="AT693" s="101"/>
      <c r="AU693" s="101"/>
      <c r="AV693" s="101"/>
      <c r="AW693" s="101"/>
      <c r="AX693" s="101"/>
      <c r="AY693" s="101"/>
      <c r="AZ693" s="101"/>
      <c r="BA693" s="101"/>
      <c r="BB693" s="101"/>
      <c r="BC693" s="101"/>
      <c r="BD693" s="101"/>
      <c r="BE693" s="101"/>
      <c r="BF693" s="101"/>
      <c r="BG693" s="101"/>
      <c r="BH693" s="101"/>
      <c r="BI693" s="101"/>
      <c r="BJ693" s="101"/>
      <c r="BK693" s="101"/>
      <c r="BL693" s="101"/>
      <c r="BM693" s="101"/>
      <c r="BN693" s="101"/>
      <c r="BO693" s="101"/>
      <c r="BP693" s="101"/>
      <c r="BQ693" s="101"/>
      <c r="BR693" s="101"/>
      <c r="BS693" s="101"/>
      <c r="BT693" s="101"/>
      <c r="BU693" s="101"/>
    </row>
    <row r="694" spans="1:73" s="102" customFormat="1" ht="16.5" thickBot="1">
      <c r="A694" s="292" t="s">
        <v>1932</v>
      </c>
      <c r="B694" s="266" t="str">
        <f>+B688</f>
        <v>4.1.1.4.01</v>
      </c>
      <c r="C694" s="268" t="str">
        <f>+C687</f>
        <v xml:space="preserve">Tramo </v>
      </c>
      <c r="D694" s="268" t="str">
        <f>+D687</f>
        <v>METRO MAX</v>
      </c>
      <c r="E694" s="268"/>
      <c r="F694" s="268"/>
      <c r="G694" s="268"/>
      <c r="H694" s="268" t="s">
        <v>672</v>
      </c>
      <c r="I694" s="268" t="str">
        <f>+I693</f>
        <v>usado</v>
      </c>
      <c r="J694" s="268">
        <v>1</v>
      </c>
      <c r="K694" s="268"/>
      <c r="L694" s="268"/>
      <c r="M694" s="268" t="str">
        <f>+A692</f>
        <v>MANTENIMIENTO</v>
      </c>
      <c r="N694" s="103"/>
      <c r="O694" s="83"/>
      <c r="P694" s="83"/>
      <c r="Q694" s="83"/>
      <c r="R694" s="83"/>
      <c r="S694" s="83"/>
      <c r="T694" s="83"/>
      <c r="U694" s="101"/>
      <c r="V694" s="101"/>
      <c r="W694" s="101"/>
      <c r="X694" s="101"/>
      <c r="Y694" s="101"/>
      <c r="Z694" s="101"/>
      <c r="AA694" s="101"/>
      <c r="AB694" s="101"/>
      <c r="AC694" s="101"/>
      <c r="AD694" s="101"/>
      <c r="AE694" s="101"/>
      <c r="AF694" s="101"/>
      <c r="AG694" s="101"/>
      <c r="AH694" s="101"/>
      <c r="AI694" s="101"/>
      <c r="AJ694" s="101"/>
      <c r="AK694" s="101"/>
      <c r="AL694" s="101"/>
      <c r="AM694" s="101"/>
      <c r="AN694" s="101"/>
      <c r="AO694" s="101"/>
      <c r="AP694" s="101"/>
      <c r="AQ694" s="101"/>
      <c r="AR694" s="101"/>
      <c r="AS694" s="101"/>
      <c r="AT694" s="101"/>
      <c r="AU694" s="101"/>
      <c r="AV694" s="101"/>
      <c r="AW694" s="101"/>
      <c r="AX694" s="101"/>
      <c r="AY694" s="101"/>
      <c r="AZ694" s="101"/>
      <c r="BA694" s="101"/>
      <c r="BB694" s="101"/>
      <c r="BC694" s="101"/>
      <c r="BD694" s="101"/>
      <c r="BE694" s="101"/>
      <c r="BF694" s="101"/>
      <c r="BG694" s="101"/>
      <c r="BH694" s="101"/>
      <c r="BI694" s="101"/>
      <c r="BJ694" s="101"/>
      <c r="BK694" s="101"/>
      <c r="BL694" s="101"/>
      <c r="BM694" s="101"/>
      <c r="BN694" s="101"/>
      <c r="BO694" s="101"/>
      <c r="BP694" s="101"/>
      <c r="BQ694" s="101"/>
      <c r="BR694" s="101"/>
      <c r="BS694" s="101"/>
      <c r="BT694" s="101"/>
      <c r="BU694" s="101"/>
    </row>
    <row r="695" spans="1:73" s="102" customFormat="1" ht="16.5" thickBot="1">
      <c r="A695" s="292" t="s">
        <v>1933</v>
      </c>
      <c r="B695" s="266" t="str">
        <f>+B251</f>
        <v>4.1.1.4.01</v>
      </c>
      <c r="C695" s="268" t="s">
        <v>404</v>
      </c>
      <c r="D695" s="268" t="s">
        <v>1963</v>
      </c>
      <c r="E695" s="268"/>
      <c r="F695" s="268"/>
      <c r="G695" s="268"/>
      <c r="H695" s="268" t="s">
        <v>403</v>
      </c>
      <c r="I695" s="268" t="str">
        <f>+I694</f>
        <v>usado</v>
      </c>
      <c r="J695" s="268">
        <v>1</v>
      </c>
      <c r="K695" s="268"/>
      <c r="L695" s="268"/>
      <c r="M695" s="268" t="str">
        <f>+A692</f>
        <v>MANTENIMIENTO</v>
      </c>
      <c r="N695" s="103"/>
      <c r="O695" s="83"/>
      <c r="P695" s="83"/>
      <c r="Q695" s="83"/>
      <c r="R695" s="83"/>
      <c r="S695" s="83"/>
      <c r="T695" s="83"/>
      <c r="U695" s="101"/>
      <c r="V695" s="101"/>
      <c r="W695" s="101"/>
      <c r="X695" s="101"/>
      <c r="Y695" s="101"/>
      <c r="Z695" s="101"/>
      <c r="AA695" s="101"/>
      <c r="AB695" s="101"/>
      <c r="AC695" s="101"/>
      <c r="AD695" s="101"/>
      <c r="AE695" s="101"/>
      <c r="AF695" s="101"/>
      <c r="AG695" s="101"/>
      <c r="AH695" s="101"/>
      <c r="AI695" s="101"/>
      <c r="AJ695" s="101"/>
      <c r="AK695" s="101"/>
      <c r="AL695" s="101"/>
      <c r="AM695" s="101"/>
      <c r="AN695" s="101"/>
      <c r="AO695" s="101"/>
      <c r="AP695" s="101"/>
      <c r="AQ695" s="101"/>
      <c r="AR695" s="101"/>
      <c r="AS695" s="101"/>
      <c r="AT695" s="101"/>
      <c r="AU695" s="101"/>
      <c r="AV695" s="101"/>
      <c r="AW695" s="101"/>
      <c r="AX695" s="101"/>
      <c r="AY695" s="101"/>
      <c r="AZ695" s="101"/>
      <c r="BA695" s="101"/>
      <c r="BB695" s="101"/>
      <c r="BC695" s="101"/>
      <c r="BD695" s="101"/>
      <c r="BE695" s="101"/>
      <c r="BF695" s="101"/>
      <c r="BG695" s="101"/>
      <c r="BH695" s="101"/>
      <c r="BI695" s="101"/>
      <c r="BJ695" s="101"/>
      <c r="BK695" s="101"/>
      <c r="BL695" s="101"/>
      <c r="BM695" s="101"/>
      <c r="BN695" s="101"/>
      <c r="BO695" s="101"/>
      <c r="BP695" s="101"/>
      <c r="BQ695" s="101"/>
      <c r="BR695" s="101"/>
      <c r="BS695" s="101"/>
      <c r="BT695" s="101"/>
      <c r="BU695" s="101"/>
    </row>
    <row r="696" spans="1:73" s="102" customFormat="1" ht="16.5" thickBot="1">
      <c r="A696" s="292" t="s">
        <v>1934</v>
      </c>
      <c r="B696" s="266" t="str">
        <f t="shared" si="51"/>
        <v>4.1.1.4.01</v>
      </c>
      <c r="C696" s="268" t="s">
        <v>1964</v>
      </c>
      <c r="D696" s="268"/>
      <c r="E696" s="268"/>
      <c r="F696" s="268"/>
      <c r="G696" s="268"/>
      <c r="H696" s="268" t="s">
        <v>1869</v>
      </c>
      <c r="I696" s="268" t="str">
        <f>+I695</f>
        <v>usado</v>
      </c>
      <c r="J696" s="268">
        <f>+J694</f>
        <v>1</v>
      </c>
      <c r="K696" s="268"/>
      <c r="L696" s="268"/>
      <c r="M696" s="268" t="str">
        <f>+M694</f>
        <v>MANTENIMIENTO</v>
      </c>
      <c r="N696" s="103"/>
      <c r="O696" s="83"/>
      <c r="P696" s="83"/>
      <c r="Q696" s="83"/>
      <c r="R696" s="83"/>
      <c r="S696" s="83"/>
      <c r="T696" s="83"/>
      <c r="U696" s="101"/>
      <c r="V696" s="101"/>
      <c r="W696" s="101"/>
      <c r="X696" s="101"/>
      <c r="Y696" s="101"/>
      <c r="Z696" s="101"/>
      <c r="AA696" s="101"/>
      <c r="AB696" s="101"/>
      <c r="AC696" s="101"/>
      <c r="AD696" s="101"/>
      <c r="AE696" s="101"/>
      <c r="AF696" s="101"/>
      <c r="AG696" s="101"/>
      <c r="AH696" s="101"/>
      <c r="AI696" s="101"/>
      <c r="AJ696" s="101"/>
      <c r="AK696" s="101"/>
      <c r="AL696" s="101"/>
      <c r="AM696" s="101"/>
      <c r="AN696" s="101"/>
      <c r="AO696" s="101"/>
      <c r="AP696" s="101"/>
      <c r="AQ696" s="101"/>
      <c r="AR696" s="101"/>
      <c r="AS696" s="101"/>
      <c r="AT696" s="101"/>
      <c r="AU696" s="101"/>
      <c r="AV696" s="101"/>
      <c r="AW696" s="101"/>
      <c r="AX696" s="101"/>
      <c r="AY696" s="101"/>
      <c r="AZ696" s="101"/>
      <c r="BA696" s="101"/>
      <c r="BB696" s="101"/>
      <c r="BC696" s="101"/>
      <c r="BD696" s="101"/>
      <c r="BE696" s="101"/>
      <c r="BF696" s="101"/>
      <c r="BG696" s="101"/>
      <c r="BH696" s="101"/>
      <c r="BI696" s="101"/>
      <c r="BJ696" s="101"/>
      <c r="BK696" s="101"/>
      <c r="BL696" s="101"/>
      <c r="BM696" s="101"/>
      <c r="BN696" s="101"/>
      <c r="BO696" s="101"/>
      <c r="BP696" s="101"/>
      <c r="BQ696" s="101"/>
      <c r="BR696" s="101"/>
      <c r="BS696" s="101"/>
      <c r="BT696" s="101"/>
      <c r="BU696" s="101"/>
    </row>
    <row r="697" spans="1:73" s="102" customFormat="1" ht="16.5" thickBot="1">
      <c r="A697" s="292" t="s">
        <v>1935</v>
      </c>
      <c r="B697" s="266" t="str">
        <f>+B696</f>
        <v>4.1.1.4.01</v>
      </c>
      <c r="C697" s="268" t="str">
        <f>+C673</f>
        <v>Computadora completa</v>
      </c>
      <c r="D697" s="268" t="str">
        <f>+D673</f>
        <v>DELL</v>
      </c>
      <c r="E697" s="268"/>
      <c r="F697" s="268"/>
      <c r="G697" s="268"/>
      <c r="H697" s="268" t="str">
        <f>+H678</f>
        <v>Negro</v>
      </c>
      <c r="I697" s="268" t="str">
        <f>+I680</f>
        <v>usado</v>
      </c>
      <c r="J697" s="268">
        <v>1</v>
      </c>
      <c r="K697" s="268"/>
      <c r="L697" s="268"/>
      <c r="M697" s="268" t="str">
        <f>+M694</f>
        <v>MANTENIMIENTO</v>
      </c>
      <c r="N697" s="103"/>
      <c r="O697" s="83"/>
      <c r="P697" s="83"/>
      <c r="Q697" s="83"/>
      <c r="R697" s="83"/>
      <c r="S697" s="83"/>
      <c r="T697" s="83"/>
      <c r="U697" s="101"/>
      <c r="V697" s="101"/>
      <c r="W697" s="101"/>
      <c r="X697" s="101"/>
      <c r="Y697" s="101"/>
      <c r="Z697" s="101"/>
      <c r="AA697" s="101"/>
      <c r="AB697" s="101"/>
      <c r="AC697" s="101"/>
      <c r="AD697" s="101"/>
      <c r="AE697" s="101"/>
      <c r="AF697" s="101"/>
      <c r="AG697" s="101"/>
      <c r="AH697" s="101"/>
      <c r="AI697" s="101"/>
      <c r="AJ697" s="101"/>
      <c r="AK697" s="101"/>
      <c r="AL697" s="101"/>
      <c r="AM697" s="101"/>
      <c r="AN697" s="101"/>
      <c r="AO697" s="101"/>
      <c r="AP697" s="101"/>
      <c r="AQ697" s="101"/>
      <c r="AR697" s="101"/>
      <c r="AS697" s="101"/>
      <c r="AT697" s="101"/>
      <c r="AU697" s="101"/>
      <c r="AV697" s="101"/>
      <c r="AW697" s="101"/>
      <c r="AX697" s="101"/>
      <c r="AY697" s="101"/>
      <c r="AZ697" s="101"/>
      <c r="BA697" s="101"/>
      <c r="BB697" s="101"/>
      <c r="BC697" s="101"/>
      <c r="BD697" s="101"/>
      <c r="BE697" s="101"/>
      <c r="BF697" s="101"/>
      <c r="BG697" s="101"/>
      <c r="BH697" s="101"/>
      <c r="BI697" s="101"/>
      <c r="BJ697" s="101"/>
      <c r="BK697" s="101"/>
      <c r="BL697" s="101"/>
      <c r="BM697" s="101"/>
      <c r="BN697" s="101"/>
      <c r="BO697" s="101"/>
      <c r="BP697" s="101"/>
      <c r="BQ697" s="101"/>
      <c r="BR697" s="101"/>
      <c r="BS697" s="101"/>
      <c r="BT697" s="101"/>
      <c r="BU697" s="101"/>
    </row>
    <row r="698" spans="1:73" s="102" customFormat="1" ht="16.5" thickBot="1">
      <c r="A698" s="292" t="s">
        <v>1936</v>
      </c>
      <c r="B698" s="266" t="str">
        <f t="shared" si="51"/>
        <v>4.1.1.4.01</v>
      </c>
      <c r="C698" s="268" t="str">
        <f>+C679</f>
        <v>Impresora</v>
      </c>
      <c r="D698" s="268" t="str">
        <f>+D679</f>
        <v>HP</v>
      </c>
      <c r="E698" s="268" t="str">
        <f>+E679</f>
        <v>HP LASER 107w</v>
      </c>
      <c r="F698" s="268"/>
      <c r="G698" s="268"/>
      <c r="H698" s="268" t="str">
        <f>+H696</f>
        <v>BLANCO</v>
      </c>
      <c r="I698" s="268" t="str">
        <f>+I686</f>
        <v>usado</v>
      </c>
      <c r="J698" s="268">
        <v>1</v>
      </c>
      <c r="K698" s="268"/>
      <c r="L698" s="268"/>
      <c r="M698" s="268" t="str">
        <f>+M695</f>
        <v>MANTENIMIENTO</v>
      </c>
      <c r="N698" s="103"/>
      <c r="O698" s="83"/>
      <c r="P698" s="83"/>
      <c r="Q698" s="83"/>
      <c r="R698" s="83"/>
      <c r="S698" s="83"/>
      <c r="T698" s="83"/>
      <c r="U698" s="101"/>
      <c r="V698" s="101"/>
      <c r="W698" s="101"/>
      <c r="X698" s="101"/>
      <c r="Y698" s="101"/>
      <c r="Z698" s="101"/>
      <c r="AA698" s="101"/>
      <c r="AB698" s="101"/>
      <c r="AC698" s="101"/>
      <c r="AD698" s="101"/>
      <c r="AE698" s="101"/>
      <c r="AF698" s="101"/>
      <c r="AG698" s="101"/>
      <c r="AH698" s="101"/>
      <c r="AI698" s="101"/>
      <c r="AJ698" s="101"/>
      <c r="AK698" s="101"/>
      <c r="AL698" s="101"/>
      <c r="AM698" s="101"/>
      <c r="AN698" s="101"/>
      <c r="AO698" s="101"/>
      <c r="AP698" s="101"/>
      <c r="AQ698" s="101"/>
      <c r="AR698" s="101"/>
      <c r="AS698" s="101"/>
      <c r="AT698" s="101"/>
      <c r="AU698" s="101"/>
      <c r="AV698" s="101"/>
      <c r="AW698" s="101"/>
      <c r="AX698" s="101"/>
      <c r="AY698" s="101"/>
      <c r="AZ698" s="101"/>
      <c r="BA698" s="101"/>
      <c r="BB698" s="101"/>
      <c r="BC698" s="101"/>
      <c r="BD698" s="101"/>
      <c r="BE698" s="101"/>
      <c r="BF698" s="101"/>
      <c r="BG698" s="101"/>
      <c r="BH698" s="101"/>
      <c r="BI698" s="101"/>
      <c r="BJ698" s="101"/>
      <c r="BK698" s="101"/>
      <c r="BL698" s="101"/>
      <c r="BM698" s="101"/>
      <c r="BN698" s="101"/>
      <c r="BO698" s="101"/>
      <c r="BP698" s="101"/>
      <c r="BQ698" s="101"/>
      <c r="BR698" s="101"/>
      <c r="BS698" s="101"/>
      <c r="BT698" s="101"/>
      <c r="BU698" s="101"/>
    </row>
    <row r="699" spans="1:73" s="102" customFormat="1" ht="16.5" thickBot="1">
      <c r="A699" s="292" t="s">
        <v>1937</v>
      </c>
      <c r="B699" s="266" t="str">
        <f t="shared" si="51"/>
        <v>4.1.1.4.01</v>
      </c>
      <c r="C699" s="268" t="s">
        <v>1965</v>
      </c>
      <c r="D699" s="268"/>
      <c r="E699" s="268"/>
      <c r="F699" s="268"/>
      <c r="G699" s="268"/>
      <c r="H699" s="268" t="s">
        <v>567</v>
      </c>
      <c r="I699" s="268" t="str">
        <f>+I695</f>
        <v>usado</v>
      </c>
      <c r="J699" s="268">
        <v>1</v>
      </c>
      <c r="K699" s="268"/>
      <c r="L699" s="268"/>
      <c r="M699" s="268" t="str">
        <f>+M695</f>
        <v>MANTENIMIENTO</v>
      </c>
      <c r="N699" s="103"/>
      <c r="O699" s="83"/>
      <c r="P699" s="83"/>
      <c r="Q699" s="83"/>
      <c r="R699" s="83"/>
      <c r="S699" s="83"/>
      <c r="T699" s="83"/>
      <c r="U699" s="101"/>
      <c r="V699" s="101"/>
      <c r="W699" s="101"/>
      <c r="X699" s="101"/>
      <c r="Y699" s="101"/>
      <c r="Z699" s="101"/>
      <c r="AA699" s="101"/>
      <c r="AB699" s="101"/>
      <c r="AC699" s="101"/>
      <c r="AD699" s="101"/>
      <c r="AE699" s="101"/>
      <c r="AF699" s="101"/>
      <c r="AG699" s="101"/>
      <c r="AH699" s="101"/>
      <c r="AI699" s="101"/>
      <c r="AJ699" s="101"/>
      <c r="AK699" s="101"/>
      <c r="AL699" s="101"/>
      <c r="AM699" s="101"/>
      <c r="AN699" s="101"/>
      <c r="AO699" s="101"/>
      <c r="AP699" s="101"/>
      <c r="AQ699" s="101"/>
      <c r="AR699" s="101"/>
      <c r="AS699" s="101"/>
      <c r="AT699" s="101"/>
      <c r="AU699" s="101"/>
      <c r="AV699" s="101"/>
      <c r="AW699" s="101"/>
      <c r="AX699" s="101"/>
      <c r="AY699" s="101"/>
      <c r="AZ699" s="101"/>
      <c r="BA699" s="101"/>
      <c r="BB699" s="101"/>
      <c r="BC699" s="101"/>
      <c r="BD699" s="101"/>
      <c r="BE699" s="101"/>
      <c r="BF699" s="101"/>
      <c r="BG699" s="101"/>
      <c r="BH699" s="101"/>
      <c r="BI699" s="101"/>
      <c r="BJ699" s="101"/>
      <c r="BK699" s="101"/>
      <c r="BL699" s="101"/>
      <c r="BM699" s="101"/>
      <c r="BN699" s="101"/>
      <c r="BO699" s="101"/>
      <c r="BP699" s="101"/>
      <c r="BQ699" s="101"/>
      <c r="BR699" s="101"/>
      <c r="BS699" s="101"/>
      <c r="BT699" s="101"/>
      <c r="BU699" s="101"/>
    </row>
    <row r="700" spans="1:73" s="102" customFormat="1" ht="16.5" thickBot="1">
      <c r="A700" s="292" t="s">
        <v>1938</v>
      </c>
      <c r="B700" s="266" t="str">
        <f>+B256</f>
        <v>4.1.1.4.01</v>
      </c>
      <c r="C700" s="268" t="s">
        <v>1303</v>
      </c>
      <c r="D700" s="268"/>
      <c r="E700" s="268"/>
      <c r="F700" s="268"/>
      <c r="G700" s="268"/>
      <c r="H700" s="268" t="str">
        <f>+H697</f>
        <v>Negro</v>
      </c>
      <c r="I700" s="268" t="str">
        <f>+I696</f>
        <v>usado</v>
      </c>
      <c r="J700" s="268">
        <v>1</v>
      </c>
      <c r="K700" s="268"/>
      <c r="L700" s="268"/>
      <c r="M700" s="268" t="str">
        <f>+A692</f>
        <v>MANTENIMIENTO</v>
      </c>
      <c r="N700" s="103"/>
      <c r="O700" s="83"/>
      <c r="P700" s="83"/>
      <c r="Q700" s="83"/>
      <c r="R700" s="83"/>
      <c r="S700" s="83"/>
      <c r="T700" s="83"/>
      <c r="U700" s="101"/>
      <c r="V700" s="101"/>
      <c r="W700" s="101"/>
      <c r="X700" s="101"/>
      <c r="Y700" s="101"/>
      <c r="Z700" s="101"/>
      <c r="AA700" s="101"/>
      <c r="AB700" s="101"/>
      <c r="AC700" s="101"/>
      <c r="AD700" s="101"/>
      <c r="AE700" s="101"/>
      <c r="AF700" s="101"/>
      <c r="AG700" s="101"/>
      <c r="AH700" s="101"/>
      <c r="AI700" s="101"/>
      <c r="AJ700" s="101"/>
      <c r="AK700" s="101"/>
      <c r="AL700" s="101"/>
      <c r="AM700" s="101"/>
      <c r="AN700" s="101"/>
      <c r="AO700" s="101"/>
      <c r="AP700" s="101"/>
      <c r="AQ700" s="101"/>
      <c r="AR700" s="101"/>
      <c r="AS700" s="101"/>
      <c r="AT700" s="101"/>
      <c r="AU700" s="101"/>
      <c r="AV700" s="101"/>
      <c r="AW700" s="101"/>
      <c r="AX700" s="101"/>
      <c r="AY700" s="101"/>
      <c r="AZ700" s="101"/>
      <c r="BA700" s="101"/>
      <c r="BB700" s="101"/>
      <c r="BC700" s="101"/>
      <c r="BD700" s="101"/>
      <c r="BE700" s="101"/>
      <c r="BF700" s="101"/>
      <c r="BG700" s="101"/>
      <c r="BH700" s="101"/>
      <c r="BI700" s="101"/>
      <c r="BJ700" s="101"/>
      <c r="BK700" s="101"/>
      <c r="BL700" s="101"/>
      <c r="BM700" s="101"/>
      <c r="BN700" s="101"/>
      <c r="BO700" s="101"/>
      <c r="BP700" s="101"/>
      <c r="BQ700" s="101"/>
      <c r="BR700" s="101"/>
      <c r="BS700" s="101"/>
      <c r="BT700" s="101"/>
      <c r="BU700" s="101"/>
    </row>
    <row r="701" spans="1:73" s="102" customFormat="1" ht="16.5" thickBot="1">
      <c r="A701" s="292" t="s">
        <v>1939</v>
      </c>
      <c r="B701" s="266" t="str">
        <f t="shared" si="51"/>
        <v>4.1.1.4.01</v>
      </c>
      <c r="C701" s="268" t="s">
        <v>1966</v>
      </c>
      <c r="D701" s="268"/>
      <c r="E701" s="268"/>
      <c r="F701" s="268"/>
      <c r="G701" s="268"/>
      <c r="H701" s="268" t="str">
        <f>+H691</f>
        <v>Negro</v>
      </c>
      <c r="I701" s="268" t="str">
        <f>+I689</f>
        <v>usado</v>
      </c>
      <c r="J701" s="268">
        <v>1</v>
      </c>
      <c r="K701" s="268"/>
      <c r="L701" s="268"/>
      <c r="M701" s="268" t="str">
        <f>+M697</f>
        <v>MANTENIMIENTO</v>
      </c>
      <c r="N701" s="103"/>
      <c r="O701" s="83"/>
      <c r="P701" s="83"/>
      <c r="Q701" s="83"/>
      <c r="R701" s="83"/>
      <c r="S701" s="83"/>
      <c r="T701" s="83"/>
      <c r="U701" s="101"/>
      <c r="V701" s="101"/>
      <c r="W701" s="101"/>
      <c r="X701" s="101"/>
      <c r="Y701" s="101"/>
      <c r="Z701" s="101"/>
      <c r="AA701" s="101"/>
      <c r="AB701" s="101"/>
      <c r="AC701" s="101"/>
      <c r="AD701" s="101"/>
      <c r="AE701" s="101"/>
      <c r="AF701" s="101"/>
      <c r="AG701" s="101"/>
      <c r="AH701" s="101"/>
      <c r="AI701" s="101"/>
      <c r="AJ701" s="101"/>
      <c r="AK701" s="101"/>
      <c r="AL701" s="101"/>
      <c r="AM701" s="101"/>
      <c r="AN701" s="101"/>
      <c r="AO701" s="101"/>
      <c r="AP701" s="101"/>
      <c r="AQ701" s="101"/>
      <c r="AR701" s="101"/>
      <c r="AS701" s="101"/>
      <c r="AT701" s="101"/>
      <c r="AU701" s="101"/>
      <c r="AV701" s="101"/>
      <c r="AW701" s="101"/>
      <c r="AX701" s="101"/>
      <c r="AY701" s="101"/>
      <c r="AZ701" s="101"/>
      <c r="BA701" s="101"/>
      <c r="BB701" s="101"/>
      <c r="BC701" s="101"/>
      <c r="BD701" s="101"/>
      <c r="BE701" s="101"/>
      <c r="BF701" s="101"/>
      <c r="BG701" s="101"/>
      <c r="BH701" s="101"/>
      <c r="BI701" s="101"/>
      <c r="BJ701" s="101"/>
      <c r="BK701" s="101"/>
      <c r="BL701" s="101"/>
      <c r="BM701" s="101"/>
      <c r="BN701" s="101"/>
      <c r="BO701" s="101"/>
      <c r="BP701" s="101"/>
      <c r="BQ701" s="101"/>
      <c r="BR701" s="101"/>
      <c r="BS701" s="101"/>
      <c r="BT701" s="101"/>
      <c r="BU701" s="101"/>
    </row>
    <row r="702" spans="1:73" s="101" customFormat="1" ht="16.5" thickBot="1">
      <c r="A702" s="292" t="s">
        <v>1998</v>
      </c>
      <c r="B702" s="270" t="str">
        <f>+B701</f>
        <v>4.1.1.4.01</v>
      </c>
      <c r="C702" s="277" t="s">
        <v>1277</v>
      </c>
      <c r="D702" s="277"/>
      <c r="E702" s="277"/>
      <c r="F702" s="277"/>
      <c r="G702" s="277"/>
      <c r="H702" s="277" t="str">
        <f>+H693</f>
        <v>Crema</v>
      </c>
      <c r="I702" s="277"/>
      <c r="J702" s="277">
        <v>1</v>
      </c>
      <c r="K702" s="277"/>
      <c r="L702" s="277"/>
      <c r="M702" s="277" t="str">
        <f>+M697</f>
        <v>MANTENIMIENTO</v>
      </c>
      <c r="N702" s="170"/>
      <c r="O702" s="171"/>
      <c r="P702" s="171"/>
      <c r="Q702" s="171"/>
      <c r="R702" s="171"/>
      <c r="S702" s="171"/>
      <c r="T702" s="171"/>
    </row>
    <row r="703" spans="1:73" s="194" customFormat="1" ht="15.75" thickBot="1">
      <c r="A703" s="362" t="s">
        <v>1302</v>
      </c>
      <c r="B703" s="363"/>
      <c r="C703" s="363"/>
      <c r="D703" s="363"/>
      <c r="E703" s="363"/>
      <c r="F703" s="363"/>
      <c r="G703" s="363"/>
      <c r="H703" s="363"/>
      <c r="I703" s="363"/>
      <c r="J703" s="363"/>
      <c r="K703" s="363"/>
      <c r="L703" s="363"/>
      <c r="M703" s="364"/>
      <c r="N703" s="176"/>
      <c r="O703" s="192"/>
      <c r="P703" s="192"/>
      <c r="Q703" s="192"/>
      <c r="R703" s="192"/>
      <c r="S703" s="192"/>
      <c r="T703" s="192"/>
      <c r="U703" s="193"/>
      <c r="V703" s="193"/>
      <c r="W703" s="193"/>
      <c r="X703" s="193"/>
      <c r="Y703" s="193"/>
      <c r="Z703" s="193"/>
      <c r="AA703" s="193"/>
      <c r="AB703" s="193"/>
      <c r="AC703" s="193"/>
      <c r="AD703" s="193"/>
      <c r="AE703" s="193"/>
      <c r="AF703" s="193"/>
      <c r="AG703" s="193"/>
      <c r="AH703" s="193"/>
      <c r="AI703" s="193"/>
      <c r="AJ703" s="193"/>
      <c r="AK703" s="193"/>
      <c r="AL703" s="193"/>
      <c r="AM703" s="193"/>
      <c r="AN703" s="193"/>
      <c r="AO703" s="193"/>
      <c r="AP703" s="193"/>
      <c r="AQ703" s="193"/>
      <c r="AR703" s="193"/>
      <c r="AS703" s="193"/>
      <c r="AT703" s="193"/>
      <c r="AU703" s="193"/>
      <c r="AV703" s="193"/>
      <c r="AW703" s="193"/>
      <c r="AX703" s="193"/>
      <c r="AY703" s="193"/>
      <c r="AZ703" s="193"/>
      <c r="BA703" s="193"/>
      <c r="BB703" s="193"/>
      <c r="BC703" s="193"/>
      <c r="BD703" s="193"/>
      <c r="BE703" s="193"/>
      <c r="BF703" s="193"/>
      <c r="BG703" s="193"/>
      <c r="BH703" s="193"/>
      <c r="BI703" s="193"/>
      <c r="BJ703" s="193"/>
      <c r="BK703" s="193"/>
      <c r="BL703" s="193"/>
      <c r="BM703" s="193"/>
      <c r="BN703" s="193"/>
      <c r="BO703" s="193"/>
      <c r="BP703" s="193"/>
      <c r="BQ703" s="193"/>
      <c r="BR703" s="193"/>
      <c r="BS703" s="193"/>
      <c r="BT703" s="193"/>
      <c r="BU703" s="193"/>
    </row>
    <row r="704" spans="1:73" s="102" customFormat="1" ht="16.5" thickBot="1">
      <c r="A704" s="292" t="s">
        <v>1940</v>
      </c>
      <c r="B704" s="275" t="str">
        <f>+B698</f>
        <v>4.1.1.4.01</v>
      </c>
      <c r="C704" s="276" t="s">
        <v>1982</v>
      </c>
      <c r="D704" s="276"/>
      <c r="E704" s="276"/>
      <c r="F704" s="276"/>
      <c r="G704" s="276"/>
      <c r="H704" s="276" t="s">
        <v>1288</v>
      </c>
      <c r="I704" s="276" t="str">
        <f>+I696</f>
        <v>usado</v>
      </c>
      <c r="J704" s="276">
        <v>1</v>
      </c>
      <c r="K704" s="276"/>
      <c r="L704" s="276"/>
      <c r="M704" s="276" t="str">
        <f>+A703</f>
        <v>ESTACION DE ENFERMERIA</v>
      </c>
      <c r="N704" s="165"/>
      <c r="O704" s="166"/>
      <c r="P704" s="166"/>
      <c r="Q704" s="166"/>
      <c r="R704" s="166"/>
      <c r="S704" s="166"/>
      <c r="T704" s="166"/>
      <c r="U704" s="101"/>
      <c r="V704" s="101"/>
      <c r="W704" s="101"/>
      <c r="X704" s="101"/>
      <c r="Y704" s="101"/>
      <c r="Z704" s="101"/>
      <c r="AA704" s="101"/>
      <c r="AB704" s="101"/>
      <c r="AC704" s="101"/>
      <c r="AD704" s="101"/>
      <c r="AE704" s="101"/>
      <c r="AF704" s="101"/>
      <c r="AG704" s="101"/>
      <c r="AH704" s="101"/>
      <c r="AI704" s="101"/>
      <c r="AJ704" s="101"/>
      <c r="AK704" s="101"/>
      <c r="AL704" s="101"/>
      <c r="AM704" s="101"/>
      <c r="AN704" s="101"/>
      <c r="AO704" s="101"/>
      <c r="AP704" s="101"/>
      <c r="AQ704" s="101"/>
      <c r="AR704" s="101"/>
      <c r="AS704" s="101"/>
      <c r="AT704" s="101"/>
      <c r="AU704" s="101"/>
      <c r="AV704" s="101"/>
      <c r="AW704" s="101"/>
      <c r="AX704" s="101"/>
      <c r="AY704" s="101"/>
      <c r="AZ704" s="101"/>
      <c r="BA704" s="101"/>
      <c r="BB704" s="101"/>
      <c r="BC704" s="101"/>
      <c r="BD704" s="101"/>
      <c r="BE704" s="101"/>
      <c r="BF704" s="101"/>
      <c r="BG704" s="101"/>
      <c r="BH704" s="101"/>
      <c r="BI704" s="101"/>
      <c r="BJ704" s="101"/>
      <c r="BK704" s="101"/>
      <c r="BL704" s="101"/>
      <c r="BM704" s="101"/>
      <c r="BN704" s="101"/>
      <c r="BO704" s="101"/>
      <c r="BP704" s="101"/>
      <c r="BQ704" s="101"/>
      <c r="BR704" s="101"/>
      <c r="BS704" s="101"/>
      <c r="BT704" s="101"/>
      <c r="BU704" s="101"/>
    </row>
    <row r="705" spans="1:73" s="102" customFormat="1" ht="16.5" thickBot="1">
      <c r="A705" s="292" t="s">
        <v>1941</v>
      </c>
      <c r="B705" s="266" t="str">
        <f>+B261</f>
        <v>4.1.1.4.01</v>
      </c>
      <c r="C705" s="268" t="s">
        <v>1179</v>
      </c>
      <c r="D705" s="268"/>
      <c r="E705" s="268"/>
      <c r="F705" s="268"/>
      <c r="G705" s="268"/>
      <c r="H705" s="268" t="str">
        <f>+H698</f>
        <v>BLANCO</v>
      </c>
      <c r="I705" s="268" t="str">
        <f>+I704</f>
        <v>usado</v>
      </c>
      <c r="J705" s="268">
        <f>+J698</f>
        <v>1</v>
      </c>
      <c r="K705" s="268"/>
      <c r="L705" s="268"/>
      <c r="M705" s="268" t="str">
        <f>+A703</f>
        <v>ESTACION DE ENFERMERIA</v>
      </c>
      <c r="N705" s="103"/>
      <c r="O705" s="83"/>
      <c r="P705" s="83"/>
      <c r="Q705" s="83"/>
      <c r="R705" s="83"/>
      <c r="S705" s="83"/>
      <c r="T705" s="83"/>
      <c r="U705" s="101"/>
      <c r="V705" s="101"/>
      <c r="W705" s="101"/>
      <c r="X705" s="101"/>
      <c r="Y705" s="101"/>
      <c r="Z705" s="101"/>
      <c r="AA705" s="101"/>
      <c r="AB705" s="101"/>
      <c r="AC705" s="101"/>
      <c r="AD705" s="101"/>
      <c r="AE705" s="101"/>
      <c r="AF705" s="101"/>
      <c r="AG705" s="101"/>
      <c r="AH705" s="101"/>
      <c r="AI705" s="101"/>
      <c r="AJ705" s="101"/>
      <c r="AK705" s="101"/>
      <c r="AL705" s="101"/>
      <c r="AM705" s="101"/>
      <c r="AN705" s="101"/>
      <c r="AO705" s="101"/>
      <c r="AP705" s="101"/>
      <c r="AQ705" s="101"/>
      <c r="AR705" s="101"/>
      <c r="AS705" s="101"/>
      <c r="AT705" s="101"/>
      <c r="AU705" s="101"/>
      <c r="AV705" s="101"/>
      <c r="AW705" s="101"/>
      <c r="AX705" s="101"/>
      <c r="AY705" s="101"/>
      <c r="AZ705" s="101"/>
      <c r="BA705" s="101"/>
      <c r="BB705" s="101"/>
      <c r="BC705" s="101"/>
      <c r="BD705" s="101"/>
      <c r="BE705" s="101"/>
      <c r="BF705" s="101"/>
      <c r="BG705" s="101"/>
      <c r="BH705" s="101"/>
      <c r="BI705" s="101"/>
      <c r="BJ705" s="101"/>
      <c r="BK705" s="101"/>
      <c r="BL705" s="101"/>
      <c r="BM705" s="101"/>
      <c r="BN705" s="101"/>
      <c r="BO705" s="101"/>
      <c r="BP705" s="101"/>
      <c r="BQ705" s="101"/>
      <c r="BR705" s="101"/>
      <c r="BS705" s="101"/>
      <c r="BT705" s="101"/>
      <c r="BU705" s="101"/>
    </row>
    <row r="706" spans="1:73" s="102" customFormat="1" ht="16.5" thickBot="1">
      <c r="A706" s="292" t="s">
        <v>1942</v>
      </c>
      <c r="B706" s="266" t="str">
        <f t="shared" ref="B706:B709" si="52">+B704</f>
        <v>4.1.1.4.01</v>
      </c>
      <c r="C706" s="268" t="s">
        <v>1278</v>
      </c>
      <c r="D706" s="268"/>
      <c r="E706" s="268"/>
      <c r="F706" s="268"/>
      <c r="G706" s="268"/>
      <c r="H706" s="268" t="str">
        <f>+H695</f>
        <v>Negro</v>
      </c>
      <c r="I706" s="268" t="str">
        <f>+I695</f>
        <v>usado</v>
      </c>
      <c r="J706" s="268">
        <v>2</v>
      </c>
      <c r="K706" s="268"/>
      <c r="L706" s="268"/>
      <c r="M706" s="268" t="str">
        <f>+A703</f>
        <v>ESTACION DE ENFERMERIA</v>
      </c>
      <c r="N706" s="103"/>
      <c r="O706" s="83"/>
      <c r="P706" s="83"/>
      <c r="Q706" s="83"/>
      <c r="R706" s="83"/>
      <c r="S706" s="83"/>
      <c r="T706" s="83"/>
      <c r="U706" s="101"/>
      <c r="V706" s="101"/>
      <c r="W706" s="101"/>
      <c r="X706" s="101"/>
      <c r="Y706" s="101"/>
      <c r="Z706" s="101"/>
      <c r="AA706" s="101"/>
      <c r="AB706" s="101"/>
      <c r="AC706" s="101"/>
      <c r="AD706" s="101"/>
      <c r="AE706" s="101"/>
      <c r="AF706" s="101"/>
      <c r="AG706" s="101"/>
      <c r="AH706" s="101"/>
      <c r="AI706" s="101"/>
      <c r="AJ706" s="101"/>
      <c r="AK706" s="101"/>
      <c r="AL706" s="101"/>
      <c r="AM706" s="101"/>
      <c r="AN706" s="101"/>
      <c r="AO706" s="101"/>
      <c r="AP706" s="101"/>
      <c r="AQ706" s="101"/>
      <c r="AR706" s="101"/>
      <c r="AS706" s="101"/>
      <c r="AT706" s="101"/>
      <c r="AU706" s="101"/>
      <c r="AV706" s="101"/>
      <c r="AW706" s="101"/>
      <c r="AX706" s="101"/>
      <c r="AY706" s="101"/>
      <c r="AZ706" s="101"/>
      <c r="BA706" s="101"/>
      <c r="BB706" s="101"/>
      <c r="BC706" s="101"/>
      <c r="BD706" s="101"/>
      <c r="BE706" s="101"/>
      <c r="BF706" s="101"/>
      <c r="BG706" s="101"/>
      <c r="BH706" s="101"/>
      <c r="BI706" s="101"/>
      <c r="BJ706" s="101"/>
      <c r="BK706" s="101"/>
      <c r="BL706" s="101"/>
      <c r="BM706" s="101"/>
      <c r="BN706" s="101"/>
      <c r="BO706" s="101"/>
      <c r="BP706" s="101"/>
      <c r="BQ706" s="101"/>
      <c r="BR706" s="101"/>
      <c r="BS706" s="101"/>
      <c r="BT706" s="101"/>
      <c r="BU706" s="101"/>
    </row>
    <row r="707" spans="1:73" s="100" customFormat="1" ht="16.5" thickBot="1">
      <c r="A707" s="292" t="s">
        <v>1943</v>
      </c>
      <c r="B707" s="266" t="str">
        <f>+B706</f>
        <v>4.1.1.4.01</v>
      </c>
      <c r="C707" s="268" t="s">
        <v>1913</v>
      </c>
      <c r="D707" s="268" t="str">
        <f>+D697</f>
        <v>DELL</v>
      </c>
      <c r="E707" s="294"/>
      <c r="F707" s="294"/>
      <c r="G707" s="294"/>
      <c r="H707" s="268" t="str">
        <f>+H706</f>
        <v>Negro</v>
      </c>
      <c r="I707" s="268" t="str">
        <f>+I696</f>
        <v>usado</v>
      </c>
      <c r="J707" s="268">
        <f>+J705</f>
        <v>1</v>
      </c>
      <c r="K707" s="294"/>
      <c r="L707" s="294"/>
      <c r="M707" s="268" t="str">
        <f>+A703</f>
        <v>ESTACION DE ENFERMERIA</v>
      </c>
      <c r="N707" s="97"/>
      <c r="O707" s="98"/>
      <c r="P707" s="98"/>
      <c r="Q707" s="98"/>
      <c r="R707" s="98"/>
      <c r="S707" s="98"/>
      <c r="T707" s="98"/>
      <c r="U707" s="99"/>
      <c r="V707" s="99"/>
      <c r="W707" s="99"/>
      <c r="X707" s="99"/>
      <c r="Y707" s="99"/>
      <c r="Z707" s="99"/>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row>
    <row r="708" spans="1:73" s="102" customFormat="1" ht="16.5" thickBot="1">
      <c r="A708" s="292" t="s">
        <v>1944</v>
      </c>
      <c r="B708" s="266" t="str">
        <f t="shared" si="52"/>
        <v>4.1.1.4.01</v>
      </c>
      <c r="C708" s="268" t="s">
        <v>1927</v>
      </c>
      <c r="D708" s="268" t="s">
        <v>1983</v>
      </c>
      <c r="E708" s="268"/>
      <c r="F708" s="268"/>
      <c r="G708" s="268"/>
      <c r="H708" s="268" t="str">
        <f>+H699</f>
        <v>Gris</v>
      </c>
      <c r="I708" s="268" t="str">
        <f>+I705</f>
        <v>usado</v>
      </c>
      <c r="J708" s="268">
        <v>1</v>
      </c>
      <c r="K708" s="268"/>
      <c r="L708" s="268"/>
      <c r="M708" s="268" t="str">
        <f>+A703</f>
        <v>ESTACION DE ENFERMERIA</v>
      </c>
      <c r="N708" s="103"/>
      <c r="O708" s="83"/>
      <c r="P708" s="83"/>
      <c r="Q708" s="83"/>
      <c r="R708" s="83"/>
      <c r="S708" s="83"/>
      <c r="T708" s="83"/>
      <c r="U708" s="101"/>
      <c r="V708" s="101"/>
      <c r="W708" s="101"/>
      <c r="X708" s="101"/>
      <c r="Y708" s="101"/>
      <c r="Z708" s="101"/>
      <c r="AA708" s="101"/>
      <c r="AB708" s="101"/>
      <c r="AC708" s="101"/>
      <c r="AD708" s="101"/>
      <c r="AE708" s="101"/>
      <c r="AF708" s="101"/>
      <c r="AG708" s="101"/>
      <c r="AH708" s="101"/>
      <c r="AI708" s="101"/>
      <c r="AJ708" s="101"/>
      <c r="AK708" s="101"/>
      <c r="AL708" s="101"/>
      <c r="AM708" s="101"/>
      <c r="AN708" s="101"/>
      <c r="AO708" s="101"/>
      <c r="AP708" s="101"/>
      <c r="AQ708" s="101"/>
      <c r="AR708" s="101"/>
      <c r="AS708" s="101"/>
      <c r="AT708" s="101"/>
      <c r="AU708" s="101"/>
      <c r="AV708" s="101"/>
      <c r="AW708" s="101"/>
      <c r="AX708" s="101"/>
      <c r="AY708" s="101"/>
      <c r="AZ708" s="101"/>
      <c r="BA708" s="101"/>
      <c r="BB708" s="101"/>
      <c r="BC708" s="101"/>
      <c r="BD708" s="101"/>
      <c r="BE708" s="101"/>
      <c r="BF708" s="101"/>
      <c r="BG708" s="101"/>
      <c r="BH708" s="101"/>
      <c r="BI708" s="101"/>
      <c r="BJ708" s="101"/>
      <c r="BK708" s="101"/>
      <c r="BL708" s="101"/>
      <c r="BM708" s="101"/>
      <c r="BN708" s="101"/>
      <c r="BO708" s="101"/>
      <c r="BP708" s="101"/>
      <c r="BQ708" s="101"/>
      <c r="BR708" s="101"/>
      <c r="BS708" s="101"/>
      <c r="BT708" s="101"/>
      <c r="BU708" s="101"/>
    </row>
    <row r="709" spans="1:73" s="101" customFormat="1" ht="16.5" thickBot="1">
      <c r="A709" s="292" t="s">
        <v>1945</v>
      </c>
      <c r="B709" s="270" t="str">
        <f t="shared" si="52"/>
        <v>4.1.1.4.01</v>
      </c>
      <c r="C709" s="277" t="s">
        <v>1911</v>
      </c>
      <c r="D709" s="277"/>
      <c r="E709" s="277"/>
      <c r="F709" s="277"/>
      <c r="G709" s="277"/>
      <c r="H709" s="277" t="s">
        <v>1984</v>
      </c>
      <c r="I709" s="277" t="str">
        <f>+I706</f>
        <v>usado</v>
      </c>
      <c r="J709" s="277">
        <v>1</v>
      </c>
      <c r="K709" s="277"/>
      <c r="L709" s="277"/>
      <c r="M709" s="277" t="str">
        <f>+A703</f>
        <v>ESTACION DE ENFERMERIA</v>
      </c>
      <c r="N709" s="170"/>
      <c r="O709" s="171"/>
      <c r="P709" s="171"/>
      <c r="Q709" s="171"/>
      <c r="R709" s="171"/>
      <c r="S709" s="171"/>
      <c r="T709" s="171"/>
    </row>
    <row r="710" spans="1:73" s="194" customFormat="1" ht="15.75" thickBot="1">
      <c r="A710" s="362" t="s">
        <v>1985</v>
      </c>
      <c r="B710" s="363"/>
      <c r="C710" s="363"/>
      <c r="D710" s="363"/>
      <c r="E710" s="363"/>
      <c r="F710" s="363"/>
      <c r="G710" s="363"/>
      <c r="H710" s="363"/>
      <c r="I710" s="363"/>
      <c r="J710" s="363"/>
      <c r="K710" s="363"/>
      <c r="L710" s="363"/>
      <c r="M710" s="364"/>
      <c r="N710" s="176"/>
      <c r="O710" s="192"/>
      <c r="P710" s="192"/>
      <c r="Q710" s="192"/>
      <c r="R710" s="192"/>
      <c r="S710" s="192"/>
      <c r="T710" s="192"/>
      <c r="U710" s="193"/>
      <c r="V710" s="193"/>
      <c r="W710" s="193"/>
      <c r="X710" s="193"/>
      <c r="Y710" s="193"/>
      <c r="Z710" s="193"/>
      <c r="AA710" s="193"/>
      <c r="AB710" s="193"/>
      <c r="AC710" s="193"/>
      <c r="AD710" s="193"/>
      <c r="AE710" s="193"/>
      <c r="AF710" s="193"/>
      <c r="AG710" s="193"/>
      <c r="AH710" s="193"/>
      <c r="AI710" s="193"/>
      <c r="AJ710" s="193"/>
      <c r="AK710" s="193"/>
      <c r="AL710" s="193"/>
      <c r="AM710" s="193"/>
      <c r="AN710" s="193"/>
      <c r="AO710" s="193"/>
      <c r="AP710" s="193"/>
      <c r="AQ710" s="193"/>
      <c r="AR710" s="193"/>
      <c r="AS710" s="193"/>
      <c r="AT710" s="193"/>
      <c r="AU710" s="193"/>
      <c r="AV710" s="193"/>
      <c r="AW710" s="193"/>
      <c r="AX710" s="193"/>
      <c r="AY710" s="193"/>
      <c r="AZ710" s="193"/>
      <c r="BA710" s="193"/>
      <c r="BB710" s="193"/>
      <c r="BC710" s="193"/>
      <c r="BD710" s="193"/>
      <c r="BE710" s="193"/>
      <c r="BF710" s="193"/>
      <c r="BG710" s="193"/>
      <c r="BH710" s="193"/>
      <c r="BI710" s="193"/>
      <c r="BJ710" s="193"/>
      <c r="BK710" s="193"/>
      <c r="BL710" s="193"/>
      <c r="BM710" s="193"/>
      <c r="BN710" s="193"/>
      <c r="BO710" s="193"/>
      <c r="BP710" s="193"/>
      <c r="BQ710" s="193"/>
      <c r="BR710" s="193"/>
      <c r="BS710" s="193"/>
      <c r="BT710" s="193"/>
      <c r="BU710" s="193"/>
    </row>
    <row r="711" spans="1:73" s="100" customFormat="1" ht="16.5" thickBot="1">
      <c r="A711" s="292" t="s">
        <v>1946</v>
      </c>
      <c r="B711" s="275" t="str">
        <f>+B705</f>
        <v>4.1.1.4.01</v>
      </c>
      <c r="C711" s="276" t="s">
        <v>1911</v>
      </c>
      <c r="D711" s="293"/>
      <c r="E711" s="293"/>
      <c r="F711" s="293"/>
      <c r="G711" s="293"/>
      <c r="H711" s="276" t="s">
        <v>1984</v>
      </c>
      <c r="I711" s="276" t="str">
        <f>+I708</f>
        <v>usado</v>
      </c>
      <c r="J711" s="276">
        <v>1</v>
      </c>
      <c r="K711" s="293"/>
      <c r="L711" s="293"/>
      <c r="M711" s="276" t="str">
        <f>+A710</f>
        <v>TRABAJO LIMPIO</v>
      </c>
      <c r="N711" s="195"/>
      <c r="O711" s="196"/>
      <c r="P711" s="196"/>
      <c r="Q711" s="196"/>
      <c r="R711" s="196"/>
      <c r="S711" s="196"/>
      <c r="T711" s="196"/>
      <c r="U711" s="99"/>
      <c r="V711" s="99"/>
      <c r="W711" s="99"/>
      <c r="X711" s="99"/>
      <c r="Y711" s="99"/>
      <c r="Z711" s="99"/>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row>
    <row r="712" spans="1:73" s="101" customFormat="1" ht="16.5" thickBot="1">
      <c r="A712" s="292" t="s">
        <v>1947</v>
      </c>
      <c r="B712" s="270" t="str">
        <f>+B268</f>
        <v>4.1.1.4.01</v>
      </c>
      <c r="C712" s="277" t="s">
        <v>1986</v>
      </c>
      <c r="D712" s="277"/>
      <c r="E712" s="277"/>
      <c r="F712" s="277"/>
      <c r="G712" s="277"/>
      <c r="H712" s="277" t="str">
        <f>+H705</f>
        <v>BLANCO</v>
      </c>
      <c r="I712" s="277" t="str">
        <f>+I709</f>
        <v>usado</v>
      </c>
      <c r="J712" s="277">
        <v>1</v>
      </c>
      <c r="K712" s="277"/>
      <c r="L712" s="277"/>
      <c r="M712" s="277" t="str">
        <f>+A710</f>
        <v>TRABAJO LIMPIO</v>
      </c>
      <c r="N712" s="170"/>
      <c r="O712" s="171"/>
      <c r="P712" s="171"/>
      <c r="Q712" s="171"/>
      <c r="R712" s="171"/>
      <c r="S712" s="171"/>
      <c r="T712" s="171"/>
    </row>
    <row r="713" spans="1:73" s="194" customFormat="1" ht="15.75" thickBot="1">
      <c r="A713" s="362" t="s">
        <v>1987</v>
      </c>
      <c r="B713" s="363"/>
      <c r="C713" s="363"/>
      <c r="D713" s="363"/>
      <c r="E713" s="363"/>
      <c r="F713" s="363"/>
      <c r="G713" s="363"/>
      <c r="H713" s="363"/>
      <c r="I713" s="363"/>
      <c r="J713" s="363"/>
      <c r="K713" s="363"/>
      <c r="L713" s="363"/>
      <c r="M713" s="363"/>
      <c r="N713" s="364"/>
      <c r="O713" s="192"/>
      <c r="P713" s="192"/>
      <c r="Q713" s="192"/>
      <c r="R713" s="192"/>
      <c r="S713" s="192"/>
      <c r="T713" s="192"/>
      <c r="U713" s="193"/>
      <c r="V713" s="193"/>
      <c r="W713" s="193"/>
      <c r="X713" s="193"/>
      <c r="Y713" s="193"/>
      <c r="Z713" s="193"/>
      <c r="AA713" s="193"/>
      <c r="AB713" s="193"/>
      <c r="AC713" s="193"/>
      <c r="AD713" s="193"/>
      <c r="AE713" s="193"/>
      <c r="AF713" s="193"/>
      <c r="AG713" s="193"/>
      <c r="AH713" s="193"/>
      <c r="AI713" s="193"/>
      <c r="AJ713" s="193"/>
      <c r="AK713" s="193"/>
      <c r="AL713" s="193"/>
      <c r="AM713" s="193"/>
      <c r="AN713" s="193"/>
      <c r="AO713" s="193"/>
      <c r="AP713" s="193"/>
      <c r="AQ713" s="193"/>
      <c r="AR713" s="193"/>
      <c r="AS713" s="193"/>
      <c r="AT713" s="193"/>
      <c r="AU713" s="193"/>
      <c r="AV713" s="193"/>
      <c r="AW713" s="193"/>
      <c r="AX713" s="193"/>
      <c r="AY713" s="193"/>
      <c r="AZ713" s="193"/>
      <c r="BA713" s="193"/>
      <c r="BB713" s="193"/>
      <c r="BC713" s="193"/>
      <c r="BD713" s="193"/>
      <c r="BE713" s="193"/>
      <c r="BF713" s="193"/>
      <c r="BG713" s="193"/>
      <c r="BH713" s="193"/>
      <c r="BI713" s="193"/>
      <c r="BJ713" s="193"/>
      <c r="BK713" s="193"/>
      <c r="BL713" s="193"/>
      <c r="BM713" s="193"/>
      <c r="BN713" s="193"/>
      <c r="BO713" s="193"/>
      <c r="BP713" s="193"/>
      <c r="BQ713" s="193"/>
      <c r="BR713" s="193"/>
      <c r="BS713" s="193"/>
      <c r="BT713" s="193"/>
      <c r="BU713" s="193"/>
    </row>
    <row r="714" spans="1:73" s="100" customFormat="1" ht="16.5" thickBot="1">
      <c r="A714" s="292" t="s">
        <v>1948</v>
      </c>
      <c r="B714" s="275" t="str">
        <f>+B708</f>
        <v>4.1.1.4.01</v>
      </c>
      <c r="C714" s="276" t="s">
        <v>1911</v>
      </c>
      <c r="D714" s="293"/>
      <c r="E714" s="293"/>
      <c r="F714" s="293"/>
      <c r="G714" s="293"/>
      <c r="H714" s="276" t="s">
        <v>1984</v>
      </c>
      <c r="I714" s="276" t="str">
        <f>+I711</f>
        <v>usado</v>
      </c>
      <c r="J714" s="276">
        <v>1</v>
      </c>
      <c r="K714" s="293"/>
      <c r="L714" s="293"/>
      <c r="M714" s="276" t="str">
        <f>+A713</f>
        <v>TRABAJO SUCIO</v>
      </c>
      <c r="N714" s="195"/>
      <c r="O714" s="196"/>
      <c r="P714" s="196"/>
      <c r="Q714" s="196"/>
      <c r="R714" s="196"/>
      <c r="S714" s="196"/>
      <c r="T714" s="196"/>
      <c r="U714" s="99"/>
      <c r="V714" s="99"/>
      <c r="W714" s="99"/>
      <c r="X714" s="99"/>
      <c r="Y714" s="99"/>
      <c r="Z714" s="99"/>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row>
    <row r="715" spans="1:73" s="99" customFormat="1" ht="16.5" thickBot="1">
      <c r="A715" s="292" t="s">
        <v>1949</v>
      </c>
      <c r="B715" s="270" t="str">
        <f>+B712</f>
        <v>4.1.1.4.01</v>
      </c>
      <c r="C715" s="277" t="s">
        <v>1986</v>
      </c>
      <c r="D715" s="277"/>
      <c r="E715" s="277"/>
      <c r="F715" s="277"/>
      <c r="G715" s="277"/>
      <c r="H715" s="277" t="str">
        <f>+H708</f>
        <v>Gris</v>
      </c>
      <c r="I715" s="277" t="str">
        <f>+I712</f>
        <v>usado</v>
      </c>
      <c r="J715" s="277">
        <v>1</v>
      </c>
      <c r="K715" s="277"/>
      <c r="L715" s="277"/>
      <c r="M715" s="277" t="str">
        <f>+A713</f>
        <v>TRABAJO SUCIO</v>
      </c>
      <c r="N715" s="190"/>
      <c r="O715" s="191"/>
      <c r="P715" s="191"/>
      <c r="Q715" s="191"/>
      <c r="R715" s="191"/>
      <c r="S715" s="191"/>
      <c r="T715" s="191"/>
    </row>
    <row r="716" spans="1:73" s="194" customFormat="1" ht="15.75" thickBot="1">
      <c r="A716" s="362" t="s">
        <v>1988</v>
      </c>
      <c r="B716" s="363"/>
      <c r="C716" s="363"/>
      <c r="D716" s="363"/>
      <c r="E716" s="363"/>
      <c r="F716" s="363"/>
      <c r="G716" s="363"/>
      <c r="H716" s="363"/>
      <c r="I716" s="363"/>
      <c r="J716" s="363"/>
      <c r="K716" s="363"/>
      <c r="L716" s="363"/>
      <c r="M716" s="363"/>
      <c r="N716" s="364"/>
      <c r="O716" s="192"/>
      <c r="P716" s="192"/>
      <c r="Q716" s="192"/>
      <c r="R716" s="192"/>
      <c r="S716" s="192"/>
      <c r="T716" s="192"/>
      <c r="U716" s="193"/>
      <c r="V716" s="193"/>
      <c r="W716" s="193"/>
      <c r="X716" s="193"/>
      <c r="Y716" s="193"/>
      <c r="Z716" s="193"/>
      <c r="AA716" s="193"/>
      <c r="AB716" s="193"/>
      <c r="AC716" s="193"/>
      <c r="AD716" s="193"/>
      <c r="AE716" s="193"/>
      <c r="AF716" s="193"/>
      <c r="AG716" s="193"/>
      <c r="AH716" s="193"/>
      <c r="AI716" s="193"/>
      <c r="AJ716" s="193"/>
      <c r="AK716" s="193"/>
      <c r="AL716" s="193"/>
      <c r="AM716" s="193"/>
      <c r="AN716" s="193"/>
      <c r="AO716" s="193"/>
      <c r="AP716" s="193"/>
      <c r="AQ716" s="193"/>
      <c r="AR716" s="193"/>
      <c r="AS716" s="193"/>
      <c r="AT716" s="193"/>
      <c r="AU716" s="193"/>
      <c r="AV716" s="193"/>
      <c r="AW716" s="193"/>
      <c r="AX716" s="193"/>
      <c r="AY716" s="193"/>
      <c r="AZ716" s="193"/>
      <c r="BA716" s="193"/>
      <c r="BB716" s="193"/>
      <c r="BC716" s="193"/>
      <c r="BD716" s="193"/>
      <c r="BE716" s="193"/>
      <c r="BF716" s="193"/>
      <c r="BG716" s="193"/>
      <c r="BH716" s="193"/>
      <c r="BI716" s="193"/>
      <c r="BJ716" s="193"/>
      <c r="BK716" s="193"/>
      <c r="BL716" s="193"/>
      <c r="BM716" s="193"/>
      <c r="BN716" s="193"/>
      <c r="BO716" s="193"/>
      <c r="BP716" s="193"/>
      <c r="BQ716" s="193"/>
      <c r="BR716" s="193"/>
      <c r="BS716" s="193"/>
      <c r="BT716" s="193"/>
      <c r="BU716" s="193"/>
    </row>
    <row r="717" spans="1:73" s="100" customFormat="1" ht="16.5" thickBot="1">
      <c r="A717" s="292" t="s">
        <v>1950</v>
      </c>
      <c r="B717" s="275" t="str">
        <f>+B711</f>
        <v>4.1.1.4.01</v>
      </c>
      <c r="C717" s="293"/>
      <c r="D717" s="293"/>
      <c r="E717" s="293"/>
      <c r="F717" s="293"/>
      <c r="G717" s="293"/>
      <c r="H717" s="293"/>
      <c r="I717" s="293"/>
      <c r="J717" s="293"/>
      <c r="K717" s="195"/>
      <c r="L717" s="195"/>
      <c r="M717" s="276" t="str">
        <f>+A716</f>
        <v>DESCANSO ENFERMERA</v>
      </c>
      <c r="N717" s="195"/>
      <c r="O717" s="196"/>
      <c r="P717" s="196"/>
      <c r="Q717" s="196"/>
      <c r="R717" s="196"/>
      <c r="S717" s="196"/>
      <c r="T717" s="196"/>
      <c r="U717" s="99"/>
      <c r="V717" s="99"/>
      <c r="W717" s="99"/>
      <c r="X717" s="99"/>
      <c r="Y717" s="99"/>
      <c r="Z717" s="99"/>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row>
    <row r="718" spans="1:73" s="100" customFormat="1" ht="16.5" thickBot="1">
      <c r="A718" s="292" t="s">
        <v>1951</v>
      </c>
      <c r="B718" s="266" t="str">
        <f>+B715</f>
        <v>4.1.1.4.01</v>
      </c>
      <c r="C718" s="294"/>
      <c r="D718" s="294"/>
      <c r="E718" s="294"/>
      <c r="F718" s="294"/>
      <c r="G718" s="294"/>
      <c r="H718" s="294"/>
      <c r="I718" s="294"/>
      <c r="J718" s="294"/>
      <c r="K718" s="97"/>
      <c r="L718" s="97"/>
      <c r="M718" s="268" t="str">
        <f>+A716</f>
        <v>DESCANSO ENFERMERA</v>
      </c>
      <c r="N718" s="97"/>
      <c r="O718" s="98"/>
      <c r="P718" s="98"/>
      <c r="Q718" s="98"/>
      <c r="R718" s="98"/>
      <c r="S718" s="98"/>
      <c r="T718" s="98"/>
      <c r="U718" s="99"/>
      <c r="V718" s="99"/>
      <c r="W718" s="99"/>
      <c r="X718" s="99"/>
      <c r="Y718" s="99"/>
      <c r="Z718" s="99"/>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row>
    <row r="719" spans="1:73" s="100" customFormat="1" ht="16.5" thickBot="1">
      <c r="A719" s="292" t="s">
        <v>1967</v>
      </c>
      <c r="B719" s="266" t="str">
        <f t="shared" ref="B719" si="53">+B717</f>
        <v>4.1.1.4.01</v>
      </c>
      <c r="C719" s="294"/>
      <c r="D719" s="294"/>
      <c r="E719" s="294"/>
      <c r="F719" s="294"/>
      <c r="G719" s="294"/>
      <c r="H719" s="294"/>
      <c r="I719" s="294"/>
      <c r="J719" s="294"/>
      <c r="K719" s="97"/>
      <c r="L719" s="97"/>
      <c r="M719" s="268" t="str">
        <f>+A716</f>
        <v>DESCANSO ENFERMERA</v>
      </c>
      <c r="N719" s="97"/>
      <c r="O719" s="98"/>
      <c r="P719" s="98"/>
      <c r="Q719" s="98"/>
      <c r="R719" s="98"/>
      <c r="S719" s="98"/>
      <c r="T719" s="98"/>
      <c r="U719" s="99"/>
      <c r="V719" s="99"/>
      <c r="W719" s="99"/>
      <c r="X719" s="99"/>
      <c r="Y719" s="99"/>
      <c r="Z719" s="9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row>
    <row r="720" spans="1:73" s="99" customFormat="1" ht="16.5" thickBot="1">
      <c r="A720" s="292" t="s">
        <v>1968</v>
      </c>
      <c r="B720" s="270" t="str">
        <f t="shared" ref="B720" si="54">+B718</f>
        <v>4.1.1.4.01</v>
      </c>
      <c r="C720" s="295"/>
      <c r="D720" s="295"/>
      <c r="E720" s="295"/>
      <c r="F720" s="295"/>
      <c r="G720" s="295"/>
      <c r="H720" s="295"/>
      <c r="I720" s="295"/>
      <c r="J720" s="295"/>
      <c r="K720" s="190"/>
      <c r="L720" s="190"/>
      <c r="M720" s="277" t="str">
        <f>+A716</f>
        <v>DESCANSO ENFERMERA</v>
      </c>
      <c r="N720" s="190"/>
      <c r="O720" s="191"/>
      <c r="P720" s="191"/>
      <c r="Q720" s="191"/>
      <c r="R720" s="191"/>
      <c r="S720" s="191"/>
      <c r="T720" s="191"/>
    </row>
    <row r="721" spans="1:73" s="194" customFormat="1" ht="15.75" thickBot="1">
      <c r="A721" s="362" t="s">
        <v>1999</v>
      </c>
      <c r="B721" s="363"/>
      <c r="C721" s="363"/>
      <c r="D721" s="363"/>
      <c r="E721" s="363"/>
      <c r="F721" s="363"/>
      <c r="G721" s="363"/>
      <c r="H721" s="363"/>
      <c r="I721" s="363"/>
      <c r="J721" s="363"/>
      <c r="K721" s="363"/>
      <c r="L721" s="363"/>
      <c r="M721" s="363"/>
      <c r="N721" s="364"/>
      <c r="O721" s="192"/>
      <c r="P721" s="192"/>
      <c r="Q721" s="192"/>
      <c r="R721" s="192"/>
      <c r="S721" s="192"/>
      <c r="T721" s="192"/>
      <c r="U721" s="193"/>
      <c r="V721" s="193"/>
      <c r="W721" s="193"/>
      <c r="X721" s="193"/>
      <c r="Y721" s="193"/>
      <c r="Z721" s="193"/>
      <c r="AA721" s="193"/>
      <c r="AB721" s="193"/>
      <c r="AC721" s="193"/>
      <c r="AD721" s="193"/>
      <c r="AE721" s="193"/>
      <c r="AF721" s="193"/>
      <c r="AG721" s="193"/>
      <c r="AH721" s="193"/>
      <c r="AI721" s="193"/>
      <c r="AJ721" s="193"/>
      <c r="AK721" s="193"/>
      <c r="AL721" s="193"/>
      <c r="AM721" s="193"/>
      <c r="AN721" s="193"/>
      <c r="AO721" s="193"/>
      <c r="AP721" s="193"/>
      <c r="AQ721" s="193"/>
      <c r="AR721" s="193"/>
      <c r="AS721" s="193"/>
      <c r="AT721" s="193"/>
      <c r="AU721" s="193"/>
      <c r="AV721" s="193"/>
      <c r="AW721" s="193"/>
      <c r="AX721" s="193"/>
      <c r="AY721" s="193"/>
      <c r="AZ721" s="193"/>
      <c r="BA721" s="193"/>
      <c r="BB721" s="193"/>
      <c r="BC721" s="193"/>
      <c r="BD721" s="193"/>
      <c r="BE721" s="193"/>
      <c r="BF721" s="193"/>
      <c r="BG721" s="193"/>
      <c r="BH721" s="193"/>
      <c r="BI721" s="193"/>
      <c r="BJ721" s="193"/>
      <c r="BK721" s="193"/>
      <c r="BL721" s="193"/>
      <c r="BM721" s="193"/>
      <c r="BN721" s="193"/>
      <c r="BO721" s="193"/>
      <c r="BP721" s="193"/>
      <c r="BQ721" s="193"/>
      <c r="BR721" s="193"/>
      <c r="BS721" s="193"/>
      <c r="BT721" s="193"/>
      <c r="BU721" s="193"/>
    </row>
    <row r="722" spans="1:73" s="89" customFormat="1" ht="16.5" thickBot="1">
      <c r="A722" s="274" t="s">
        <v>1969</v>
      </c>
      <c r="B722" s="275" t="str">
        <f>+B718</f>
        <v>4.1.1.4.01</v>
      </c>
      <c r="C722" s="276" t="s">
        <v>2000</v>
      </c>
      <c r="D722" s="276"/>
      <c r="E722" s="276"/>
      <c r="F722" s="276"/>
      <c r="G722" s="276"/>
      <c r="H722" s="276" t="str">
        <f>+H712</f>
        <v>BLANCO</v>
      </c>
      <c r="I722" s="276" t="s">
        <v>1870</v>
      </c>
      <c r="J722" s="276">
        <v>16</v>
      </c>
      <c r="K722" s="276"/>
      <c r="L722" s="276"/>
      <c r="M722" s="276" t="str">
        <f>+A721</f>
        <v>NUEVA FARMACIA</v>
      </c>
      <c r="N722" s="131"/>
      <c r="O722" s="108"/>
      <c r="P722" s="108"/>
      <c r="Q722" s="108"/>
      <c r="R722" s="108"/>
      <c r="S722" s="108"/>
      <c r="T722" s="108"/>
      <c r="U722" s="67"/>
      <c r="V722" s="67"/>
      <c r="W722" s="67"/>
      <c r="X722" s="67"/>
      <c r="Y722" s="67"/>
      <c r="Z722" s="67"/>
      <c r="AA722" s="67"/>
      <c r="AB722" s="67"/>
      <c r="AC722" s="67"/>
      <c r="AD722" s="67"/>
      <c r="AE722" s="67"/>
      <c r="AF722" s="67"/>
      <c r="AG722" s="67"/>
      <c r="AH722" s="67"/>
      <c r="AI722" s="67"/>
      <c r="AJ722" s="67"/>
      <c r="AK722" s="67"/>
      <c r="AL722" s="67"/>
      <c r="AM722" s="67"/>
      <c r="AN722" s="67"/>
      <c r="AO722" s="67"/>
      <c r="AP722" s="67"/>
      <c r="AQ722" s="67"/>
      <c r="AR722" s="67"/>
      <c r="AS722" s="67"/>
      <c r="AT722" s="67"/>
      <c r="AU722" s="67"/>
      <c r="AV722" s="67"/>
      <c r="AW722" s="67"/>
      <c r="AX722" s="67"/>
      <c r="AY722" s="67"/>
      <c r="AZ722" s="67"/>
      <c r="BA722" s="67"/>
      <c r="BB722" s="67"/>
      <c r="BC722" s="67"/>
      <c r="BD722" s="67"/>
      <c r="BE722" s="67"/>
      <c r="BF722" s="67"/>
      <c r="BG722" s="67"/>
      <c r="BH722" s="67"/>
      <c r="BI722" s="67"/>
      <c r="BJ722" s="67"/>
      <c r="BK722" s="67"/>
      <c r="BL722" s="67"/>
      <c r="BM722" s="67"/>
      <c r="BN722" s="67"/>
      <c r="BO722" s="67"/>
      <c r="BP722" s="67"/>
      <c r="BQ722" s="67"/>
      <c r="BR722" s="67"/>
      <c r="BS722" s="67"/>
      <c r="BT722" s="67"/>
      <c r="BU722" s="67"/>
    </row>
    <row r="723" spans="1:73" s="89" customFormat="1" ht="16.5" thickBot="1">
      <c r="A723" s="274" t="s">
        <v>1970</v>
      </c>
      <c r="B723" s="266" t="str">
        <f>+B720</f>
        <v>4.1.1.4.01</v>
      </c>
      <c r="C723" s="268" t="s">
        <v>2001</v>
      </c>
      <c r="D723" s="268"/>
      <c r="E723" s="268"/>
      <c r="F723" s="268"/>
      <c r="G723" s="268"/>
      <c r="H723" s="268" t="str">
        <f>+H722</f>
        <v>BLANCO</v>
      </c>
      <c r="I723" s="268" t="str">
        <f>+I714</f>
        <v>usado</v>
      </c>
      <c r="J723" s="268">
        <v>1</v>
      </c>
      <c r="K723" s="268"/>
      <c r="L723" s="268"/>
      <c r="M723" s="268" t="str">
        <f>+A721</f>
        <v>NUEVA FARMACIA</v>
      </c>
      <c r="N723" s="183"/>
      <c r="O723" s="77"/>
      <c r="P723" s="77"/>
      <c r="Q723" s="77"/>
      <c r="R723" s="77"/>
      <c r="S723" s="77"/>
      <c r="T723" s="77"/>
      <c r="U723" s="67"/>
      <c r="V723" s="67"/>
      <c r="W723" s="67"/>
      <c r="X723" s="67"/>
      <c r="Y723" s="67"/>
      <c r="Z723" s="67"/>
      <c r="AA723" s="67"/>
      <c r="AB723" s="67"/>
      <c r="AC723" s="67"/>
      <c r="AD723" s="67"/>
      <c r="AE723" s="67"/>
      <c r="AF723" s="67"/>
      <c r="AG723" s="67"/>
      <c r="AH723" s="67"/>
      <c r="AI723" s="67"/>
      <c r="AJ723" s="67"/>
      <c r="AK723" s="67"/>
      <c r="AL723" s="67"/>
      <c r="AM723" s="67"/>
      <c r="AN723" s="67"/>
      <c r="AO723" s="67"/>
      <c r="AP723" s="67"/>
      <c r="AQ723" s="67"/>
      <c r="AR723" s="67"/>
      <c r="AS723" s="67"/>
      <c r="AT723" s="67"/>
      <c r="AU723" s="67"/>
      <c r="AV723" s="67"/>
      <c r="AW723" s="67"/>
      <c r="AX723" s="67"/>
      <c r="AY723" s="67"/>
      <c r="AZ723" s="67"/>
      <c r="BA723" s="67"/>
      <c r="BB723" s="67"/>
      <c r="BC723" s="67"/>
      <c r="BD723" s="67"/>
      <c r="BE723" s="67"/>
      <c r="BF723" s="67"/>
      <c r="BG723" s="67"/>
      <c r="BH723" s="67"/>
      <c r="BI723" s="67"/>
      <c r="BJ723" s="67"/>
      <c r="BK723" s="67"/>
      <c r="BL723" s="67"/>
      <c r="BM723" s="67"/>
      <c r="BN723" s="67"/>
      <c r="BO723" s="67"/>
      <c r="BP723" s="67"/>
      <c r="BQ723" s="67"/>
      <c r="BR723" s="67"/>
      <c r="BS723" s="67"/>
      <c r="BT723" s="67"/>
      <c r="BU723" s="67"/>
    </row>
    <row r="724" spans="1:73" s="89" customFormat="1" ht="16.5" thickBot="1">
      <c r="A724" s="274" t="s">
        <v>1971</v>
      </c>
      <c r="B724" s="266" t="str">
        <f t="shared" ref="B724:B725" si="55">+B722</f>
        <v>4.1.1.4.01</v>
      </c>
      <c r="C724" s="268" t="s">
        <v>2002</v>
      </c>
      <c r="D724" s="268"/>
      <c r="E724" s="268"/>
      <c r="F724" s="268"/>
      <c r="G724" s="268"/>
      <c r="H724" s="268" t="s">
        <v>1181</v>
      </c>
      <c r="I724" s="268" t="str">
        <f>+I723</f>
        <v>usado</v>
      </c>
      <c r="J724" s="268">
        <v>2</v>
      </c>
      <c r="K724" s="268"/>
      <c r="L724" s="268"/>
      <c r="M724" s="268" t="str">
        <f>+A721</f>
        <v>NUEVA FARMACIA</v>
      </c>
      <c r="N724" s="183"/>
      <c r="O724" s="77"/>
      <c r="P724" s="77"/>
      <c r="Q724" s="77"/>
      <c r="R724" s="77"/>
      <c r="S724" s="77"/>
      <c r="T724" s="77"/>
      <c r="U724" s="67"/>
      <c r="V724" s="67"/>
      <c r="W724" s="67"/>
      <c r="X724" s="67"/>
      <c r="Y724" s="67"/>
      <c r="Z724" s="67"/>
      <c r="AA724" s="67"/>
      <c r="AB724" s="67"/>
      <c r="AC724" s="67"/>
      <c r="AD724" s="67"/>
      <c r="AE724" s="67"/>
      <c r="AF724" s="67"/>
      <c r="AG724" s="67"/>
      <c r="AH724" s="67"/>
      <c r="AI724" s="67"/>
      <c r="AJ724" s="67"/>
      <c r="AK724" s="67"/>
      <c r="AL724" s="67"/>
      <c r="AM724" s="67"/>
      <c r="AN724" s="67"/>
      <c r="AO724" s="67"/>
      <c r="AP724" s="67"/>
      <c r="AQ724" s="67"/>
      <c r="AR724" s="67"/>
      <c r="AS724" s="67"/>
      <c r="AT724" s="67"/>
      <c r="AU724" s="67"/>
      <c r="AV724" s="67"/>
      <c r="AW724" s="67"/>
      <c r="AX724" s="67"/>
      <c r="AY724" s="67"/>
      <c r="AZ724" s="67"/>
      <c r="BA724" s="67"/>
      <c r="BB724" s="67"/>
      <c r="BC724" s="67"/>
      <c r="BD724" s="67"/>
      <c r="BE724" s="67"/>
      <c r="BF724" s="67"/>
      <c r="BG724" s="67"/>
      <c r="BH724" s="67"/>
      <c r="BI724" s="67"/>
      <c r="BJ724" s="67"/>
      <c r="BK724" s="67"/>
      <c r="BL724" s="67"/>
      <c r="BM724" s="67"/>
      <c r="BN724" s="67"/>
      <c r="BO724" s="67"/>
      <c r="BP724" s="67"/>
      <c r="BQ724" s="67"/>
      <c r="BR724" s="67"/>
      <c r="BS724" s="67"/>
      <c r="BT724" s="67"/>
      <c r="BU724" s="67"/>
    </row>
    <row r="725" spans="1:73" s="89" customFormat="1" ht="16.5" thickBot="1">
      <c r="A725" s="274" t="s">
        <v>1972</v>
      </c>
      <c r="B725" s="266" t="str">
        <f t="shared" si="55"/>
        <v>4.1.1.4.01</v>
      </c>
      <c r="C725" s="268" t="s">
        <v>1913</v>
      </c>
      <c r="D725" s="268" t="str">
        <f>+D707</f>
        <v>DELL</v>
      </c>
      <c r="E725" s="268"/>
      <c r="F725" s="268"/>
      <c r="G725" s="268"/>
      <c r="H725" s="268" t="str">
        <f>+H707</f>
        <v>Negro</v>
      </c>
      <c r="I725" s="268" t="str">
        <f>+I724</f>
        <v>usado</v>
      </c>
      <c r="J725" s="268">
        <v>1</v>
      </c>
      <c r="K725" s="268"/>
      <c r="L725" s="268"/>
      <c r="M725" s="268" t="str">
        <f>+A721</f>
        <v>NUEVA FARMACIA</v>
      </c>
      <c r="N725" s="183"/>
      <c r="O725" s="77"/>
      <c r="P725" s="77"/>
      <c r="Q725" s="77"/>
      <c r="R725" s="77"/>
      <c r="S725" s="77"/>
      <c r="T725" s="77"/>
      <c r="U725" s="67"/>
      <c r="V725" s="67"/>
      <c r="W725" s="67"/>
      <c r="X725" s="67"/>
      <c r="Y725" s="67"/>
      <c r="Z725" s="67"/>
      <c r="AA725" s="67"/>
      <c r="AB725" s="67"/>
      <c r="AC725" s="67"/>
      <c r="AD725" s="67"/>
      <c r="AE725" s="67"/>
      <c r="AF725" s="67"/>
      <c r="AG725" s="67"/>
      <c r="AH725" s="67"/>
      <c r="AI725" s="67"/>
      <c r="AJ725" s="67"/>
      <c r="AK725" s="67"/>
      <c r="AL725" s="67"/>
      <c r="AM725" s="67"/>
      <c r="AN725" s="67"/>
      <c r="AO725" s="67"/>
      <c r="AP725" s="67"/>
      <c r="AQ725" s="67"/>
      <c r="AR725" s="67"/>
      <c r="AS725" s="67"/>
      <c r="AT725" s="67"/>
      <c r="AU725" s="67"/>
      <c r="AV725" s="67"/>
      <c r="AW725" s="67"/>
      <c r="AX725" s="67"/>
      <c r="AY725" s="67"/>
      <c r="AZ725" s="67"/>
      <c r="BA725" s="67"/>
      <c r="BB725" s="67"/>
      <c r="BC725" s="67"/>
      <c r="BD725" s="67"/>
      <c r="BE725" s="67"/>
      <c r="BF725" s="67"/>
      <c r="BG725" s="67"/>
      <c r="BH725" s="67"/>
      <c r="BI725" s="67"/>
      <c r="BJ725" s="67"/>
      <c r="BK725" s="67"/>
      <c r="BL725" s="67"/>
      <c r="BM725" s="67"/>
      <c r="BN725" s="67"/>
      <c r="BO725" s="67"/>
      <c r="BP725" s="67"/>
      <c r="BQ725" s="67"/>
      <c r="BR725" s="67"/>
      <c r="BS725" s="67"/>
      <c r="BT725" s="67"/>
      <c r="BU725" s="67"/>
    </row>
    <row r="726" spans="1:73" s="89" customFormat="1" ht="16.5" thickBot="1">
      <c r="A726" s="274" t="s">
        <v>1973</v>
      </c>
      <c r="B726" s="266" t="str">
        <f>+B722</f>
        <v>4.1.1.4.01</v>
      </c>
      <c r="C726" s="268" t="s">
        <v>2003</v>
      </c>
      <c r="D726" s="268"/>
      <c r="E726" s="268"/>
      <c r="F726" s="268"/>
      <c r="G726" s="268"/>
      <c r="H726" s="268" t="s">
        <v>2004</v>
      </c>
      <c r="I726" s="268" t="str">
        <f>+I724</f>
        <v>usado</v>
      </c>
      <c r="J726" s="268">
        <v>2</v>
      </c>
      <c r="K726" s="268"/>
      <c r="L726" s="268"/>
      <c r="M726" s="268" t="str">
        <f>+A721</f>
        <v>NUEVA FARMACIA</v>
      </c>
      <c r="N726" s="183"/>
      <c r="O726" s="77"/>
      <c r="P726" s="77"/>
      <c r="Q726" s="77"/>
      <c r="R726" s="77"/>
      <c r="S726" s="77"/>
      <c r="T726" s="77"/>
      <c r="U726" s="67"/>
      <c r="V726" s="67"/>
      <c r="W726" s="67"/>
      <c r="X726" s="67"/>
      <c r="Y726" s="67"/>
      <c r="Z726" s="67"/>
      <c r="AA726" s="67"/>
      <c r="AB726" s="67"/>
      <c r="AC726" s="67"/>
      <c r="AD726" s="67"/>
      <c r="AE726" s="67"/>
      <c r="AF726" s="67"/>
      <c r="AG726" s="67"/>
      <c r="AH726" s="67"/>
      <c r="AI726" s="67"/>
      <c r="AJ726" s="67"/>
      <c r="AK726" s="67"/>
      <c r="AL726" s="67"/>
      <c r="AM726" s="67"/>
      <c r="AN726" s="67"/>
      <c r="AO726" s="67"/>
      <c r="AP726" s="67"/>
      <c r="AQ726" s="67"/>
      <c r="AR726" s="67"/>
      <c r="AS726" s="67"/>
      <c r="AT726" s="67"/>
      <c r="AU726" s="67"/>
      <c r="AV726" s="67"/>
      <c r="AW726" s="67"/>
      <c r="AX726" s="67"/>
      <c r="AY726" s="67"/>
      <c r="AZ726" s="67"/>
      <c r="BA726" s="67"/>
      <c r="BB726" s="67"/>
      <c r="BC726" s="67"/>
      <c r="BD726" s="67"/>
      <c r="BE726" s="67"/>
      <c r="BF726" s="67"/>
      <c r="BG726" s="67"/>
      <c r="BH726" s="67"/>
      <c r="BI726" s="67"/>
      <c r="BJ726" s="67"/>
      <c r="BK726" s="67"/>
      <c r="BL726" s="67"/>
      <c r="BM726" s="67"/>
      <c r="BN726" s="67"/>
      <c r="BO726" s="67"/>
      <c r="BP726" s="67"/>
      <c r="BQ726" s="67"/>
      <c r="BR726" s="67"/>
      <c r="BS726" s="67"/>
      <c r="BT726" s="67"/>
      <c r="BU726" s="67"/>
    </row>
    <row r="727" spans="1:73" s="89" customFormat="1" ht="16.5" thickBot="1">
      <c r="A727" s="274" t="s">
        <v>1974</v>
      </c>
      <c r="B727" s="266" t="str">
        <f>+B724</f>
        <v>4.1.1.4.01</v>
      </c>
      <c r="C727" s="268" t="s">
        <v>2008</v>
      </c>
      <c r="D727" s="268"/>
      <c r="E727" s="268"/>
      <c r="F727" s="268"/>
      <c r="G727" s="268"/>
      <c r="H727" s="268" t="s">
        <v>1288</v>
      </c>
      <c r="I727" s="268" t="str">
        <f>+I725</f>
        <v>usado</v>
      </c>
      <c r="J727" s="268">
        <v>1</v>
      </c>
      <c r="K727" s="268"/>
      <c r="L727" s="268"/>
      <c r="M727" s="268" t="str">
        <f>+A721</f>
        <v>NUEVA FARMACIA</v>
      </c>
      <c r="N727" s="183"/>
      <c r="O727" s="77"/>
      <c r="P727" s="77"/>
      <c r="Q727" s="77"/>
      <c r="R727" s="77"/>
      <c r="S727" s="77"/>
      <c r="T727" s="77"/>
      <c r="U727" s="67"/>
      <c r="V727" s="67"/>
      <c r="W727" s="67"/>
      <c r="X727" s="67"/>
      <c r="Y727" s="67"/>
      <c r="Z727" s="67"/>
      <c r="AA727" s="67"/>
      <c r="AB727" s="67"/>
      <c r="AC727" s="67"/>
      <c r="AD727" s="67"/>
      <c r="AE727" s="67"/>
      <c r="AF727" s="67"/>
      <c r="AG727" s="67"/>
      <c r="AH727" s="67"/>
      <c r="AI727" s="67"/>
      <c r="AJ727" s="67"/>
      <c r="AK727" s="67"/>
      <c r="AL727" s="67"/>
      <c r="AM727" s="67"/>
      <c r="AN727" s="67"/>
      <c r="AO727" s="67"/>
      <c r="AP727" s="67"/>
      <c r="AQ727" s="67"/>
      <c r="AR727" s="67"/>
      <c r="AS727" s="67"/>
      <c r="AT727" s="67"/>
      <c r="AU727" s="67"/>
      <c r="AV727" s="67"/>
      <c r="AW727" s="67"/>
      <c r="AX727" s="67"/>
      <c r="AY727" s="67"/>
      <c r="AZ727" s="67"/>
      <c r="BA727" s="67"/>
      <c r="BB727" s="67"/>
      <c r="BC727" s="67"/>
      <c r="BD727" s="67"/>
      <c r="BE727" s="67"/>
      <c r="BF727" s="67"/>
      <c r="BG727" s="67"/>
      <c r="BH727" s="67"/>
      <c r="BI727" s="67"/>
      <c r="BJ727" s="67"/>
      <c r="BK727" s="67"/>
      <c r="BL727" s="67"/>
      <c r="BM727" s="67"/>
      <c r="BN727" s="67"/>
      <c r="BO727" s="67"/>
      <c r="BP727" s="67"/>
      <c r="BQ727" s="67"/>
      <c r="BR727" s="67"/>
      <c r="BS727" s="67"/>
      <c r="BT727" s="67"/>
      <c r="BU727" s="67"/>
    </row>
    <row r="728" spans="1:73" s="89" customFormat="1" ht="16.5" thickBot="1">
      <c r="A728" s="274" t="s">
        <v>1975</v>
      </c>
      <c r="B728" s="266" t="str">
        <f t="shared" ref="B728:B729" si="56">+B726</f>
        <v>4.1.1.4.01</v>
      </c>
      <c r="C728" s="268" t="s">
        <v>394</v>
      </c>
      <c r="D728" s="268" t="s">
        <v>502</v>
      </c>
      <c r="E728" s="268" t="s">
        <v>2005</v>
      </c>
      <c r="F728" s="268"/>
      <c r="G728" s="268"/>
      <c r="H728" s="268" t="str">
        <f>+H707</f>
        <v>Negro</v>
      </c>
      <c r="I728" s="268" t="str">
        <f>+I726</f>
        <v>usado</v>
      </c>
      <c r="J728" s="268">
        <v>1</v>
      </c>
      <c r="K728" s="268"/>
      <c r="L728" s="268"/>
      <c r="M728" s="268" t="str">
        <f>+A721</f>
        <v>NUEVA FARMACIA</v>
      </c>
      <c r="N728" s="183"/>
      <c r="O728" s="77"/>
      <c r="P728" s="77"/>
      <c r="Q728" s="77"/>
      <c r="R728" s="77"/>
      <c r="S728" s="77"/>
      <c r="T728" s="77"/>
      <c r="U728" s="67"/>
      <c r="V728" s="67"/>
      <c r="W728" s="67"/>
      <c r="X728" s="67"/>
      <c r="Y728" s="67"/>
      <c r="Z728" s="67"/>
      <c r="AA728" s="67"/>
      <c r="AB728" s="67"/>
      <c r="AC728" s="67"/>
      <c r="AD728" s="67"/>
      <c r="AE728" s="67"/>
      <c r="AF728" s="67"/>
      <c r="AG728" s="67"/>
      <c r="AH728" s="67"/>
      <c r="AI728" s="67"/>
      <c r="AJ728" s="67"/>
      <c r="AK728" s="67"/>
      <c r="AL728" s="67"/>
      <c r="AM728" s="67"/>
      <c r="AN728" s="67"/>
      <c r="AO728" s="67"/>
      <c r="AP728" s="67"/>
      <c r="AQ728" s="67"/>
      <c r="AR728" s="67"/>
      <c r="AS728" s="67"/>
      <c r="AT728" s="67"/>
      <c r="AU728" s="67"/>
      <c r="AV728" s="67"/>
      <c r="AW728" s="67"/>
      <c r="AX728" s="67"/>
      <c r="AY728" s="67"/>
      <c r="AZ728" s="67"/>
      <c r="BA728" s="67"/>
      <c r="BB728" s="67"/>
      <c r="BC728" s="67"/>
      <c r="BD728" s="67"/>
      <c r="BE728" s="67"/>
      <c r="BF728" s="67"/>
      <c r="BG728" s="67"/>
      <c r="BH728" s="67"/>
      <c r="BI728" s="67"/>
      <c r="BJ728" s="67"/>
      <c r="BK728" s="67"/>
      <c r="BL728" s="67"/>
      <c r="BM728" s="67"/>
      <c r="BN728" s="67"/>
      <c r="BO728" s="67"/>
      <c r="BP728" s="67"/>
      <c r="BQ728" s="67"/>
      <c r="BR728" s="67"/>
      <c r="BS728" s="67"/>
      <c r="BT728" s="67"/>
      <c r="BU728" s="67"/>
    </row>
    <row r="729" spans="1:73" s="89" customFormat="1" ht="16.5" thickBot="1">
      <c r="A729" s="274" t="s">
        <v>1976</v>
      </c>
      <c r="B729" s="266" t="str">
        <f t="shared" si="56"/>
        <v>4.1.1.4.01</v>
      </c>
      <c r="C729" s="268" t="s">
        <v>1351</v>
      </c>
      <c r="D729" s="268"/>
      <c r="E729" s="268"/>
      <c r="F729" s="268"/>
      <c r="G729" s="268"/>
      <c r="H729" s="268" t="s">
        <v>2006</v>
      </c>
      <c r="I729" s="268" t="str">
        <f>+I726</f>
        <v>usado</v>
      </c>
      <c r="J729" s="268">
        <v>1</v>
      </c>
      <c r="K729" s="268"/>
      <c r="L729" s="268"/>
      <c r="M729" s="268" t="str">
        <f>+A721</f>
        <v>NUEVA FARMACIA</v>
      </c>
      <c r="N729" s="183"/>
      <c r="O729" s="77"/>
      <c r="P729" s="77"/>
      <c r="Q729" s="77"/>
      <c r="R729" s="77"/>
      <c r="S729" s="77"/>
      <c r="T729" s="77"/>
      <c r="U729" s="67"/>
      <c r="V729" s="67"/>
      <c r="W729" s="67"/>
      <c r="X729" s="67"/>
      <c r="Y729" s="67"/>
      <c r="Z729" s="67"/>
      <c r="AA729" s="67"/>
      <c r="AB729" s="67"/>
      <c r="AC729" s="67"/>
      <c r="AD729" s="67"/>
      <c r="AE729" s="67"/>
      <c r="AF729" s="67"/>
      <c r="AG729" s="67"/>
      <c r="AH729" s="67"/>
      <c r="AI729" s="67"/>
      <c r="AJ729" s="67"/>
      <c r="AK729" s="67"/>
      <c r="AL729" s="67"/>
      <c r="AM729" s="67"/>
      <c r="AN729" s="67"/>
      <c r="AO729" s="67"/>
      <c r="AP729" s="67"/>
      <c r="AQ729" s="67"/>
      <c r="AR729" s="67"/>
      <c r="AS729" s="67"/>
      <c r="AT729" s="67"/>
      <c r="AU729" s="67"/>
      <c r="AV729" s="67"/>
      <c r="AW729" s="67"/>
      <c r="AX729" s="67"/>
      <c r="AY729" s="67"/>
      <c r="AZ729" s="67"/>
      <c r="BA729" s="67"/>
      <c r="BB729" s="67"/>
      <c r="BC729" s="67"/>
      <c r="BD729" s="67"/>
      <c r="BE729" s="67"/>
      <c r="BF729" s="67"/>
      <c r="BG729" s="67"/>
      <c r="BH729" s="67"/>
      <c r="BI729" s="67"/>
      <c r="BJ729" s="67"/>
      <c r="BK729" s="67"/>
      <c r="BL729" s="67"/>
      <c r="BM729" s="67"/>
      <c r="BN729" s="67"/>
      <c r="BO729" s="67"/>
      <c r="BP729" s="67"/>
      <c r="BQ729" s="67"/>
      <c r="BR729" s="67"/>
      <c r="BS729" s="67"/>
      <c r="BT729" s="67"/>
      <c r="BU729" s="67"/>
    </row>
    <row r="730" spans="1:73" s="89" customFormat="1" ht="16.5" thickBot="1">
      <c r="A730" s="274" t="s">
        <v>1977</v>
      </c>
      <c r="B730" s="272" t="str">
        <f>+B726</f>
        <v>4.1.1.4.01</v>
      </c>
      <c r="C730" s="273" t="s">
        <v>2007</v>
      </c>
      <c r="D730" s="273"/>
      <c r="E730" s="273"/>
      <c r="F730" s="273"/>
      <c r="G730" s="273"/>
      <c r="H730" s="273" t="s">
        <v>1165</v>
      </c>
      <c r="I730" s="273" t="str">
        <f>+I726</f>
        <v>usado</v>
      </c>
      <c r="J730" s="273">
        <v>1</v>
      </c>
      <c r="K730" s="273"/>
      <c r="L730" s="273"/>
      <c r="M730" s="273" t="str">
        <f>+A721</f>
        <v>NUEVA FARMACIA</v>
      </c>
      <c r="N730" s="159"/>
      <c r="O730" s="109"/>
      <c r="P730" s="109"/>
      <c r="Q730" s="109"/>
      <c r="R730" s="109"/>
      <c r="S730" s="109"/>
      <c r="T730" s="109"/>
    </row>
    <row r="731" spans="1:73" s="128" customFormat="1" ht="15.75" thickBot="1">
      <c r="A731" s="362" t="s">
        <v>2014</v>
      </c>
      <c r="B731" s="363"/>
      <c r="C731" s="363"/>
      <c r="D731" s="363"/>
      <c r="E731" s="363"/>
      <c r="F731" s="363"/>
      <c r="G731" s="363"/>
      <c r="H731" s="363"/>
      <c r="I731" s="363"/>
      <c r="J731" s="363"/>
      <c r="K731" s="363"/>
      <c r="L731" s="363"/>
      <c r="M731" s="363"/>
      <c r="N731" s="364"/>
      <c r="O731" s="126"/>
      <c r="P731" s="126"/>
      <c r="Q731" s="126"/>
      <c r="R731" s="126"/>
      <c r="S731" s="126"/>
      <c r="T731" s="126"/>
      <c r="U731" s="127"/>
      <c r="V731" s="127"/>
      <c r="W731" s="127"/>
      <c r="X731" s="127"/>
      <c r="Y731" s="127"/>
      <c r="Z731" s="127"/>
      <c r="AA731" s="127"/>
      <c r="AB731" s="127"/>
      <c r="AC731" s="127"/>
      <c r="AD731" s="127"/>
      <c r="AE731" s="127"/>
      <c r="AF731" s="127"/>
      <c r="AG731" s="127"/>
      <c r="AH731" s="127"/>
      <c r="AI731" s="127"/>
      <c r="AJ731" s="127"/>
      <c r="AK731" s="127"/>
      <c r="AL731" s="127"/>
      <c r="AM731" s="127"/>
      <c r="AN731" s="127"/>
      <c r="AO731" s="127"/>
      <c r="AP731" s="127"/>
      <c r="AQ731" s="127"/>
      <c r="AR731" s="127"/>
      <c r="AS731" s="127"/>
      <c r="AT731" s="127"/>
      <c r="AU731" s="127"/>
      <c r="AV731" s="127"/>
      <c r="AW731" s="127"/>
      <c r="AX731" s="127"/>
      <c r="AY731" s="127"/>
      <c r="AZ731" s="127"/>
      <c r="BA731" s="127"/>
      <c r="BB731" s="127"/>
      <c r="BC731" s="127"/>
      <c r="BD731" s="127"/>
      <c r="BE731" s="127"/>
      <c r="BF731" s="127"/>
      <c r="BG731" s="127"/>
      <c r="BH731" s="127"/>
      <c r="BI731" s="127"/>
      <c r="BJ731" s="127"/>
      <c r="BK731" s="127"/>
      <c r="BL731" s="127"/>
      <c r="BM731" s="127"/>
      <c r="BN731" s="127"/>
      <c r="BO731" s="127"/>
      <c r="BP731" s="127"/>
      <c r="BQ731" s="127"/>
      <c r="BR731" s="127"/>
      <c r="BS731" s="127"/>
      <c r="BT731" s="127"/>
      <c r="BU731" s="127"/>
    </row>
    <row r="732" spans="1:73" s="67" customFormat="1" ht="15.75">
      <c r="A732" s="280" t="s">
        <v>1386</v>
      </c>
      <c r="B732" s="281" t="s">
        <v>60</v>
      </c>
      <c r="C732" s="282" t="s">
        <v>1164</v>
      </c>
      <c r="D732" s="282"/>
      <c r="E732" s="282"/>
      <c r="F732" s="282"/>
      <c r="G732" s="282"/>
      <c r="H732" s="282" t="s">
        <v>672</v>
      </c>
      <c r="I732" s="282" t="str">
        <f>+I729</f>
        <v>usado</v>
      </c>
      <c r="J732" s="282">
        <f>3-1</f>
        <v>2</v>
      </c>
      <c r="K732" s="282"/>
      <c r="L732" s="282"/>
      <c r="M732" s="283" t="str">
        <f>+A731</f>
        <v>CALIDAD</v>
      </c>
      <c r="N732" s="278"/>
      <c r="O732" s="108"/>
      <c r="P732" s="108"/>
      <c r="Q732" s="108"/>
      <c r="R732" s="108"/>
      <c r="S732" s="108"/>
      <c r="T732" s="108"/>
    </row>
    <row r="733" spans="1:73" s="67" customFormat="1" ht="15.75">
      <c r="A733" s="274" t="s">
        <v>1387</v>
      </c>
      <c r="B733" s="266" t="s">
        <v>60</v>
      </c>
      <c r="C733" s="268" t="s">
        <v>1272</v>
      </c>
      <c r="D733" s="268"/>
      <c r="E733" s="268"/>
      <c r="F733" s="268"/>
      <c r="G733" s="268"/>
      <c r="H733" s="268" t="s">
        <v>1273</v>
      </c>
      <c r="I733" s="268" t="str">
        <f>+I732</f>
        <v>usado</v>
      </c>
      <c r="J733" s="268">
        <v>1</v>
      </c>
      <c r="K733" s="268"/>
      <c r="L733" s="268"/>
      <c r="M733" s="284" t="str">
        <f>+M732</f>
        <v>CALIDAD</v>
      </c>
      <c r="N733" s="184"/>
      <c r="O733" s="77"/>
      <c r="P733" s="77"/>
      <c r="Q733" s="77"/>
      <c r="R733" s="77"/>
      <c r="S733" s="77"/>
      <c r="T733" s="77"/>
    </row>
    <row r="734" spans="1:73" s="67" customFormat="1" ht="15.75">
      <c r="A734" s="274" t="s">
        <v>1388</v>
      </c>
      <c r="B734" s="266" t="s">
        <v>60</v>
      </c>
      <c r="C734" s="268" t="s">
        <v>1274</v>
      </c>
      <c r="D734" s="268"/>
      <c r="E734" s="268"/>
      <c r="F734" s="268"/>
      <c r="G734" s="268"/>
      <c r="H734" s="268" t="str">
        <f>+H732</f>
        <v>azul</v>
      </c>
      <c r="I734" s="268" t="str">
        <f>+I733</f>
        <v>usado</v>
      </c>
      <c r="J734" s="268">
        <f>+J733</f>
        <v>1</v>
      </c>
      <c r="K734" s="268"/>
      <c r="L734" s="268"/>
      <c r="M734" s="284" t="str">
        <f>+M733</f>
        <v>CALIDAD</v>
      </c>
      <c r="N734" s="184"/>
      <c r="O734" s="77"/>
      <c r="P734" s="77"/>
      <c r="Q734" s="77"/>
      <c r="R734" s="77"/>
      <c r="S734" s="77"/>
      <c r="T734" s="77"/>
    </row>
    <row r="735" spans="1:73" s="67" customFormat="1" ht="15.75">
      <c r="A735" s="274" t="s">
        <v>1389</v>
      </c>
      <c r="B735" s="266" t="s">
        <v>60</v>
      </c>
      <c r="C735" s="268" t="s">
        <v>1286</v>
      </c>
      <c r="D735" s="268"/>
      <c r="E735" s="268"/>
      <c r="F735" s="268"/>
      <c r="G735" s="268"/>
      <c r="H735" s="268" t="s">
        <v>389</v>
      </c>
      <c r="I735" s="268" t="str">
        <f>+I13</f>
        <v>nuevo</v>
      </c>
      <c r="J735" s="268">
        <v>1</v>
      </c>
      <c r="K735" s="268"/>
      <c r="L735" s="268"/>
      <c r="M735" s="284" t="str">
        <f>+M734</f>
        <v>CALIDAD</v>
      </c>
      <c r="N735" s="184"/>
      <c r="O735" s="77"/>
      <c r="P735" s="77"/>
      <c r="Q735" s="77"/>
      <c r="R735" s="77"/>
      <c r="S735" s="77"/>
      <c r="T735" s="77"/>
    </row>
    <row r="736" spans="1:73" s="67" customFormat="1" ht="15.75">
      <c r="A736" s="274" t="s">
        <v>1390</v>
      </c>
      <c r="B736" s="266" t="s">
        <v>60</v>
      </c>
      <c r="C736" s="268" t="s">
        <v>1276</v>
      </c>
      <c r="D736" s="268"/>
      <c r="E736" s="268"/>
      <c r="F736" s="268"/>
      <c r="G736" s="268"/>
      <c r="H736" s="268" t="s">
        <v>389</v>
      </c>
      <c r="I736" s="268" t="str">
        <f>+I734</f>
        <v>usado</v>
      </c>
      <c r="J736" s="268">
        <v>2</v>
      </c>
      <c r="K736" s="268"/>
      <c r="L736" s="268"/>
      <c r="M736" s="284" t="str">
        <f>+M735</f>
        <v>CALIDAD</v>
      </c>
      <c r="N736" s="184"/>
      <c r="O736" s="77"/>
      <c r="P736" s="77"/>
      <c r="Q736" s="77"/>
      <c r="R736" s="77"/>
      <c r="S736" s="77"/>
      <c r="T736" s="77"/>
    </row>
    <row r="737" spans="1:73" s="67" customFormat="1" ht="16.5" thickBot="1">
      <c r="A737" s="285" t="s">
        <v>1391</v>
      </c>
      <c r="B737" s="272" t="s">
        <v>60</v>
      </c>
      <c r="C737" s="273" t="s">
        <v>1277</v>
      </c>
      <c r="D737" s="273"/>
      <c r="E737" s="273"/>
      <c r="F737" s="273"/>
      <c r="G737" s="273"/>
      <c r="H737" s="273" t="s">
        <v>1273</v>
      </c>
      <c r="I737" s="273" t="str">
        <f>+I736</f>
        <v>usado</v>
      </c>
      <c r="J737" s="273">
        <v>1</v>
      </c>
      <c r="K737" s="273"/>
      <c r="L737" s="273"/>
      <c r="M737" s="286" t="str">
        <f>+M736</f>
        <v>CALIDAD</v>
      </c>
      <c r="N737" s="279"/>
      <c r="O737" s="107"/>
      <c r="P737" s="107"/>
      <c r="Q737" s="107"/>
      <c r="R737" s="107"/>
      <c r="S737" s="107"/>
      <c r="T737" s="107"/>
    </row>
    <row r="738" spans="1:73" s="77" customFormat="1" ht="15.75">
      <c r="A738" s="188" t="s">
        <v>1392</v>
      </c>
      <c r="B738" s="130" t="s">
        <v>60</v>
      </c>
      <c r="C738" s="131" t="s">
        <v>2216</v>
      </c>
      <c r="D738" s="131" t="s">
        <v>2217</v>
      </c>
      <c r="E738" s="131"/>
      <c r="F738" s="131"/>
      <c r="G738" s="131"/>
      <c r="H738" s="131" t="s">
        <v>2218</v>
      </c>
      <c r="I738" s="78" t="str">
        <f t="shared" ref="I738:I739" si="57">+I737</f>
        <v>usado</v>
      </c>
      <c r="J738" s="131">
        <v>1</v>
      </c>
      <c r="K738" s="131"/>
      <c r="L738" s="131"/>
      <c r="M738" s="131" t="str">
        <f>+M804</f>
        <v>ACTIVO FIJO</v>
      </c>
      <c r="N738" s="183"/>
    </row>
    <row r="739" spans="1:73" s="77" customFormat="1" ht="18.75" thickBot="1">
      <c r="A739" s="188" t="s">
        <v>1393</v>
      </c>
      <c r="B739" s="38" t="s">
        <v>60</v>
      </c>
      <c r="C739" s="189" t="s">
        <v>2219</v>
      </c>
      <c r="D739" s="183"/>
      <c r="E739" s="183"/>
      <c r="F739" s="183"/>
      <c r="G739" s="183"/>
      <c r="H739" s="183" t="s">
        <v>2046</v>
      </c>
      <c r="I739" s="106" t="str">
        <f t="shared" si="57"/>
        <v>usado</v>
      </c>
      <c r="J739" s="183">
        <v>3</v>
      </c>
      <c r="K739" s="183"/>
      <c r="L739" s="183"/>
      <c r="M739" s="183" t="str">
        <f>+M738</f>
        <v>ACTIVO FIJO</v>
      </c>
      <c r="N739" s="183"/>
    </row>
    <row r="740" spans="1:73" s="128" customFormat="1" ht="15.75" thickBot="1">
      <c r="A740" s="365" t="s">
        <v>2222</v>
      </c>
      <c r="B740" s="366"/>
      <c r="C740" s="366"/>
      <c r="D740" s="366"/>
      <c r="E740" s="366"/>
      <c r="F740" s="366"/>
      <c r="G740" s="366"/>
      <c r="H740" s="366"/>
      <c r="I740" s="366"/>
      <c r="J740" s="366"/>
      <c r="K740" s="366"/>
      <c r="L740" s="366"/>
      <c r="M740" s="366"/>
      <c r="N740" s="367"/>
      <c r="O740" s="263"/>
      <c r="P740" s="126"/>
      <c r="Q740" s="126"/>
      <c r="R740" s="126"/>
      <c r="S740" s="126"/>
      <c r="T740" s="126"/>
      <c r="U740" s="127"/>
      <c r="V740" s="127"/>
      <c r="W740" s="127"/>
      <c r="X740" s="127"/>
      <c r="Y740" s="127"/>
      <c r="Z740" s="127"/>
      <c r="AA740" s="127"/>
      <c r="AB740" s="127"/>
      <c r="AC740" s="127"/>
      <c r="AD740" s="127"/>
      <c r="AE740" s="127"/>
      <c r="AF740" s="127"/>
      <c r="AG740" s="127"/>
      <c r="AH740" s="127"/>
      <c r="AI740" s="127"/>
      <c r="AJ740" s="127"/>
      <c r="AK740" s="127"/>
      <c r="AL740" s="127"/>
      <c r="AM740" s="127"/>
      <c r="AN740" s="127"/>
      <c r="AO740" s="127"/>
      <c r="AP740" s="127"/>
      <c r="AQ740" s="127"/>
      <c r="AR740" s="127"/>
      <c r="AS740" s="127"/>
      <c r="AT740" s="127"/>
      <c r="AU740" s="127"/>
      <c r="AV740" s="127"/>
      <c r="AW740" s="127"/>
      <c r="AX740" s="127"/>
      <c r="AY740" s="127"/>
      <c r="AZ740" s="127"/>
      <c r="BA740" s="127"/>
      <c r="BB740" s="127"/>
      <c r="BC740" s="127"/>
      <c r="BD740" s="127"/>
      <c r="BE740" s="127"/>
      <c r="BF740" s="127"/>
      <c r="BG740" s="127"/>
      <c r="BH740" s="127"/>
      <c r="BI740" s="127"/>
      <c r="BJ740" s="127"/>
      <c r="BK740" s="127"/>
      <c r="BL740" s="127"/>
      <c r="BM740" s="127"/>
      <c r="BN740" s="127"/>
      <c r="BO740" s="127"/>
      <c r="BP740" s="127"/>
      <c r="BQ740" s="127"/>
      <c r="BR740" s="127"/>
      <c r="BS740" s="127"/>
      <c r="BT740" s="127"/>
      <c r="BU740" s="127"/>
    </row>
    <row r="741" spans="1:73" s="77" customFormat="1" ht="18">
      <c r="A741" s="280" t="s">
        <v>1394</v>
      </c>
      <c r="B741" s="281" t="s">
        <v>60</v>
      </c>
      <c r="C741" s="291" t="s">
        <v>2223</v>
      </c>
      <c r="D741" s="282" t="s">
        <v>2224</v>
      </c>
      <c r="E741" s="282"/>
      <c r="F741" s="282"/>
      <c r="G741" s="282"/>
      <c r="H741" s="282" t="str">
        <f>+H739</f>
        <v>PLATA</v>
      </c>
      <c r="I741" s="282" t="str">
        <f>+I737</f>
        <v>usado</v>
      </c>
      <c r="J741" s="282">
        <f>+J738</f>
        <v>1</v>
      </c>
      <c r="K741" s="282"/>
      <c r="L741" s="282"/>
      <c r="M741" s="283" t="str">
        <f>+A740</f>
        <v>CIRUJIA</v>
      </c>
      <c r="N741" s="288"/>
      <c r="O741" s="239"/>
    </row>
    <row r="742" spans="1:73" s="77" customFormat="1" ht="18">
      <c r="A742" s="265" t="s">
        <v>1395</v>
      </c>
      <c r="B742" s="266" t="s">
        <v>60</v>
      </c>
      <c r="C742" s="267" t="s">
        <v>2225</v>
      </c>
      <c r="D742" s="268" t="s">
        <v>2226</v>
      </c>
      <c r="E742" s="268"/>
      <c r="F742" s="268"/>
      <c r="G742" s="268"/>
      <c r="H742" s="268" t="str">
        <f>+H736</f>
        <v>Blanco</v>
      </c>
      <c r="I742" s="268" t="str">
        <f>+I737</f>
        <v>usado</v>
      </c>
      <c r="J742" s="268">
        <v>2</v>
      </c>
      <c r="K742" s="268"/>
      <c r="L742" s="268"/>
      <c r="M742" s="284" t="str">
        <f>+A740</f>
        <v>CIRUJIA</v>
      </c>
      <c r="N742" s="288"/>
      <c r="O742" s="239"/>
    </row>
    <row r="743" spans="1:73" s="77" customFormat="1" ht="15.75">
      <c r="A743" s="265" t="s">
        <v>1396</v>
      </c>
      <c r="B743" s="266" t="s">
        <v>60</v>
      </c>
      <c r="C743" s="268" t="s">
        <v>2227</v>
      </c>
      <c r="D743" s="268"/>
      <c r="E743" s="268"/>
      <c r="F743" s="268"/>
      <c r="G743" s="268"/>
      <c r="H743" s="268" t="str">
        <f>+H730</f>
        <v>METAL</v>
      </c>
      <c r="I743" s="268" t="str">
        <f>+I738</f>
        <v>usado</v>
      </c>
      <c r="J743" s="268">
        <v>2</v>
      </c>
      <c r="K743" s="268"/>
      <c r="L743" s="268"/>
      <c r="M743" s="284" t="str">
        <f>+A740</f>
        <v>CIRUJIA</v>
      </c>
      <c r="N743" s="288"/>
      <c r="O743" s="239"/>
    </row>
    <row r="744" spans="1:73" s="77" customFormat="1" ht="15.75">
      <c r="A744" s="265" t="s">
        <v>1397</v>
      </c>
      <c r="B744" s="266" t="s">
        <v>60</v>
      </c>
      <c r="C744" s="268" t="s">
        <v>2228</v>
      </c>
      <c r="D744" s="268"/>
      <c r="E744" s="268"/>
      <c r="F744" s="268"/>
      <c r="G744" s="268"/>
      <c r="H744" s="268" t="str">
        <f>+H743</f>
        <v>METAL</v>
      </c>
      <c r="I744" s="268" t="str">
        <f t="shared" ref="I744" si="58">+I739</f>
        <v>usado</v>
      </c>
      <c r="J744" s="268">
        <v>2</v>
      </c>
      <c r="K744" s="268"/>
      <c r="L744" s="268"/>
      <c r="M744" s="284" t="str">
        <f>+A740</f>
        <v>CIRUJIA</v>
      </c>
      <c r="N744" s="288"/>
      <c r="O744" s="239"/>
    </row>
    <row r="745" spans="1:73" s="82" customFormat="1" ht="15.75">
      <c r="A745" s="265" t="s">
        <v>1398</v>
      </c>
      <c r="B745" s="266" t="s">
        <v>60</v>
      </c>
      <c r="C745" s="268" t="s">
        <v>2229</v>
      </c>
      <c r="D745" s="268"/>
      <c r="E745" s="268"/>
      <c r="F745" s="268"/>
      <c r="G745" s="268"/>
      <c r="H745" s="268" t="str">
        <f>+H743</f>
        <v>METAL</v>
      </c>
      <c r="I745" s="268" t="str">
        <f>+I743</f>
        <v>usado</v>
      </c>
      <c r="J745" s="268">
        <v>1</v>
      </c>
      <c r="K745" s="268"/>
      <c r="L745" s="268"/>
      <c r="M745" s="284" t="str">
        <f>+A740</f>
        <v>CIRUJIA</v>
      </c>
      <c r="N745" s="289"/>
      <c r="O745" s="264"/>
      <c r="P745" s="186"/>
      <c r="Q745" s="186"/>
      <c r="R745" s="186"/>
      <c r="S745" s="186"/>
      <c r="T745" s="186"/>
      <c r="U745" s="67"/>
      <c r="V745" s="67"/>
      <c r="W745" s="67"/>
      <c r="X745" s="67"/>
      <c r="Y745" s="67"/>
      <c r="Z745" s="67"/>
      <c r="AA745" s="67"/>
      <c r="AB745" s="67"/>
      <c r="AC745" s="67"/>
      <c r="AD745" s="67"/>
      <c r="AE745" s="67"/>
      <c r="AF745" s="67"/>
      <c r="AG745" s="67"/>
      <c r="AH745" s="67"/>
      <c r="AI745" s="67"/>
      <c r="AJ745" s="67"/>
      <c r="AK745" s="67"/>
      <c r="AL745" s="67"/>
      <c r="AM745" s="67"/>
      <c r="AN745" s="67"/>
      <c r="AO745" s="67"/>
      <c r="AP745" s="67"/>
      <c r="AQ745" s="67"/>
      <c r="AR745" s="67"/>
      <c r="AS745" s="67"/>
      <c r="AT745" s="67"/>
      <c r="AU745" s="67"/>
      <c r="AV745" s="67"/>
      <c r="AW745" s="67"/>
      <c r="AX745" s="67"/>
      <c r="AY745" s="67"/>
      <c r="AZ745" s="67"/>
      <c r="BA745" s="67"/>
      <c r="BB745" s="67"/>
      <c r="BC745" s="67"/>
      <c r="BD745" s="67"/>
      <c r="BE745" s="67"/>
      <c r="BF745" s="67"/>
      <c r="BG745" s="67"/>
      <c r="BH745" s="67"/>
      <c r="BI745" s="67"/>
      <c r="BJ745" s="67"/>
      <c r="BK745" s="67"/>
      <c r="BL745" s="67"/>
      <c r="BM745" s="67"/>
      <c r="BN745" s="67"/>
      <c r="BO745" s="67"/>
      <c r="BP745" s="67"/>
      <c r="BQ745" s="67"/>
      <c r="BR745" s="67"/>
      <c r="BS745" s="67"/>
      <c r="BT745" s="67"/>
      <c r="BU745" s="67"/>
    </row>
    <row r="746" spans="1:73" s="77" customFormat="1" ht="18">
      <c r="A746" s="265" t="s">
        <v>1399</v>
      </c>
      <c r="B746" s="266" t="s">
        <v>60</v>
      </c>
      <c r="C746" s="267" t="s">
        <v>390</v>
      </c>
      <c r="D746" s="268"/>
      <c r="E746" s="268"/>
      <c r="F746" s="268"/>
      <c r="G746" s="268"/>
      <c r="H746" s="268" t="str">
        <f>+H744</f>
        <v>METAL</v>
      </c>
      <c r="I746" s="268" t="str">
        <f t="shared" ref="I746:I758" si="59">+I741</f>
        <v>usado</v>
      </c>
      <c r="J746" s="268">
        <v>5</v>
      </c>
      <c r="K746" s="268"/>
      <c r="L746" s="268"/>
      <c r="M746" s="284" t="str">
        <f>+A740</f>
        <v>CIRUJIA</v>
      </c>
      <c r="N746" s="288"/>
      <c r="O746" s="239"/>
    </row>
    <row r="747" spans="1:73" s="77" customFormat="1" ht="15.75">
      <c r="A747" s="265" t="s">
        <v>1400</v>
      </c>
      <c r="B747" s="266" t="s">
        <v>60</v>
      </c>
      <c r="C747" s="268" t="s">
        <v>2230</v>
      </c>
      <c r="D747" s="268"/>
      <c r="E747" s="268"/>
      <c r="F747" s="268"/>
      <c r="G747" s="268"/>
      <c r="H747" s="268" t="str">
        <f>+H744</f>
        <v>METAL</v>
      </c>
      <c r="I747" s="268" t="str">
        <f t="shared" si="59"/>
        <v>usado</v>
      </c>
      <c r="J747" s="268">
        <v>2</v>
      </c>
      <c r="K747" s="268"/>
      <c r="L747" s="268"/>
      <c r="M747" s="284" t="str">
        <f>+A740</f>
        <v>CIRUJIA</v>
      </c>
      <c r="N747" s="288"/>
      <c r="O747" s="239"/>
    </row>
    <row r="748" spans="1:73" s="77" customFormat="1" ht="15.75">
      <c r="A748" s="265" t="s">
        <v>1401</v>
      </c>
      <c r="B748" s="266" t="s">
        <v>60</v>
      </c>
      <c r="C748" s="268" t="s">
        <v>1179</v>
      </c>
      <c r="D748" s="268"/>
      <c r="E748" s="268"/>
      <c r="F748" s="268"/>
      <c r="G748" s="268"/>
      <c r="H748" s="268" t="str">
        <f>+H735</f>
        <v>Blanco</v>
      </c>
      <c r="I748" s="268" t="str">
        <f t="shared" si="59"/>
        <v>usado</v>
      </c>
      <c r="J748" s="268">
        <v>1</v>
      </c>
      <c r="K748" s="268"/>
      <c r="L748" s="268"/>
      <c r="M748" s="284" t="str">
        <f>+A740</f>
        <v>CIRUJIA</v>
      </c>
      <c r="N748" s="288"/>
      <c r="O748" s="239"/>
    </row>
    <row r="749" spans="1:73" s="77" customFormat="1" ht="15.75">
      <c r="A749" s="265" t="s">
        <v>1402</v>
      </c>
      <c r="B749" s="266" t="s">
        <v>60</v>
      </c>
      <c r="C749" s="268" t="s">
        <v>1539</v>
      </c>
      <c r="D749" s="268" t="s">
        <v>523</v>
      </c>
      <c r="E749" s="268" t="s">
        <v>2231</v>
      </c>
      <c r="F749" s="268"/>
      <c r="G749" s="268"/>
      <c r="H749" s="268" t="s">
        <v>2232</v>
      </c>
      <c r="I749" s="268" t="str">
        <f t="shared" si="59"/>
        <v>usado</v>
      </c>
      <c r="J749" s="268">
        <v>1</v>
      </c>
      <c r="K749" s="268"/>
      <c r="L749" s="268"/>
      <c r="M749" s="284" t="str">
        <f>+A740</f>
        <v>CIRUJIA</v>
      </c>
      <c r="N749" s="288"/>
      <c r="O749" s="239"/>
    </row>
    <row r="750" spans="1:73" s="77" customFormat="1" ht="15.75">
      <c r="A750" s="265" t="s">
        <v>1403</v>
      </c>
      <c r="B750" s="266" t="s">
        <v>60</v>
      </c>
      <c r="C750" s="268" t="s">
        <v>456</v>
      </c>
      <c r="D750" s="268" t="s">
        <v>499</v>
      </c>
      <c r="E750" s="268"/>
      <c r="F750" s="268"/>
      <c r="G750" s="268"/>
      <c r="H750" s="268" t="s">
        <v>958</v>
      </c>
      <c r="I750" s="268" t="str">
        <f t="shared" si="59"/>
        <v>usado</v>
      </c>
      <c r="J750" s="268">
        <f>4+1+1</f>
        <v>6</v>
      </c>
      <c r="K750" s="268"/>
      <c r="L750" s="268"/>
      <c r="M750" s="284" t="str">
        <f>+A740</f>
        <v>CIRUJIA</v>
      </c>
      <c r="N750" s="288"/>
      <c r="O750" s="239"/>
    </row>
    <row r="751" spans="1:73" s="77" customFormat="1" ht="15.75">
      <c r="A751" s="265" t="s">
        <v>1404</v>
      </c>
      <c r="B751" s="266" t="s">
        <v>60</v>
      </c>
      <c r="C751" s="268" t="s">
        <v>2233</v>
      </c>
      <c r="D751" s="268" t="s">
        <v>494</v>
      </c>
      <c r="E751" s="268"/>
      <c r="F751" s="268"/>
      <c r="G751" s="268"/>
      <c r="H751" s="268" t="str">
        <f>+H748</f>
        <v>Blanco</v>
      </c>
      <c r="I751" s="268" t="str">
        <f t="shared" si="59"/>
        <v>usado</v>
      </c>
      <c r="J751" s="268">
        <v>1</v>
      </c>
      <c r="K751" s="268"/>
      <c r="L751" s="268"/>
      <c r="M751" s="284" t="str">
        <f>+A740</f>
        <v>CIRUJIA</v>
      </c>
      <c r="N751" s="288"/>
      <c r="O751" s="239"/>
    </row>
    <row r="752" spans="1:73" s="77" customFormat="1" ht="15.75">
      <c r="A752" s="265" t="s">
        <v>1405</v>
      </c>
      <c r="B752" s="266" t="s">
        <v>60</v>
      </c>
      <c r="C752" s="268" t="s">
        <v>2234</v>
      </c>
      <c r="D752" s="268" t="s">
        <v>976</v>
      </c>
      <c r="E752" s="268" t="s">
        <v>2235</v>
      </c>
      <c r="F752" s="268"/>
      <c r="G752" s="268"/>
      <c r="H752" s="268" t="str">
        <f>+H749</f>
        <v>GRIS/AZUL</v>
      </c>
      <c r="I752" s="268" t="str">
        <f t="shared" si="59"/>
        <v>usado</v>
      </c>
      <c r="J752" s="268">
        <v>1</v>
      </c>
      <c r="K752" s="268"/>
      <c r="L752" s="268"/>
      <c r="M752" s="284" t="str">
        <f>+A740</f>
        <v>CIRUJIA</v>
      </c>
      <c r="N752" s="288"/>
      <c r="O752" s="239"/>
    </row>
    <row r="753" spans="1:15" s="77" customFormat="1" ht="15.75">
      <c r="A753" s="265" t="s">
        <v>1406</v>
      </c>
      <c r="B753" s="266" t="s">
        <v>60</v>
      </c>
      <c r="C753" s="268" t="s">
        <v>2236</v>
      </c>
      <c r="D753" s="268" t="str">
        <f>+D751</f>
        <v>COVIDIEN</v>
      </c>
      <c r="E753" s="268" t="s">
        <v>2237</v>
      </c>
      <c r="F753" s="268"/>
      <c r="G753" s="268"/>
      <c r="H753" s="268" t="str">
        <f>+H752</f>
        <v>GRIS/AZUL</v>
      </c>
      <c r="I753" s="268" t="str">
        <f t="shared" si="59"/>
        <v>usado</v>
      </c>
      <c r="J753" s="268">
        <v>1</v>
      </c>
      <c r="K753" s="268"/>
      <c r="L753" s="268"/>
      <c r="M753" s="284" t="str">
        <f>+A740</f>
        <v>CIRUJIA</v>
      </c>
      <c r="N753" s="288"/>
      <c r="O753" s="239"/>
    </row>
    <row r="754" spans="1:15" s="77" customFormat="1" ht="15.75">
      <c r="A754" s="265" t="s">
        <v>1407</v>
      </c>
      <c r="B754" s="266" t="s">
        <v>60</v>
      </c>
      <c r="C754" s="268" t="s">
        <v>2238</v>
      </c>
      <c r="D754" s="268" t="str">
        <f>+D751</f>
        <v>COVIDIEN</v>
      </c>
      <c r="E754" s="268"/>
      <c r="F754" s="268"/>
      <c r="G754" s="268"/>
      <c r="H754" s="268" t="str">
        <f>+H749</f>
        <v>GRIS/AZUL</v>
      </c>
      <c r="I754" s="268" t="str">
        <f t="shared" si="59"/>
        <v>usado</v>
      </c>
      <c r="J754" s="268">
        <v>1</v>
      </c>
      <c r="K754" s="268"/>
      <c r="L754" s="268"/>
      <c r="M754" s="284" t="str">
        <f>+A740</f>
        <v>CIRUJIA</v>
      </c>
      <c r="N754" s="288"/>
      <c r="O754" s="239"/>
    </row>
    <row r="755" spans="1:15" s="77" customFormat="1" ht="15.75">
      <c r="A755" s="265" t="s">
        <v>1408</v>
      </c>
      <c r="B755" s="266" t="s">
        <v>60</v>
      </c>
      <c r="C755" s="268" t="s">
        <v>2239</v>
      </c>
      <c r="D755" s="268" t="str">
        <f>+D753</f>
        <v>COVIDIEN</v>
      </c>
      <c r="E755" s="268"/>
      <c r="F755" s="268"/>
      <c r="G755" s="268"/>
      <c r="H755" s="268" t="str">
        <f>+H753</f>
        <v>GRIS/AZUL</v>
      </c>
      <c r="I755" s="268" t="str">
        <f t="shared" si="59"/>
        <v>usado</v>
      </c>
      <c r="J755" s="268">
        <v>1</v>
      </c>
      <c r="K755" s="268"/>
      <c r="L755" s="268"/>
      <c r="M755" s="284" t="str">
        <f>+A740</f>
        <v>CIRUJIA</v>
      </c>
      <c r="N755" s="288"/>
      <c r="O755" s="239"/>
    </row>
    <row r="756" spans="1:15" s="77" customFormat="1" ht="15.75">
      <c r="A756" s="265" t="s">
        <v>1409</v>
      </c>
      <c r="B756" s="266" t="s">
        <v>60</v>
      </c>
      <c r="C756" s="268" t="s">
        <v>2240</v>
      </c>
      <c r="D756" s="268" t="str">
        <f>+D753</f>
        <v>COVIDIEN</v>
      </c>
      <c r="E756" s="268"/>
      <c r="F756" s="268"/>
      <c r="G756" s="268"/>
      <c r="H756" s="268" t="str">
        <f>+H742</f>
        <v>Blanco</v>
      </c>
      <c r="I756" s="268" t="str">
        <f t="shared" si="59"/>
        <v>usado</v>
      </c>
      <c r="J756" s="268">
        <v>1</v>
      </c>
      <c r="K756" s="268"/>
      <c r="L756" s="268"/>
      <c r="M756" s="284" t="str">
        <f>+A740</f>
        <v>CIRUJIA</v>
      </c>
      <c r="N756" s="288"/>
      <c r="O756" s="239"/>
    </row>
    <row r="757" spans="1:15" s="77" customFormat="1" ht="15.75">
      <c r="A757" s="265" t="s">
        <v>1410</v>
      </c>
      <c r="B757" s="266" t="s">
        <v>60</v>
      </c>
      <c r="C757" s="268" t="s">
        <v>2241</v>
      </c>
      <c r="D757" s="268" t="s">
        <v>2242</v>
      </c>
      <c r="E757" s="268">
        <v>3040</v>
      </c>
      <c r="F757" s="268"/>
      <c r="G757" s="268"/>
      <c r="H757" s="268" t="s">
        <v>2243</v>
      </c>
      <c r="I757" s="268" t="str">
        <f t="shared" si="59"/>
        <v>usado</v>
      </c>
      <c r="J757" s="268">
        <v>1</v>
      </c>
      <c r="K757" s="268"/>
      <c r="L757" s="268"/>
      <c r="M757" s="284" t="str">
        <f>+A740</f>
        <v>CIRUJIA</v>
      </c>
      <c r="N757" s="288"/>
      <c r="O757" s="239"/>
    </row>
    <row r="758" spans="1:15" s="77" customFormat="1" ht="15.75">
      <c r="A758" s="265" t="s">
        <v>1411</v>
      </c>
      <c r="B758" s="266" t="s">
        <v>60</v>
      </c>
      <c r="C758" s="268" t="s">
        <v>2244</v>
      </c>
      <c r="D758" s="268"/>
      <c r="E758" s="268"/>
      <c r="F758" s="268"/>
      <c r="G758" s="268"/>
      <c r="H758" s="268" t="str">
        <f>+H745</f>
        <v>METAL</v>
      </c>
      <c r="I758" s="268" t="str">
        <f t="shared" si="59"/>
        <v>usado</v>
      </c>
      <c r="J758" s="268">
        <v>1</v>
      </c>
      <c r="K758" s="268"/>
      <c r="L758" s="268"/>
      <c r="M758" s="284" t="str">
        <f>+A740</f>
        <v>CIRUJIA</v>
      </c>
      <c r="N758" s="288"/>
      <c r="O758" s="239"/>
    </row>
    <row r="759" spans="1:15" s="77" customFormat="1" ht="15.75">
      <c r="A759" s="265" t="s">
        <v>1412</v>
      </c>
      <c r="B759" s="266" t="s">
        <v>60</v>
      </c>
      <c r="C759" s="268" t="s">
        <v>2245</v>
      </c>
      <c r="D759" s="268"/>
      <c r="E759" s="268"/>
      <c r="F759" s="268"/>
      <c r="G759" s="268"/>
      <c r="H759" s="268" t="str">
        <f>+H758</f>
        <v>METAL</v>
      </c>
      <c r="I759" s="268" t="str">
        <f>+I754</f>
        <v>usado</v>
      </c>
      <c r="J759" s="268">
        <v>1</v>
      </c>
      <c r="K759" s="268"/>
      <c r="L759" s="268"/>
      <c r="M759" s="284" t="str">
        <f>+A740</f>
        <v>CIRUJIA</v>
      </c>
      <c r="N759" s="288"/>
      <c r="O759" s="239"/>
    </row>
    <row r="760" spans="1:15" s="77" customFormat="1" ht="15.75">
      <c r="A760" s="265" t="s">
        <v>1413</v>
      </c>
      <c r="B760" s="266" t="s">
        <v>60</v>
      </c>
      <c r="C760" s="268" t="s">
        <v>2246</v>
      </c>
      <c r="D760" s="268" t="s">
        <v>2247</v>
      </c>
      <c r="E760" s="268"/>
      <c r="F760" s="268"/>
      <c r="G760" s="268"/>
      <c r="H760" s="268" t="s">
        <v>2035</v>
      </c>
      <c r="I760" s="268" t="str">
        <f t="shared" ref="I760:I766" si="60">+I755</f>
        <v>usado</v>
      </c>
      <c r="J760" s="268">
        <v>1</v>
      </c>
      <c r="K760" s="268"/>
      <c r="L760" s="268"/>
      <c r="M760" s="284" t="str">
        <f>+A740</f>
        <v>CIRUJIA</v>
      </c>
      <c r="N760" s="288"/>
      <c r="O760" s="239"/>
    </row>
    <row r="761" spans="1:15" s="77" customFormat="1" ht="15.75">
      <c r="A761" s="265" t="s">
        <v>1414</v>
      </c>
      <c r="B761" s="266" t="s">
        <v>60</v>
      </c>
      <c r="C761" s="268" t="s">
        <v>2248</v>
      </c>
      <c r="D761" s="268" t="s">
        <v>2249</v>
      </c>
      <c r="E761" s="268"/>
      <c r="F761" s="268"/>
      <c r="G761" s="268"/>
      <c r="H761" s="268" t="str">
        <f>+H753</f>
        <v>GRIS/AZUL</v>
      </c>
      <c r="I761" s="268" t="str">
        <f t="shared" si="60"/>
        <v>usado</v>
      </c>
      <c r="J761" s="268">
        <v>1</v>
      </c>
      <c r="K761" s="268"/>
      <c r="L761" s="268"/>
      <c r="M761" s="284" t="str">
        <f>+A740</f>
        <v>CIRUJIA</v>
      </c>
      <c r="N761" s="288"/>
      <c r="O761" s="239"/>
    </row>
    <row r="762" spans="1:15" s="77" customFormat="1" ht="15.75">
      <c r="A762" s="265" t="s">
        <v>1415</v>
      </c>
      <c r="B762" s="266" t="s">
        <v>60</v>
      </c>
      <c r="C762" s="268" t="s">
        <v>2250</v>
      </c>
      <c r="D762" s="268"/>
      <c r="E762" s="268"/>
      <c r="F762" s="268"/>
      <c r="G762" s="268"/>
      <c r="H762" s="268" t="str">
        <f>+H745</f>
        <v>METAL</v>
      </c>
      <c r="I762" s="268" t="str">
        <f t="shared" si="60"/>
        <v>usado</v>
      </c>
      <c r="J762" s="268">
        <v>3</v>
      </c>
      <c r="K762" s="268"/>
      <c r="L762" s="268"/>
      <c r="M762" s="284" t="str">
        <f>+A740</f>
        <v>CIRUJIA</v>
      </c>
      <c r="N762" s="288"/>
      <c r="O762" s="239"/>
    </row>
    <row r="763" spans="1:15" s="77" customFormat="1" ht="15.75">
      <c r="A763" s="265" t="s">
        <v>1416</v>
      </c>
      <c r="B763" s="266" t="s">
        <v>60</v>
      </c>
      <c r="C763" s="268" t="s">
        <v>974</v>
      </c>
      <c r="D763" s="268" t="s">
        <v>2251</v>
      </c>
      <c r="E763" s="268"/>
      <c r="F763" s="268"/>
      <c r="G763" s="268"/>
      <c r="H763" s="268" t="str">
        <f>+H752</f>
        <v>GRIS/AZUL</v>
      </c>
      <c r="I763" s="268" t="str">
        <f t="shared" si="60"/>
        <v>usado</v>
      </c>
      <c r="J763" s="268">
        <v>2</v>
      </c>
      <c r="K763" s="268"/>
      <c r="L763" s="268"/>
      <c r="M763" s="284" t="str">
        <f>+A740</f>
        <v>CIRUJIA</v>
      </c>
      <c r="N763" s="288"/>
      <c r="O763" s="239"/>
    </row>
    <row r="764" spans="1:15" s="77" customFormat="1" ht="15.75">
      <c r="A764" s="265" t="s">
        <v>1417</v>
      </c>
      <c r="B764" s="266" t="s">
        <v>60</v>
      </c>
      <c r="C764" s="268" t="s">
        <v>1539</v>
      </c>
      <c r="D764" s="268" t="s">
        <v>589</v>
      </c>
      <c r="E764" s="268"/>
      <c r="F764" s="268"/>
      <c r="G764" s="268"/>
      <c r="H764" s="268" t="s">
        <v>958</v>
      </c>
      <c r="I764" s="268" t="str">
        <f t="shared" si="60"/>
        <v>usado</v>
      </c>
      <c r="J764" s="268">
        <v>1</v>
      </c>
      <c r="K764" s="268"/>
      <c r="L764" s="268"/>
      <c r="M764" s="284" t="str">
        <f>+A740</f>
        <v>CIRUJIA</v>
      </c>
      <c r="N764" s="288"/>
      <c r="O764" s="239"/>
    </row>
    <row r="765" spans="1:15" s="77" customFormat="1" ht="15.75">
      <c r="A765" s="265" t="s">
        <v>1418</v>
      </c>
      <c r="B765" s="266" t="s">
        <v>60</v>
      </c>
      <c r="C765" s="268" t="s">
        <v>2233</v>
      </c>
      <c r="D765" s="268" t="str">
        <f>+D749</f>
        <v>DRAGER</v>
      </c>
      <c r="E765" s="268"/>
      <c r="F765" s="268"/>
      <c r="G765" s="268"/>
      <c r="H765" s="268" t="str">
        <f>+H761</f>
        <v>GRIS/AZUL</v>
      </c>
      <c r="I765" s="268" t="str">
        <f t="shared" si="60"/>
        <v>usado</v>
      </c>
      <c r="J765" s="268">
        <v>1</v>
      </c>
      <c r="K765" s="268"/>
      <c r="L765" s="268"/>
      <c r="M765" s="284" t="str">
        <f>+A740</f>
        <v>CIRUJIA</v>
      </c>
      <c r="N765" s="288"/>
      <c r="O765" s="239"/>
    </row>
    <row r="766" spans="1:15" s="77" customFormat="1" ht="15.75">
      <c r="A766" s="265" t="s">
        <v>1419</v>
      </c>
      <c r="B766" s="266" t="s">
        <v>60</v>
      </c>
      <c r="C766" s="268" t="s">
        <v>2252</v>
      </c>
      <c r="D766" s="268" t="str">
        <f>+D749</f>
        <v>DRAGER</v>
      </c>
      <c r="E766" s="268"/>
      <c r="F766" s="268"/>
      <c r="G766" s="268"/>
      <c r="H766" s="268" t="str">
        <f>+H749</f>
        <v>GRIS/AZUL</v>
      </c>
      <c r="I766" s="268" t="str">
        <f t="shared" si="60"/>
        <v>usado</v>
      </c>
      <c r="J766" s="268">
        <v>1</v>
      </c>
      <c r="K766" s="268"/>
      <c r="L766" s="268"/>
      <c r="M766" s="284" t="str">
        <f>+A740</f>
        <v>CIRUJIA</v>
      </c>
      <c r="N766" s="288"/>
      <c r="O766" s="239"/>
    </row>
    <row r="767" spans="1:15" s="77" customFormat="1" ht="15.75">
      <c r="A767" s="265" t="s">
        <v>1420</v>
      </c>
      <c r="B767" s="266" t="s">
        <v>60</v>
      </c>
      <c r="C767" s="268" t="s">
        <v>456</v>
      </c>
      <c r="D767" s="268" t="s">
        <v>2253</v>
      </c>
      <c r="E767" s="268"/>
      <c r="F767" s="268"/>
      <c r="G767" s="268"/>
      <c r="H767" s="268" t="str">
        <f>+H766</f>
        <v>GRIS/AZUL</v>
      </c>
      <c r="I767" s="268" t="str">
        <f>+I764</f>
        <v>usado</v>
      </c>
      <c r="J767" s="268">
        <v>1</v>
      </c>
      <c r="K767" s="268"/>
      <c r="L767" s="268"/>
      <c r="M767" s="284" t="str">
        <f>+A740</f>
        <v>CIRUJIA</v>
      </c>
      <c r="N767" s="288"/>
      <c r="O767" s="239"/>
    </row>
    <row r="768" spans="1:15" s="77" customFormat="1" ht="15.75">
      <c r="A768" s="265" t="s">
        <v>1421</v>
      </c>
      <c r="B768" s="266" t="s">
        <v>60</v>
      </c>
      <c r="C768" s="268" t="str">
        <f>+C761</f>
        <v>CUNA CANGURO</v>
      </c>
      <c r="D768" s="268" t="str">
        <f>+D765</f>
        <v>DRAGER</v>
      </c>
      <c r="E768" s="268"/>
      <c r="F768" s="268"/>
      <c r="G768" s="268"/>
      <c r="H768" s="268" t="str">
        <f>+H766</f>
        <v>GRIS/AZUL</v>
      </c>
      <c r="I768" s="268" t="str">
        <f>+I747</f>
        <v>usado</v>
      </c>
      <c r="J768" s="268">
        <v>2</v>
      </c>
      <c r="K768" s="268"/>
      <c r="L768" s="268"/>
      <c r="M768" s="284" t="str">
        <f>+A740</f>
        <v>CIRUJIA</v>
      </c>
      <c r="N768" s="288"/>
      <c r="O768" s="239"/>
    </row>
    <row r="769" spans="1:15" s="77" customFormat="1" ht="15.75">
      <c r="A769" s="265" t="s">
        <v>1422</v>
      </c>
      <c r="B769" s="266" t="s">
        <v>60</v>
      </c>
      <c r="C769" s="268" t="s">
        <v>1558</v>
      </c>
      <c r="D769" s="268" t="s">
        <v>2254</v>
      </c>
      <c r="E769" s="268"/>
      <c r="F769" s="268"/>
      <c r="G769" s="268"/>
      <c r="H769" s="268" t="str">
        <f>+H744</f>
        <v>METAL</v>
      </c>
      <c r="I769" s="268" t="str">
        <f>+I750</f>
        <v>usado</v>
      </c>
      <c r="J769" s="268">
        <v>1</v>
      </c>
      <c r="K769" s="268"/>
      <c r="L769" s="268"/>
      <c r="M769" s="284" t="str">
        <f>+A740</f>
        <v>CIRUJIA</v>
      </c>
      <c r="N769" s="288"/>
      <c r="O769" s="239"/>
    </row>
    <row r="770" spans="1:15" s="77" customFormat="1" ht="15.75">
      <c r="A770" s="265" t="s">
        <v>1423</v>
      </c>
      <c r="B770" s="266" t="s">
        <v>60</v>
      </c>
      <c r="C770" s="268" t="s">
        <v>2255</v>
      </c>
      <c r="D770" s="268"/>
      <c r="E770" s="268"/>
      <c r="F770" s="268"/>
      <c r="G770" s="268"/>
      <c r="H770" s="268" t="str">
        <f>+H746</f>
        <v>METAL</v>
      </c>
      <c r="I770" s="268" t="str">
        <f>+I747</f>
        <v>usado</v>
      </c>
      <c r="J770" s="268">
        <v>1</v>
      </c>
      <c r="K770" s="268"/>
      <c r="L770" s="268"/>
      <c r="M770" s="284" t="str">
        <f>+A740</f>
        <v>CIRUJIA</v>
      </c>
      <c r="N770" s="288"/>
      <c r="O770" s="239"/>
    </row>
    <row r="771" spans="1:15" s="77" customFormat="1" ht="15.75">
      <c r="A771" s="265" t="s">
        <v>1424</v>
      </c>
      <c r="B771" s="266" t="s">
        <v>60</v>
      </c>
      <c r="C771" s="268" t="str">
        <f>+C769</f>
        <v>MAQUINA DE ESTERILIZACION</v>
      </c>
      <c r="D771" s="268" t="s">
        <v>2224</v>
      </c>
      <c r="E771" s="268"/>
      <c r="F771" s="268"/>
      <c r="G771" s="268"/>
      <c r="H771" s="268" t="str">
        <f>+H745</f>
        <v>METAL</v>
      </c>
      <c r="I771" s="268" t="str">
        <f>+I750</f>
        <v>usado</v>
      </c>
      <c r="J771" s="268">
        <v>1</v>
      </c>
      <c r="K771" s="268"/>
      <c r="L771" s="268"/>
      <c r="M771" s="284" t="str">
        <f>+A740</f>
        <v>CIRUJIA</v>
      </c>
      <c r="N771" s="288"/>
      <c r="O771" s="239"/>
    </row>
    <row r="772" spans="1:15" s="77" customFormat="1" ht="15.75">
      <c r="A772" s="265" t="s">
        <v>1425</v>
      </c>
      <c r="B772" s="266" t="s">
        <v>60</v>
      </c>
      <c r="C772" s="268" t="s">
        <v>2256</v>
      </c>
      <c r="D772" s="268"/>
      <c r="E772" s="268"/>
      <c r="F772" s="268"/>
      <c r="G772" s="268"/>
      <c r="H772" s="268" t="str">
        <f>+H769</f>
        <v>METAL</v>
      </c>
      <c r="I772" s="268" t="str">
        <f>+I761</f>
        <v>usado</v>
      </c>
      <c r="J772" s="268">
        <v>1</v>
      </c>
      <c r="K772" s="268"/>
      <c r="L772" s="268"/>
      <c r="M772" s="284" t="str">
        <f>+A740</f>
        <v>CIRUJIA</v>
      </c>
      <c r="N772" s="288"/>
      <c r="O772" s="239"/>
    </row>
    <row r="773" spans="1:15" s="77" customFormat="1" ht="15.75">
      <c r="A773" s="265" t="s">
        <v>1426</v>
      </c>
      <c r="B773" s="266" t="s">
        <v>60</v>
      </c>
      <c r="C773" s="268" t="s">
        <v>2257</v>
      </c>
      <c r="D773" s="268"/>
      <c r="E773" s="268"/>
      <c r="F773" s="268"/>
      <c r="G773" s="268"/>
      <c r="H773" s="268" t="str">
        <f>+H758</f>
        <v>METAL</v>
      </c>
      <c r="I773" s="268" t="str">
        <f>+I751</f>
        <v>usado</v>
      </c>
      <c r="J773" s="268">
        <v>2</v>
      </c>
      <c r="K773" s="268"/>
      <c r="L773" s="268"/>
      <c r="M773" s="284" t="str">
        <f>+A740</f>
        <v>CIRUJIA</v>
      </c>
      <c r="N773" s="288"/>
      <c r="O773" s="239"/>
    </row>
    <row r="774" spans="1:15" s="77" customFormat="1" ht="15.75">
      <c r="A774" s="265" t="s">
        <v>1427</v>
      </c>
      <c r="B774" s="266" t="s">
        <v>60</v>
      </c>
      <c r="C774" s="268" t="s">
        <v>2258</v>
      </c>
      <c r="D774" s="268"/>
      <c r="E774" s="268"/>
      <c r="F774" s="268"/>
      <c r="G774" s="268"/>
      <c r="H774" s="268" t="s">
        <v>2025</v>
      </c>
      <c r="I774" s="268" t="str">
        <f>+I762</f>
        <v>usado</v>
      </c>
      <c r="J774" s="268">
        <f>+J773</f>
        <v>2</v>
      </c>
      <c r="K774" s="268"/>
      <c r="L774" s="268"/>
      <c r="M774" s="284" t="str">
        <f>+A740</f>
        <v>CIRUJIA</v>
      </c>
      <c r="N774" s="288"/>
      <c r="O774" s="239"/>
    </row>
    <row r="775" spans="1:15" s="77" customFormat="1" ht="15.75">
      <c r="A775" s="265" t="s">
        <v>1428</v>
      </c>
      <c r="B775" s="266" t="s">
        <v>60</v>
      </c>
      <c r="C775" s="268" t="s">
        <v>1510</v>
      </c>
      <c r="D775" s="268"/>
      <c r="E775" s="268"/>
      <c r="F775" s="268"/>
      <c r="G775" s="268"/>
      <c r="H775" s="268" t="str">
        <f>+H766</f>
        <v>GRIS/AZUL</v>
      </c>
      <c r="I775" s="268" t="str">
        <f>+I765</f>
        <v>usado</v>
      </c>
      <c r="J775" s="268">
        <f>5+1+1+1+1</f>
        <v>9</v>
      </c>
      <c r="K775" s="268"/>
      <c r="L775" s="268"/>
      <c r="M775" s="284" t="str">
        <f>+A740</f>
        <v>CIRUJIA</v>
      </c>
      <c r="N775" s="288"/>
      <c r="O775" s="239"/>
    </row>
    <row r="776" spans="1:15" s="77" customFormat="1" ht="15.75">
      <c r="A776" s="265" t="s">
        <v>1429</v>
      </c>
      <c r="B776" s="266" t="s">
        <v>60</v>
      </c>
      <c r="C776" s="268" t="s">
        <v>2259</v>
      </c>
      <c r="D776" s="268" t="str">
        <f>+D752</f>
        <v>ADVANCED</v>
      </c>
      <c r="E776" s="268" t="s">
        <v>2260</v>
      </c>
      <c r="F776" s="268"/>
      <c r="G776" s="268"/>
      <c r="H776" s="268" t="str">
        <f>+H761</f>
        <v>GRIS/AZUL</v>
      </c>
      <c r="I776" s="268" t="str">
        <f>+I750</f>
        <v>usado</v>
      </c>
      <c r="J776" s="268">
        <v>2</v>
      </c>
      <c r="K776" s="268"/>
      <c r="L776" s="268"/>
      <c r="M776" s="284" t="str">
        <f>+A740</f>
        <v>CIRUJIA</v>
      </c>
      <c r="N776" s="288"/>
      <c r="O776" s="239"/>
    </row>
    <row r="777" spans="1:15" s="77" customFormat="1" ht="15.75">
      <c r="A777" s="265" t="s">
        <v>1430</v>
      </c>
      <c r="B777" s="266" t="s">
        <v>60</v>
      </c>
      <c r="C777" s="268" t="s">
        <v>2261</v>
      </c>
      <c r="D777" s="268"/>
      <c r="E777" s="268"/>
      <c r="F777" s="268"/>
      <c r="G777" s="268"/>
      <c r="H777" s="268" t="str">
        <f>+H746</f>
        <v>METAL</v>
      </c>
      <c r="I777" s="268" t="str">
        <f>+I750</f>
        <v>usado</v>
      </c>
      <c r="J777" s="268">
        <v>1</v>
      </c>
      <c r="K777" s="268"/>
      <c r="L777" s="268"/>
      <c r="M777" s="284" t="str">
        <f>+A740</f>
        <v>CIRUJIA</v>
      </c>
      <c r="N777" s="288"/>
      <c r="O777" s="239"/>
    </row>
    <row r="778" spans="1:15" s="77" customFormat="1" ht="15.75">
      <c r="A778" s="265" t="s">
        <v>1431</v>
      </c>
      <c r="B778" s="266" t="s">
        <v>60</v>
      </c>
      <c r="C778" s="268" t="s">
        <v>2262</v>
      </c>
      <c r="D778" s="268"/>
      <c r="E778" s="268"/>
      <c r="F778" s="268"/>
      <c r="G778" s="268"/>
      <c r="H778" s="268" t="str">
        <f>+H746</f>
        <v>METAL</v>
      </c>
      <c r="I778" s="268" t="str">
        <f>+I750</f>
        <v>usado</v>
      </c>
      <c r="J778" s="268">
        <v>1</v>
      </c>
      <c r="K778" s="268"/>
      <c r="L778" s="268"/>
      <c r="M778" s="284" t="str">
        <f>+A740</f>
        <v>CIRUJIA</v>
      </c>
      <c r="N778" s="288"/>
      <c r="O778" s="239"/>
    </row>
    <row r="779" spans="1:15" s="77" customFormat="1" ht="15.75">
      <c r="A779" s="265" t="s">
        <v>1432</v>
      </c>
      <c r="B779" s="266" t="s">
        <v>60</v>
      </c>
      <c r="C779" s="268" t="s">
        <v>2263</v>
      </c>
      <c r="D779" s="268" t="s">
        <v>388</v>
      </c>
      <c r="E779" s="268"/>
      <c r="F779" s="268"/>
      <c r="G779" s="268"/>
      <c r="H779" s="268" t="str">
        <f>+H748</f>
        <v>Blanco</v>
      </c>
      <c r="I779" s="268" t="str">
        <f>+I755</f>
        <v>usado</v>
      </c>
      <c r="J779" s="268">
        <v>1</v>
      </c>
      <c r="K779" s="268"/>
      <c r="L779" s="268"/>
      <c r="M779" s="284" t="str">
        <f>+M754</f>
        <v>CIRUJIA</v>
      </c>
      <c r="N779" s="288"/>
      <c r="O779" s="239"/>
    </row>
    <row r="780" spans="1:15" s="77" customFormat="1" ht="15.75">
      <c r="A780" s="265" t="s">
        <v>1433</v>
      </c>
      <c r="B780" s="266" t="s">
        <v>60</v>
      </c>
      <c r="C780" s="268" t="s">
        <v>2264</v>
      </c>
      <c r="D780" s="268"/>
      <c r="E780" s="268"/>
      <c r="F780" s="268"/>
      <c r="G780" s="268"/>
      <c r="H780" s="268" t="str">
        <f>+H753</f>
        <v>GRIS/AZUL</v>
      </c>
      <c r="I780" s="268" t="str">
        <f>+I744</f>
        <v>usado</v>
      </c>
      <c r="J780" s="268">
        <v>1</v>
      </c>
      <c r="K780" s="268"/>
      <c r="L780" s="268"/>
      <c r="M780" s="284" t="str">
        <f>+M744</f>
        <v>CIRUJIA</v>
      </c>
      <c r="N780" s="288"/>
      <c r="O780" s="239"/>
    </row>
    <row r="781" spans="1:15" s="77" customFormat="1" ht="15.75">
      <c r="A781" s="265" t="s">
        <v>1434</v>
      </c>
      <c r="B781" s="266" t="s">
        <v>60</v>
      </c>
      <c r="C781" s="268" t="s">
        <v>2265</v>
      </c>
      <c r="D781" s="268"/>
      <c r="E781" s="268"/>
      <c r="F781" s="268"/>
      <c r="G781" s="268"/>
      <c r="H781" s="268" t="s">
        <v>1181</v>
      </c>
      <c r="I781" s="268" t="str">
        <f>+I750</f>
        <v>usado</v>
      </c>
      <c r="J781" s="268">
        <v>1</v>
      </c>
      <c r="K781" s="268"/>
      <c r="L781" s="268"/>
      <c r="M781" s="284" t="str">
        <f>+M750</f>
        <v>CIRUJIA</v>
      </c>
      <c r="N781" s="288"/>
      <c r="O781" s="239"/>
    </row>
    <row r="782" spans="1:15" s="77" customFormat="1" ht="15.75">
      <c r="A782" s="265" t="s">
        <v>1435</v>
      </c>
      <c r="B782" s="266" t="s">
        <v>60</v>
      </c>
      <c r="C782" s="268" t="s">
        <v>2266</v>
      </c>
      <c r="D782" s="268"/>
      <c r="E782" s="268"/>
      <c r="F782" s="268"/>
      <c r="G782" s="268"/>
      <c r="H782" s="268" t="str">
        <f>+H781</f>
        <v>AZUL</v>
      </c>
      <c r="I782" s="268" t="str">
        <f>+I770</f>
        <v>usado</v>
      </c>
      <c r="J782" s="268">
        <v>2</v>
      </c>
      <c r="K782" s="268"/>
      <c r="L782" s="268"/>
      <c r="M782" s="284" t="str">
        <f>+M763</f>
        <v>CIRUJIA</v>
      </c>
      <c r="N782" s="288"/>
      <c r="O782" s="239"/>
    </row>
    <row r="783" spans="1:15" s="77" customFormat="1" ht="15.75">
      <c r="A783" s="265" t="s">
        <v>1436</v>
      </c>
      <c r="B783" s="266" t="s">
        <v>60</v>
      </c>
      <c r="C783" s="268" t="s">
        <v>965</v>
      </c>
      <c r="D783" s="268" t="s">
        <v>966</v>
      </c>
      <c r="E783" s="268"/>
      <c r="F783" s="268"/>
      <c r="G783" s="268"/>
      <c r="H783" s="268" t="str">
        <f>+H766</f>
        <v>GRIS/AZUL</v>
      </c>
      <c r="I783" s="268" t="str">
        <f>+I769</f>
        <v>usado</v>
      </c>
      <c r="J783" s="268">
        <f>+J778</f>
        <v>1</v>
      </c>
      <c r="K783" s="268"/>
      <c r="L783" s="268"/>
      <c r="M783" s="284" t="str">
        <f>+M773</f>
        <v>CIRUJIA</v>
      </c>
      <c r="N783" s="288"/>
      <c r="O783" s="239"/>
    </row>
    <row r="784" spans="1:15" s="77" customFormat="1" ht="16.5" thickBot="1">
      <c r="A784" s="271" t="s">
        <v>1437</v>
      </c>
      <c r="B784" s="272" t="s">
        <v>60</v>
      </c>
      <c r="C784" s="273" t="str">
        <f>+C750</f>
        <v>MONITOR</v>
      </c>
      <c r="D784" s="273" t="str">
        <f>+D749</f>
        <v>DRAGER</v>
      </c>
      <c r="E784" s="273"/>
      <c r="F784" s="273"/>
      <c r="G784" s="273"/>
      <c r="H784" s="273" t="str">
        <f>+H780</f>
        <v>GRIS/AZUL</v>
      </c>
      <c r="I784" s="273" t="str">
        <f>+I773</f>
        <v>usado</v>
      </c>
      <c r="J784" s="273">
        <v>1</v>
      </c>
      <c r="K784" s="273"/>
      <c r="L784" s="273"/>
      <c r="M784" s="286" t="str">
        <f>+M761</f>
        <v>CIRUJIA</v>
      </c>
      <c r="N784" s="290"/>
      <c r="O784" s="239"/>
    </row>
    <row r="785" spans="1:73" s="77" customFormat="1" ht="15.75">
      <c r="A785" s="129" t="s">
        <v>1438</v>
      </c>
      <c r="B785" s="130" t="s">
        <v>60</v>
      </c>
      <c r="C785" s="131" t="s">
        <v>2267</v>
      </c>
      <c r="D785" s="131"/>
      <c r="E785" s="131"/>
      <c r="F785" s="131"/>
      <c r="G785" s="131"/>
      <c r="H785" s="131" t="s">
        <v>1181</v>
      </c>
      <c r="I785" s="131" t="str">
        <f>+I781</f>
        <v>usado</v>
      </c>
      <c r="J785" s="131">
        <v>1</v>
      </c>
      <c r="K785" s="131"/>
      <c r="L785" s="131"/>
      <c r="M785" s="131" t="str">
        <f>+M810</f>
        <v>ACTIVO FIJO</v>
      </c>
      <c r="N785" s="131"/>
    </row>
    <row r="786" spans="1:73" s="77" customFormat="1" ht="15.75">
      <c r="A786" s="46" t="s">
        <v>1439</v>
      </c>
      <c r="B786" s="38" t="s">
        <v>60</v>
      </c>
      <c r="C786" s="185" t="s">
        <v>2269</v>
      </c>
      <c r="D786" s="185"/>
      <c r="E786" s="185"/>
      <c r="F786" s="185"/>
      <c r="G786" s="185"/>
      <c r="H786" s="185" t="s">
        <v>1869</v>
      </c>
      <c r="I786" s="185" t="str">
        <f>+I782</f>
        <v>usado</v>
      </c>
      <c r="J786" s="185">
        <v>1</v>
      </c>
      <c r="K786" s="185"/>
      <c r="L786" s="185"/>
      <c r="M786" s="131" t="str">
        <f>+M811</f>
        <v>ACTIVO FIJO</v>
      </c>
      <c r="N786" s="185"/>
    </row>
    <row r="787" spans="1:73" s="77" customFormat="1" ht="15.75">
      <c r="A787" s="46" t="s">
        <v>1440</v>
      </c>
      <c r="B787" s="38" t="s">
        <v>60</v>
      </c>
      <c r="C787" s="185" t="s">
        <v>2270</v>
      </c>
      <c r="D787" s="185" t="s">
        <v>2271</v>
      </c>
      <c r="E787" s="185"/>
      <c r="F787" s="185"/>
      <c r="G787" s="185"/>
      <c r="H787" s="185" t="s">
        <v>2272</v>
      </c>
      <c r="I787" s="185" t="s">
        <v>1870</v>
      </c>
      <c r="J787" s="185">
        <v>1</v>
      </c>
      <c r="K787" s="185"/>
      <c r="L787" s="185"/>
      <c r="M787" s="185" t="str">
        <f>+M786</f>
        <v>ACTIVO FIJO</v>
      </c>
      <c r="N787" s="185"/>
    </row>
    <row r="788" spans="1:73" s="77" customFormat="1" ht="15.75">
      <c r="A788" s="46" t="s">
        <v>1441</v>
      </c>
      <c r="B788" s="105" t="s">
        <v>60</v>
      </c>
      <c r="C788" s="185"/>
      <c r="D788" s="185"/>
      <c r="E788" s="185"/>
      <c r="F788" s="185"/>
      <c r="G788" s="185"/>
      <c r="H788" s="185"/>
      <c r="I788" s="185"/>
      <c r="J788" s="185"/>
      <c r="K788" s="185"/>
      <c r="L788" s="185"/>
      <c r="M788" s="185"/>
      <c r="N788" s="185"/>
    </row>
    <row r="789" spans="1:73" s="77" customFormat="1" ht="15.75">
      <c r="A789" s="46" t="s">
        <v>1442</v>
      </c>
      <c r="B789" s="38" t="s">
        <v>60</v>
      </c>
      <c r="C789" s="185"/>
      <c r="D789" s="185"/>
      <c r="E789" s="185"/>
      <c r="F789" s="185"/>
      <c r="G789" s="185"/>
      <c r="H789" s="185"/>
      <c r="I789" s="185"/>
      <c r="J789" s="185"/>
      <c r="K789" s="185"/>
      <c r="L789" s="185"/>
      <c r="M789" s="185"/>
      <c r="N789" s="185"/>
    </row>
    <row r="790" spans="1:73" s="77" customFormat="1" ht="15.75">
      <c r="A790" s="46" t="s">
        <v>1443</v>
      </c>
      <c r="B790" s="38" t="s">
        <v>60</v>
      </c>
      <c r="C790" s="185"/>
      <c r="D790" s="185"/>
      <c r="E790" s="185"/>
      <c r="F790" s="185"/>
      <c r="G790" s="185"/>
      <c r="H790" s="185"/>
      <c r="I790" s="185"/>
      <c r="J790" s="185"/>
      <c r="K790" s="185"/>
      <c r="L790" s="185"/>
      <c r="M790" s="185"/>
      <c r="N790" s="185"/>
    </row>
    <row r="791" spans="1:73" s="77" customFormat="1" ht="15.75">
      <c r="A791" s="46" t="s">
        <v>1444</v>
      </c>
      <c r="B791" s="38" t="s">
        <v>60</v>
      </c>
      <c r="C791" s="185"/>
      <c r="D791" s="185"/>
      <c r="E791" s="185"/>
      <c r="F791" s="185"/>
      <c r="G791" s="185"/>
      <c r="H791" s="185"/>
      <c r="I791" s="185"/>
      <c r="J791" s="185"/>
      <c r="K791" s="185"/>
      <c r="L791" s="185"/>
      <c r="M791" s="185"/>
      <c r="N791" s="185"/>
    </row>
    <row r="792" spans="1:73" s="77" customFormat="1" ht="15.75">
      <c r="A792" s="46" t="s">
        <v>1445</v>
      </c>
      <c r="B792" s="38" t="s">
        <v>60</v>
      </c>
      <c r="C792" s="185"/>
      <c r="D792" s="185"/>
      <c r="E792" s="185"/>
      <c r="F792" s="185"/>
      <c r="G792" s="185"/>
      <c r="H792" s="185"/>
      <c r="I792" s="185"/>
      <c r="J792" s="185"/>
      <c r="K792" s="185"/>
      <c r="L792" s="185"/>
      <c r="M792" s="185"/>
      <c r="N792" s="185"/>
    </row>
    <row r="793" spans="1:73" s="77" customFormat="1" ht="15.75">
      <c r="A793" s="46" t="s">
        <v>1446</v>
      </c>
      <c r="B793" s="38" t="s">
        <v>60</v>
      </c>
      <c r="C793" s="185"/>
      <c r="D793" s="185"/>
      <c r="E793" s="185"/>
      <c r="F793" s="185"/>
      <c r="G793" s="185"/>
      <c r="H793" s="185"/>
      <c r="I793" s="185"/>
      <c r="J793" s="185"/>
      <c r="K793" s="185"/>
      <c r="L793" s="185"/>
      <c r="M793" s="185"/>
      <c r="N793" s="185"/>
    </row>
    <row r="794" spans="1:73" s="77" customFormat="1" ht="15.75">
      <c r="A794" s="46" t="s">
        <v>1447</v>
      </c>
      <c r="B794" s="38" t="s">
        <v>60</v>
      </c>
      <c r="C794" s="185"/>
      <c r="D794" s="185"/>
      <c r="E794" s="185"/>
      <c r="F794" s="185"/>
      <c r="G794" s="185"/>
      <c r="H794" s="185"/>
      <c r="I794" s="185"/>
      <c r="J794" s="185"/>
      <c r="K794" s="185"/>
      <c r="L794" s="185"/>
      <c r="M794" s="185"/>
      <c r="N794" s="185"/>
    </row>
    <row r="795" spans="1:73" s="77" customFormat="1" ht="15.75">
      <c r="A795" s="46" t="s">
        <v>1448</v>
      </c>
      <c r="B795" s="105" t="s">
        <v>60</v>
      </c>
      <c r="C795" s="185"/>
      <c r="D795" s="185"/>
      <c r="E795" s="185"/>
      <c r="F795" s="185"/>
      <c r="G795" s="185"/>
      <c r="H795" s="185"/>
      <c r="I795" s="185"/>
      <c r="J795" s="185"/>
      <c r="K795" s="185"/>
      <c r="L795" s="185"/>
      <c r="M795" s="185"/>
      <c r="N795" s="185"/>
    </row>
    <row r="796" spans="1:73" s="77" customFormat="1" ht="15.75">
      <c r="A796" s="46" t="s">
        <v>1449</v>
      </c>
      <c r="B796" s="38" t="s">
        <v>60</v>
      </c>
      <c r="C796" s="185"/>
      <c r="D796" s="185"/>
      <c r="E796" s="185"/>
      <c r="F796" s="185"/>
      <c r="G796" s="185"/>
      <c r="H796" s="185"/>
      <c r="I796" s="185"/>
      <c r="J796" s="185"/>
      <c r="K796" s="185"/>
      <c r="L796" s="185"/>
      <c r="M796" s="185"/>
      <c r="N796" s="185"/>
    </row>
    <row r="797" spans="1:73" s="77" customFormat="1" ht="15.75">
      <c r="A797" s="46" t="s">
        <v>1450</v>
      </c>
      <c r="B797" s="38" t="s">
        <v>60</v>
      </c>
      <c r="C797" s="185"/>
      <c r="D797" s="185"/>
      <c r="E797" s="185"/>
      <c r="F797" s="185"/>
      <c r="G797" s="185"/>
      <c r="H797" s="185"/>
      <c r="I797" s="185"/>
      <c r="J797" s="185"/>
      <c r="K797" s="185"/>
      <c r="L797" s="185"/>
      <c r="M797" s="185"/>
      <c r="N797" s="185"/>
    </row>
    <row r="798" spans="1:73" s="77" customFormat="1" ht="15.75">
      <c r="A798" s="46" t="s">
        <v>1451</v>
      </c>
      <c r="B798" s="38" t="s">
        <v>60</v>
      </c>
      <c r="C798" s="185"/>
      <c r="D798" s="185"/>
      <c r="E798" s="185"/>
      <c r="F798" s="185"/>
      <c r="G798" s="185"/>
      <c r="H798" s="185"/>
      <c r="I798" s="185"/>
      <c r="J798" s="185"/>
      <c r="K798" s="185"/>
      <c r="L798" s="185"/>
      <c r="M798" s="185"/>
      <c r="N798" s="185"/>
    </row>
    <row r="799" spans="1:73" s="77" customFormat="1" ht="15.75">
      <c r="A799" s="46" t="s">
        <v>1452</v>
      </c>
      <c r="B799" s="38" t="s">
        <v>60</v>
      </c>
      <c r="C799" s="185"/>
      <c r="D799" s="185"/>
      <c r="E799" s="185"/>
      <c r="F799" s="185"/>
      <c r="G799" s="185"/>
      <c r="H799" s="185"/>
      <c r="I799" s="185" t="s">
        <v>722</v>
      </c>
      <c r="J799" s="185"/>
      <c r="K799" s="185"/>
      <c r="L799" s="185"/>
      <c r="M799" s="185"/>
      <c r="N799" s="185"/>
    </row>
    <row r="800" spans="1:73" s="76" customFormat="1" ht="15.75" thickBot="1">
      <c r="A800" s="359" t="s">
        <v>923</v>
      </c>
      <c r="B800" s="360"/>
      <c r="C800" s="360"/>
      <c r="D800" s="360"/>
      <c r="E800" s="360"/>
      <c r="F800" s="360"/>
      <c r="G800" s="360"/>
      <c r="H800" s="360"/>
      <c r="I800" s="360"/>
      <c r="J800" s="360"/>
      <c r="K800" s="360"/>
      <c r="L800" s="360"/>
      <c r="M800" s="361"/>
      <c r="N800" s="240"/>
      <c r="O800" s="241"/>
      <c r="P800" s="241"/>
      <c r="Q800" s="241"/>
      <c r="R800" s="241"/>
      <c r="S800" s="241"/>
      <c r="T800" s="241"/>
      <c r="U800" s="86"/>
      <c r="V800" s="86"/>
      <c r="W800" s="86"/>
      <c r="X800" s="86"/>
      <c r="Y800" s="86"/>
      <c r="Z800" s="86"/>
      <c r="AA800" s="86"/>
      <c r="AB800" s="86"/>
      <c r="AC800" s="86"/>
      <c r="AD800" s="86"/>
      <c r="AE800" s="86"/>
      <c r="AF800" s="86"/>
      <c r="AG800" s="86"/>
      <c r="AH800" s="86"/>
      <c r="AI800" s="86"/>
      <c r="AJ800" s="86"/>
      <c r="AK800" s="86"/>
      <c r="AL800" s="86"/>
      <c r="AM800" s="86"/>
      <c r="AN800" s="86"/>
      <c r="AO800" s="86"/>
      <c r="AP800" s="86"/>
      <c r="AQ800" s="86"/>
      <c r="AR800" s="86"/>
      <c r="AS800" s="86"/>
      <c r="AT800" s="86"/>
      <c r="AU800" s="86"/>
      <c r="AV800" s="86"/>
      <c r="AW800" s="86"/>
      <c r="AX800" s="86"/>
      <c r="AY800" s="86"/>
      <c r="AZ800" s="86"/>
      <c r="BA800" s="86"/>
      <c r="BB800" s="86"/>
      <c r="BC800" s="86"/>
      <c r="BD800" s="86"/>
      <c r="BE800" s="86"/>
      <c r="BF800" s="86"/>
      <c r="BG800" s="86"/>
      <c r="BH800" s="86"/>
      <c r="BI800" s="86"/>
      <c r="BJ800" s="86"/>
      <c r="BK800" s="86"/>
      <c r="BL800" s="86"/>
      <c r="BM800" s="86"/>
      <c r="BN800" s="86"/>
      <c r="BO800" s="86"/>
      <c r="BP800" s="86"/>
      <c r="BQ800" s="86"/>
      <c r="BR800" s="86"/>
      <c r="BS800" s="86"/>
      <c r="BT800" s="86"/>
      <c r="BU800" s="86"/>
    </row>
    <row r="801" spans="1:73" s="53" customFormat="1" ht="15.75" thickBot="1">
      <c r="A801" s="125"/>
      <c r="B801" s="125"/>
      <c r="C801" s="125"/>
      <c r="D801" s="125"/>
      <c r="E801" s="125"/>
      <c r="F801" s="125"/>
      <c r="G801" s="125"/>
      <c r="H801" s="125"/>
      <c r="I801" s="125"/>
      <c r="J801" s="125"/>
      <c r="K801" s="125"/>
      <c r="L801" s="125"/>
      <c r="M801" s="125"/>
      <c r="N801" s="125"/>
    </row>
    <row r="802" spans="1:73" s="144" customFormat="1" ht="15.75" thickBot="1">
      <c r="A802" s="362" t="str">
        <f>+A20</f>
        <v>EQUIPOS DE INFORMATICA</v>
      </c>
      <c r="B802" s="363"/>
      <c r="C802" s="363"/>
      <c r="D802" s="363"/>
      <c r="E802" s="363"/>
      <c r="F802" s="363"/>
      <c r="G802" s="363"/>
      <c r="H802" s="363"/>
      <c r="I802" s="363"/>
      <c r="J802" s="363"/>
      <c r="K802" s="363"/>
      <c r="L802" s="363"/>
      <c r="M802" s="363"/>
      <c r="N802" s="364"/>
      <c r="O802" s="142"/>
      <c r="P802" s="142"/>
      <c r="Q802" s="142"/>
      <c r="R802" s="142"/>
      <c r="S802" s="142"/>
      <c r="T802" s="142"/>
      <c r="U802" s="143"/>
      <c r="V802" s="143"/>
      <c r="W802" s="143"/>
      <c r="X802" s="143"/>
      <c r="Y802" s="143"/>
      <c r="Z802" s="143"/>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row>
    <row r="803" spans="1:73" s="119" customFormat="1" ht="15.75">
      <c r="A803" s="135" t="s">
        <v>1453</v>
      </c>
      <c r="B803" s="136" t="s">
        <v>60</v>
      </c>
      <c r="C803" s="137" t="s">
        <v>916</v>
      </c>
      <c r="D803" s="137"/>
      <c r="E803" s="137" t="s">
        <v>915</v>
      </c>
      <c r="F803" s="137"/>
      <c r="G803" s="137"/>
      <c r="H803" s="137" t="s">
        <v>403</v>
      </c>
      <c r="I803" s="137" t="s">
        <v>546</v>
      </c>
      <c r="J803" s="137">
        <v>3</v>
      </c>
      <c r="K803" s="141"/>
      <c r="L803" s="141"/>
      <c r="M803" s="137" t="str">
        <f>+M836</f>
        <v>ACTIVO FIJO</v>
      </c>
      <c r="N803" s="137"/>
      <c r="O803" s="153"/>
      <c r="P803" s="153"/>
      <c r="Q803" s="153"/>
      <c r="R803" s="153"/>
      <c r="S803" s="153"/>
      <c r="T803" s="153"/>
      <c r="U803" s="118"/>
      <c r="V803" s="118"/>
      <c r="W803" s="118"/>
      <c r="X803" s="118"/>
      <c r="Y803" s="118"/>
      <c r="Z803" s="118"/>
      <c r="AA803" s="118"/>
      <c r="AB803" s="118"/>
      <c r="AC803" s="118"/>
      <c r="AD803" s="118"/>
      <c r="AE803" s="118"/>
      <c r="AF803" s="118"/>
      <c r="AG803" s="118"/>
      <c r="AH803" s="118"/>
      <c r="AI803" s="118"/>
      <c r="AJ803" s="118"/>
      <c r="AK803" s="118"/>
      <c r="AL803" s="118"/>
      <c r="AM803" s="118"/>
      <c r="AN803" s="118"/>
      <c r="AO803" s="118"/>
      <c r="AP803" s="118"/>
      <c r="AQ803" s="118"/>
      <c r="AR803" s="118"/>
      <c r="AS803" s="118"/>
      <c r="AT803" s="118"/>
      <c r="AU803" s="118"/>
      <c r="AV803" s="118"/>
      <c r="AW803" s="118"/>
      <c r="AX803" s="118"/>
      <c r="AY803" s="118"/>
      <c r="AZ803" s="118"/>
      <c r="BA803" s="118"/>
      <c r="BB803" s="118"/>
      <c r="BC803" s="118"/>
      <c r="BD803" s="118"/>
      <c r="BE803" s="118"/>
      <c r="BF803" s="118"/>
      <c r="BG803" s="118"/>
      <c r="BH803" s="118"/>
      <c r="BI803" s="118"/>
      <c r="BJ803" s="118"/>
      <c r="BK803" s="118"/>
      <c r="BL803" s="118"/>
      <c r="BM803" s="118"/>
      <c r="BN803" s="118"/>
      <c r="BO803" s="118"/>
      <c r="BP803" s="118"/>
      <c r="BQ803" s="118"/>
      <c r="BR803" s="118"/>
      <c r="BS803" s="118"/>
      <c r="BT803" s="118"/>
      <c r="BU803" s="118"/>
    </row>
    <row r="804" spans="1:73" s="119" customFormat="1" ht="15.75">
      <c r="A804" s="135" t="s">
        <v>1454</v>
      </c>
      <c r="B804" s="110" t="s">
        <v>60</v>
      </c>
      <c r="C804" s="112" t="s">
        <v>404</v>
      </c>
      <c r="D804" s="112"/>
      <c r="E804" s="112" t="s">
        <v>917</v>
      </c>
      <c r="F804" s="112"/>
      <c r="G804" s="112"/>
      <c r="H804" s="112" t="s">
        <v>403</v>
      </c>
      <c r="I804" s="112" t="s">
        <v>546</v>
      </c>
      <c r="J804" s="112">
        <v>1</v>
      </c>
      <c r="K804" s="116"/>
      <c r="L804" s="116"/>
      <c r="M804" s="112" t="str">
        <f>+M837</f>
        <v>ACTIVO FIJO</v>
      </c>
      <c r="N804" s="112"/>
      <c r="O804" s="117"/>
      <c r="P804" s="117"/>
      <c r="Q804" s="117"/>
      <c r="R804" s="117"/>
      <c r="S804" s="117"/>
      <c r="T804" s="117"/>
      <c r="U804" s="118"/>
      <c r="V804" s="118"/>
      <c r="W804" s="118"/>
      <c r="X804" s="118"/>
      <c r="Y804" s="118"/>
      <c r="Z804" s="118"/>
      <c r="AA804" s="118"/>
      <c r="AB804" s="118"/>
      <c r="AC804" s="118"/>
      <c r="AD804" s="118"/>
      <c r="AE804" s="118"/>
      <c r="AF804" s="118"/>
      <c r="AG804" s="118"/>
      <c r="AH804" s="118"/>
      <c r="AI804" s="118"/>
      <c r="AJ804" s="118"/>
      <c r="AK804" s="118"/>
      <c r="AL804" s="118"/>
      <c r="AM804" s="118"/>
      <c r="AN804" s="118"/>
      <c r="AO804" s="118"/>
      <c r="AP804" s="118"/>
      <c r="AQ804" s="118"/>
      <c r="AR804" s="118"/>
      <c r="AS804" s="118"/>
      <c r="AT804" s="118"/>
      <c r="AU804" s="118"/>
      <c r="AV804" s="118"/>
      <c r="AW804" s="118"/>
      <c r="AX804" s="118"/>
      <c r="AY804" s="118"/>
      <c r="AZ804" s="118"/>
      <c r="BA804" s="118"/>
      <c r="BB804" s="118"/>
      <c r="BC804" s="118"/>
      <c r="BD804" s="118"/>
      <c r="BE804" s="118"/>
      <c r="BF804" s="118"/>
      <c r="BG804" s="118"/>
      <c r="BH804" s="118"/>
      <c r="BI804" s="118"/>
      <c r="BJ804" s="118"/>
      <c r="BK804" s="118"/>
      <c r="BL804" s="118"/>
      <c r="BM804" s="118"/>
      <c r="BN804" s="118"/>
      <c r="BO804" s="118"/>
      <c r="BP804" s="118"/>
      <c r="BQ804" s="118"/>
      <c r="BR804" s="118"/>
      <c r="BS804" s="118"/>
      <c r="BT804" s="118"/>
      <c r="BU804" s="118"/>
    </row>
    <row r="805" spans="1:73" s="119" customFormat="1" ht="15.75">
      <c r="A805" s="135" t="s">
        <v>1455</v>
      </c>
      <c r="B805" s="110" t="s">
        <v>60</v>
      </c>
      <c r="C805" s="112" t="s">
        <v>404</v>
      </c>
      <c r="D805" s="112"/>
      <c r="E805" s="112" t="s">
        <v>405</v>
      </c>
      <c r="F805" s="112"/>
      <c r="G805" s="112"/>
      <c r="H805" s="112" t="s">
        <v>403</v>
      </c>
      <c r="I805" s="112" t="s">
        <v>546</v>
      </c>
      <c r="J805" s="112">
        <v>3</v>
      </c>
      <c r="K805" s="116"/>
      <c r="L805" s="116"/>
      <c r="M805" s="112" t="str">
        <f t="shared" ref="M805:M806" si="61">+M803</f>
        <v>ACTIVO FIJO</v>
      </c>
      <c r="N805" s="112"/>
      <c r="O805" s="117"/>
      <c r="P805" s="117"/>
      <c r="Q805" s="117"/>
      <c r="R805" s="117"/>
      <c r="S805" s="117"/>
      <c r="T805" s="117"/>
      <c r="U805" s="118"/>
      <c r="V805" s="118"/>
      <c r="W805" s="118"/>
      <c r="X805" s="118"/>
      <c r="Y805" s="118"/>
      <c r="Z805" s="118"/>
      <c r="AA805" s="118"/>
      <c r="AB805" s="118"/>
      <c r="AC805" s="118"/>
      <c r="AD805" s="118"/>
      <c r="AE805" s="118"/>
      <c r="AF805" s="118"/>
      <c r="AG805" s="118"/>
      <c r="AH805" s="118"/>
      <c r="AI805" s="118"/>
      <c r="AJ805" s="118"/>
      <c r="AK805" s="118"/>
      <c r="AL805" s="118"/>
      <c r="AM805" s="118"/>
      <c r="AN805" s="118"/>
      <c r="AO805" s="118"/>
      <c r="AP805" s="118"/>
      <c r="AQ805" s="118"/>
      <c r="AR805" s="118"/>
      <c r="AS805" s="118"/>
      <c r="AT805" s="118"/>
      <c r="AU805" s="118"/>
      <c r="AV805" s="118"/>
      <c r="AW805" s="118"/>
      <c r="AX805" s="118"/>
      <c r="AY805" s="118"/>
      <c r="AZ805" s="118"/>
      <c r="BA805" s="118"/>
      <c r="BB805" s="118"/>
      <c r="BC805" s="118"/>
      <c r="BD805" s="118"/>
      <c r="BE805" s="118"/>
      <c r="BF805" s="118"/>
      <c r="BG805" s="118"/>
      <c r="BH805" s="118"/>
      <c r="BI805" s="118"/>
      <c r="BJ805" s="118"/>
      <c r="BK805" s="118"/>
      <c r="BL805" s="118"/>
      <c r="BM805" s="118"/>
      <c r="BN805" s="118"/>
      <c r="BO805" s="118"/>
      <c r="BP805" s="118"/>
      <c r="BQ805" s="118"/>
      <c r="BR805" s="118"/>
      <c r="BS805" s="118"/>
      <c r="BT805" s="118"/>
      <c r="BU805" s="118"/>
    </row>
    <row r="806" spans="1:73" s="116" customFormat="1" ht="15.75">
      <c r="A806" s="135" t="s">
        <v>1456</v>
      </c>
      <c r="B806" s="110" t="s">
        <v>60</v>
      </c>
      <c r="C806" s="112" t="s">
        <v>501</v>
      </c>
      <c r="D806" s="112"/>
      <c r="E806" s="112" t="s">
        <v>921</v>
      </c>
      <c r="F806" s="112"/>
      <c r="G806" s="112"/>
      <c r="H806" s="112" t="s">
        <v>403</v>
      </c>
      <c r="I806" s="112" t="str">
        <f>+I805</f>
        <v>Dañado</v>
      </c>
      <c r="J806" s="112">
        <v>2</v>
      </c>
      <c r="M806" s="112" t="str">
        <f t="shared" si="61"/>
        <v>ACTIVO FIJO</v>
      </c>
      <c r="N806" s="112"/>
      <c r="O806" s="117"/>
      <c r="P806" s="117"/>
      <c r="Q806" s="117"/>
      <c r="R806" s="117"/>
      <c r="S806" s="117"/>
      <c r="T806" s="117"/>
      <c r="U806" s="118"/>
      <c r="V806" s="118"/>
      <c r="W806" s="118"/>
      <c r="X806" s="118"/>
      <c r="Y806" s="118"/>
      <c r="Z806" s="118"/>
      <c r="AA806" s="118"/>
      <c r="AB806" s="118"/>
      <c r="AC806" s="118"/>
      <c r="AD806" s="118"/>
      <c r="AE806" s="118"/>
      <c r="AF806" s="118"/>
      <c r="AG806" s="118"/>
      <c r="AH806" s="118"/>
      <c r="AI806" s="118"/>
      <c r="AJ806" s="118"/>
      <c r="AK806" s="118"/>
      <c r="AL806" s="118"/>
      <c r="AM806" s="118"/>
      <c r="AN806" s="118"/>
      <c r="AO806" s="118"/>
      <c r="AP806" s="118"/>
      <c r="AQ806" s="118"/>
      <c r="AR806" s="118"/>
      <c r="AS806" s="118"/>
      <c r="AT806" s="118"/>
      <c r="AU806" s="118"/>
      <c r="AV806" s="118"/>
      <c r="AW806" s="118"/>
      <c r="AX806" s="118"/>
      <c r="AY806" s="118"/>
      <c r="AZ806" s="118"/>
      <c r="BA806" s="118"/>
      <c r="BB806" s="118"/>
      <c r="BC806" s="118"/>
      <c r="BD806" s="118"/>
      <c r="BE806" s="118"/>
      <c r="BF806" s="118"/>
      <c r="BG806" s="118"/>
      <c r="BH806" s="118"/>
      <c r="BI806" s="118"/>
      <c r="BJ806" s="118"/>
      <c r="BK806" s="118"/>
      <c r="BL806" s="118"/>
      <c r="BM806" s="118"/>
      <c r="BN806" s="118"/>
      <c r="BO806" s="118"/>
      <c r="BP806" s="118"/>
      <c r="BQ806" s="118"/>
      <c r="BR806" s="118"/>
      <c r="BS806" s="118"/>
      <c r="BT806" s="118"/>
      <c r="BU806" s="118"/>
    </row>
    <row r="807" spans="1:73" s="116" customFormat="1" ht="15.75">
      <c r="A807" s="135" t="s">
        <v>1457</v>
      </c>
      <c r="B807" s="110" t="s">
        <v>60</v>
      </c>
      <c r="C807" s="112" t="s">
        <v>938</v>
      </c>
      <c r="D807" s="112"/>
      <c r="E807" s="112" t="s">
        <v>600</v>
      </c>
      <c r="F807" s="112"/>
      <c r="G807" s="112"/>
      <c r="H807" s="112" t="s">
        <v>403</v>
      </c>
      <c r="I807" s="112" t="s">
        <v>546</v>
      </c>
      <c r="J807" s="112">
        <v>1</v>
      </c>
      <c r="K807" s="112"/>
      <c r="L807" s="112"/>
      <c r="M807" s="112" t="str">
        <f>+M12</f>
        <v>ACTIVO FIJO</v>
      </c>
      <c r="N807" s="112"/>
      <c r="O807" s="117"/>
      <c r="P807" s="117"/>
      <c r="Q807" s="117"/>
      <c r="R807" s="117"/>
      <c r="S807" s="117"/>
      <c r="T807" s="117"/>
      <c r="U807" s="118"/>
      <c r="V807" s="118"/>
      <c r="W807" s="118"/>
      <c r="X807" s="118"/>
      <c r="Y807" s="118"/>
      <c r="Z807" s="118"/>
      <c r="AA807" s="118"/>
      <c r="AB807" s="118"/>
      <c r="AC807" s="118"/>
      <c r="AD807" s="118"/>
      <c r="AE807" s="118"/>
      <c r="AF807" s="118"/>
      <c r="AG807" s="118"/>
      <c r="AH807" s="118"/>
      <c r="AI807" s="118"/>
      <c r="AJ807" s="118"/>
      <c r="AK807" s="118"/>
      <c r="AL807" s="118"/>
      <c r="AM807" s="118"/>
      <c r="AN807" s="118"/>
      <c r="AO807" s="118"/>
      <c r="AP807" s="118"/>
      <c r="AQ807" s="118"/>
      <c r="AR807" s="118"/>
      <c r="AS807" s="118"/>
      <c r="AT807" s="118"/>
      <c r="AU807" s="118"/>
      <c r="AV807" s="118"/>
      <c r="AW807" s="118"/>
      <c r="AX807" s="118"/>
      <c r="AY807" s="118"/>
      <c r="AZ807" s="118"/>
      <c r="BA807" s="118"/>
      <c r="BB807" s="118"/>
      <c r="BC807" s="118"/>
      <c r="BD807" s="118"/>
      <c r="BE807" s="118"/>
      <c r="BF807" s="118"/>
      <c r="BG807" s="118"/>
      <c r="BH807" s="118"/>
      <c r="BI807" s="118"/>
      <c r="BJ807" s="118"/>
      <c r="BK807" s="118"/>
      <c r="BL807" s="118"/>
      <c r="BM807" s="118"/>
      <c r="BN807" s="118"/>
      <c r="BO807" s="118"/>
      <c r="BP807" s="118"/>
      <c r="BQ807" s="118"/>
      <c r="BR807" s="118"/>
      <c r="BS807" s="118"/>
      <c r="BT807" s="118"/>
      <c r="BU807" s="118"/>
    </row>
    <row r="808" spans="1:73" s="116" customFormat="1" ht="15.75">
      <c r="A808" s="135" t="s">
        <v>1458</v>
      </c>
      <c r="B808" s="110" t="s">
        <v>60</v>
      </c>
      <c r="C808" s="112" t="str">
        <f>+C805</f>
        <v>UPS</v>
      </c>
      <c r="D808" s="112"/>
      <c r="E808" s="112" t="s">
        <v>915</v>
      </c>
      <c r="F808" s="112"/>
      <c r="G808" s="112"/>
      <c r="H808" s="112" t="s">
        <v>403</v>
      </c>
      <c r="I808" s="112" t="str">
        <f>+I807</f>
        <v>Dañado</v>
      </c>
      <c r="J808" s="112"/>
      <c r="M808" s="112" t="str">
        <f>+M13</f>
        <v>ACTIVO FIJO</v>
      </c>
      <c r="N808" s="112"/>
      <c r="O808" s="117"/>
      <c r="P808" s="117"/>
      <c r="Q808" s="117"/>
      <c r="R808" s="117"/>
      <c r="S808" s="117"/>
      <c r="T808" s="117"/>
      <c r="U808" s="118"/>
      <c r="V808" s="118"/>
      <c r="W808" s="118"/>
      <c r="X808" s="118"/>
      <c r="Y808" s="118"/>
      <c r="Z808" s="118"/>
      <c r="AA808" s="118"/>
      <c r="AB808" s="118"/>
      <c r="AC808" s="118"/>
      <c r="AD808" s="118"/>
      <c r="AE808" s="118"/>
      <c r="AF808" s="118"/>
      <c r="AG808" s="118"/>
      <c r="AH808" s="118"/>
      <c r="AI808" s="118"/>
      <c r="AJ808" s="118"/>
      <c r="AK808" s="118"/>
      <c r="AL808" s="118"/>
      <c r="AM808" s="118"/>
      <c r="AN808" s="118"/>
      <c r="AO808" s="118"/>
      <c r="AP808" s="118"/>
      <c r="AQ808" s="118"/>
      <c r="AR808" s="118"/>
      <c r="AS808" s="118"/>
      <c r="AT808" s="118"/>
      <c r="AU808" s="118"/>
      <c r="AV808" s="118"/>
      <c r="AW808" s="118"/>
      <c r="AX808" s="118"/>
      <c r="AY808" s="118"/>
      <c r="AZ808" s="118"/>
      <c r="BA808" s="118"/>
      <c r="BB808" s="118"/>
      <c r="BC808" s="118"/>
      <c r="BD808" s="118"/>
      <c r="BE808" s="118"/>
      <c r="BF808" s="118"/>
      <c r="BG808" s="118"/>
      <c r="BH808" s="118"/>
      <c r="BI808" s="118"/>
      <c r="BJ808" s="118"/>
      <c r="BK808" s="118"/>
      <c r="BL808" s="118"/>
      <c r="BM808" s="118"/>
      <c r="BN808" s="118"/>
      <c r="BO808" s="118"/>
      <c r="BP808" s="118"/>
      <c r="BQ808" s="118"/>
      <c r="BR808" s="118"/>
      <c r="BS808" s="118"/>
      <c r="BT808" s="118"/>
      <c r="BU808" s="118"/>
    </row>
    <row r="809" spans="1:73" s="119" customFormat="1" ht="15.75">
      <c r="A809" s="135" t="s">
        <v>1459</v>
      </c>
      <c r="B809" s="110" t="s">
        <v>60</v>
      </c>
      <c r="C809" s="112" t="s">
        <v>394</v>
      </c>
      <c r="D809" s="112"/>
      <c r="E809" s="112" t="s">
        <v>395</v>
      </c>
      <c r="F809" s="112">
        <v>136423</v>
      </c>
      <c r="G809" s="112">
        <v>136423</v>
      </c>
      <c r="H809" s="112" t="s">
        <v>389</v>
      </c>
      <c r="I809" s="112" t="s">
        <v>396</v>
      </c>
      <c r="J809" s="112">
        <v>18</v>
      </c>
      <c r="K809" s="112"/>
      <c r="L809" s="112"/>
      <c r="M809" s="112" t="s">
        <v>664</v>
      </c>
      <c r="N809" s="112" t="s">
        <v>398</v>
      </c>
      <c r="O809" s="117"/>
      <c r="P809" s="117"/>
      <c r="Q809" s="117"/>
      <c r="R809" s="117"/>
      <c r="S809" s="117"/>
      <c r="T809" s="117"/>
      <c r="U809" s="118"/>
      <c r="V809" s="118"/>
      <c r="W809" s="118"/>
      <c r="X809" s="118"/>
      <c r="Y809" s="118"/>
      <c r="Z809" s="118"/>
      <c r="AA809" s="118"/>
      <c r="AB809" s="118"/>
      <c r="AC809" s="118"/>
      <c r="AD809" s="118"/>
      <c r="AE809" s="118"/>
      <c r="AF809" s="118"/>
      <c r="AG809" s="118"/>
      <c r="AH809" s="118"/>
      <c r="AI809" s="118"/>
      <c r="AJ809" s="118"/>
      <c r="AK809" s="118"/>
      <c r="AL809" s="118"/>
      <c r="AM809" s="118"/>
      <c r="AN809" s="118"/>
      <c r="AO809" s="118"/>
      <c r="AP809" s="118"/>
      <c r="AQ809" s="118"/>
      <c r="AR809" s="118"/>
      <c r="AS809" s="118"/>
      <c r="AT809" s="118"/>
      <c r="AU809" s="118"/>
      <c r="AV809" s="118"/>
      <c r="AW809" s="118"/>
      <c r="AX809" s="118"/>
      <c r="AY809" s="118"/>
      <c r="AZ809" s="118"/>
      <c r="BA809" s="118"/>
      <c r="BB809" s="118"/>
      <c r="BC809" s="118"/>
      <c r="BD809" s="118"/>
      <c r="BE809" s="118"/>
      <c r="BF809" s="118"/>
      <c r="BG809" s="118"/>
      <c r="BH809" s="118"/>
      <c r="BI809" s="118"/>
      <c r="BJ809" s="118"/>
      <c r="BK809" s="118"/>
      <c r="BL809" s="118"/>
      <c r="BM809" s="118"/>
      <c r="BN809" s="118"/>
      <c r="BO809" s="118"/>
      <c r="BP809" s="118"/>
      <c r="BQ809" s="118"/>
      <c r="BR809" s="118"/>
      <c r="BS809" s="118"/>
      <c r="BT809" s="118"/>
      <c r="BU809" s="118"/>
    </row>
    <row r="810" spans="1:73" s="119" customFormat="1" ht="15.75">
      <c r="A810" s="135" t="s">
        <v>1460</v>
      </c>
      <c r="B810" s="110" t="s">
        <v>60</v>
      </c>
      <c r="C810" s="112" t="s">
        <v>394</v>
      </c>
      <c r="D810" s="112"/>
      <c r="E810" s="112" t="s">
        <v>401</v>
      </c>
      <c r="F810" s="112" t="s">
        <v>402</v>
      </c>
      <c r="G810" s="112" t="s">
        <v>402</v>
      </c>
      <c r="H810" s="112" t="s">
        <v>403</v>
      </c>
      <c r="I810" s="112" t="s">
        <v>396</v>
      </c>
      <c r="J810" s="112">
        <v>1</v>
      </c>
      <c r="K810" s="112"/>
      <c r="L810" s="112"/>
      <c r="M810" s="112" t="s">
        <v>664</v>
      </c>
      <c r="N810" s="112" t="s">
        <v>398</v>
      </c>
      <c r="O810" s="117"/>
      <c r="P810" s="117"/>
      <c r="Q810" s="117"/>
      <c r="R810" s="117"/>
      <c r="S810" s="117"/>
      <c r="T810" s="117"/>
      <c r="U810" s="118"/>
      <c r="V810" s="118"/>
      <c r="W810" s="118"/>
      <c r="X810" s="118"/>
      <c r="Y810" s="118"/>
      <c r="Z810" s="118"/>
      <c r="AA810" s="118"/>
      <c r="AB810" s="118"/>
      <c r="AC810" s="118"/>
      <c r="AD810" s="118"/>
      <c r="AE810" s="118"/>
      <c r="AF810" s="118"/>
      <c r="AG810" s="118"/>
      <c r="AH810" s="118"/>
      <c r="AI810" s="118"/>
      <c r="AJ810" s="118"/>
      <c r="AK810" s="118"/>
      <c r="AL810" s="118"/>
      <c r="AM810" s="118"/>
      <c r="AN810" s="118"/>
      <c r="AO810" s="118"/>
      <c r="AP810" s="118"/>
      <c r="AQ810" s="118"/>
      <c r="AR810" s="118"/>
      <c r="AS810" s="118"/>
      <c r="AT810" s="118"/>
      <c r="AU810" s="118"/>
      <c r="AV810" s="118"/>
      <c r="AW810" s="118"/>
      <c r="AX810" s="118"/>
      <c r="AY810" s="118"/>
      <c r="AZ810" s="118"/>
      <c r="BA810" s="118"/>
      <c r="BB810" s="118"/>
      <c r="BC810" s="118"/>
      <c r="BD810" s="118"/>
      <c r="BE810" s="118"/>
      <c r="BF810" s="118"/>
      <c r="BG810" s="118"/>
      <c r="BH810" s="118"/>
      <c r="BI810" s="118"/>
      <c r="BJ810" s="118"/>
      <c r="BK810" s="118"/>
      <c r="BL810" s="118"/>
      <c r="BM810" s="118"/>
      <c r="BN810" s="118"/>
      <c r="BO810" s="118"/>
      <c r="BP810" s="118"/>
      <c r="BQ810" s="118"/>
      <c r="BR810" s="118"/>
      <c r="BS810" s="118"/>
      <c r="BT810" s="118"/>
      <c r="BU810" s="118"/>
    </row>
    <row r="811" spans="1:73" s="119" customFormat="1" ht="15.75">
      <c r="A811" s="135" t="s">
        <v>1461</v>
      </c>
      <c r="B811" s="110" t="s">
        <v>60</v>
      </c>
      <c r="C811" s="112" t="s">
        <v>394</v>
      </c>
      <c r="D811" s="112"/>
      <c r="E811" s="112" t="s">
        <v>929</v>
      </c>
      <c r="F811" s="112"/>
      <c r="G811" s="112"/>
      <c r="H811" s="112" t="s">
        <v>403</v>
      </c>
      <c r="I811" s="112" t="s">
        <v>396</v>
      </c>
      <c r="J811" s="112">
        <v>1</v>
      </c>
      <c r="K811" s="112"/>
      <c r="L811" s="112"/>
      <c r="M811" s="112" t="str">
        <f>+M22</f>
        <v>ACTIVO FIJO</v>
      </c>
      <c r="N811" s="112"/>
      <c r="O811" s="117"/>
      <c r="P811" s="117"/>
      <c r="Q811" s="117"/>
      <c r="R811" s="117"/>
      <c r="S811" s="117"/>
      <c r="T811" s="117"/>
      <c r="U811" s="118"/>
      <c r="V811" s="118"/>
      <c r="W811" s="118"/>
      <c r="X811" s="118"/>
      <c r="Y811" s="118"/>
      <c r="Z811" s="118"/>
      <c r="AA811" s="118"/>
      <c r="AB811" s="118"/>
      <c r="AC811" s="118"/>
      <c r="AD811" s="118"/>
      <c r="AE811" s="118"/>
      <c r="AF811" s="118"/>
      <c r="AG811" s="118"/>
      <c r="AH811" s="118"/>
      <c r="AI811" s="118"/>
      <c r="AJ811" s="118"/>
      <c r="AK811" s="118"/>
      <c r="AL811" s="118"/>
      <c r="AM811" s="118"/>
      <c r="AN811" s="118"/>
      <c r="AO811" s="118"/>
      <c r="AP811" s="118"/>
      <c r="AQ811" s="118"/>
      <c r="AR811" s="118"/>
      <c r="AS811" s="118"/>
      <c r="AT811" s="118"/>
      <c r="AU811" s="118"/>
      <c r="AV811" s="118"/>
      <c r="AW811" s="118"/>
      <c r="AX811" s="118"/>
      <c r="AY811" s="118"/>
      <c r="AZ811" s="118"/>
      <c r="BA811" s="118"/>
      <c r="BB811" s="118"/>
      <c r="BC811" s="118"/>
      <c r="BD811" s="118"/>
      <c r="BE811" s="118"/>
      <c r="BF811" s="118"/>
      <c r="BG811" s="118"/>
      <c r="BH811" s="118"/>
      <c r="BI811" s="118"/>
      <c r="BJ811" s="118"/>
      <c r="BK811" s="118"/>
      <c r="BL811" s="118"/>
      <c r="BM811" s="118"/>
      <c r="BN811" s="118"/>
      <c r="BO811" s="118"/>
      <c r="BP811" s="118"/>
      <c r="BQ811" s="118"/>
      <c r="BR811" s="118"/>
      <c r="BS811" s="118"/>
      <c r="BT811" s="118"/>
      <c r="BU811" s="118"/>
    </row>
    <row r="812" spans="1:73" s="113" customFormat="1" ht="15.75">
      <c r="A812" s="135" t="s">
        <v>1462</v>
      </c>
      <c r="B812" s="110" t="s">
        <v>60</v>
      </c>
      <c r="C812" s="112" t="s">
        <v>456</v>
      </c>
      <c r="D812" s="112"/>
      <c r="E812" s="112" t="s">
        <v>870</v>
      </c>
      <c r="F812" s="112" t="s">
        <v>871</v>
      </c>
      <c r="G812" s="112"/>
      <c r="H812" s="112" t="s">
        <v>389</v>
      </c>
      <c r="I812" s="112" t="s">
        <v>601</v>
      </c>
      <c r="J812" s="112">
        <v>1</v>
      </c>
      <c r="K812" s="116"/>
      <c r="L812" s="116"/>
      <c r="M812" s="112" t="str">
        <f>+M110</f>
        <v>ACTIVO FIJO</v>
      </c>
      <c r="N812" s="112" t="s">
        <v>872</v>
      </c>
      <c r="O812" s="120"/>
      <c r="P812" s="120"/>
      <c r="Q812" s="120"/>
      <c r="R812" s="120"/>
      <c r="S812" s="120"/>
      <c r="T812" s="120"/>
      <c r="U812" s="121"/>
      <c r="V812" s="121"/>
      <c r="W812" s="121"/>
      <c r="X812" s="121"/>
      <c r="Y812" s="121"/>
      <c r="Z812" s="121"/>
      <c r="AA812" s="121"/>
      <c r="AB812" s="121"/>
      <c r="AC812" s="121"/>
      <c r="AD812" s="121"/>
      <c r="AE812" s="121"/>
      <c r="AF812" s="121"/>
      <c r="AG812" s="121"/>
      <c r="AH812" s="121"/>
      <c r="AI812" s="121"/>
      <c r="AJ812" s="121"/>
      <c r="AK812" s="121"/>
      <c r="AL812" s="121"/>
      <c r="AM812" s="121"/>
      <c r="AN812" s="121"/>
      <c r="AO812" s="121"/>
      <c r="AP812" s="121"/>
      <c r="AQ812" s="121"/>
      <c r="AR812" s="121"/>
      <c r="AS812" s="121"/>
      <c r="AT812" s="121"/>
      <c r="AU812" s="121"/>
      <c r="AV812" s="121"/>
      <c r="AW812" s="121"/>
      <c r="AX812" s="121"/>
      <c r="AY812" s="121"/>
      <c r="AZ812" s="121"/>
      <c r="BA812" s="121"/>
      <c r="BB812" s="121"/>
      <c r="BC812" s="121"/>
      <c r="BD812" s="121"/>
      <c r="BE812" s="121"/>
      <c r="BF812" s="121"/>
      <c r="BG812" s="121"/>
      <c r="BH812" s="121"/>
      <c r="BI812" s="121"/>
      <c r="BJ812" s="121"/>
      <c r="BK812" s="121"/>
      <c r="BL812" s="121"/>
      <c r="BM812" s="121"/>
      <c r="BN812" s="121"/>
      <c r="BO812" s="121"/>
      <c r="BP812" s="121"/>
      <c r="BQ812" s="121"/>
      <c r="BR812" s="121"/>
      <c r="BS812" s="121"/>
      <c r="BT812" s="121"/>
      <c r="BU812" s="121"/>
    </row>
    <row r="813" spans="1:73" s="116" customFormat="1" ht="15.75">
      <c r="A813" s="135" t="s">
        <v>1463</v>
      </c>
      <c r="B813" s="110" t="s">
        <v>60</v>
      </c>
      <c r="C813" s="112" t="str">
        <f>+C812</f>
        <v>MONITOR</v>
      </c>
      <c r="D813" s="112"/>
      <c r="E813" s="112" t="s">
        <v>915</v>
      </c>
      <c r="F813" s="112"/>
      <c r="G813" s="112"/>
      <c r="H813" s="112" t="str">
        <f>+H806</f>
        <v>Negro</v>
      </c>
      <c r="I813" s="112" t="str">
        <f>+I822</f>
        <v>Dañado</v>
      </c>
      <c r="J813" s="112">
        <v>1</v>
      </c>
      <c r="M813" s="112" t="str">
        <f>+M822</f>
        <v>ACTIVO FIJO</v>
      </c>
      <c r="N813" s="112"/>
      <c r="O813" s="117"/>
      <c r="P813" s="117"/>
      <c r="Q813" s="117"/>
      <c r="R813" s="117"/>
      <c r="S813" s="117"/>
      <c r="T813" s="117"/>
      <c r="U813" s="118"/>
      <c r="V813" s="118"/>
      <c r="W813" s="118"/>
      <c r="X813" s="118"/>
      <c r="Y813" s="118"/>
      <c r="Z813" s="118"/>
      <c r="AA813" s="118"/>
      <c r="AB813" s="118"/>
      <c r="AC813" s="118"/>
      <c r="AD813" s="118"/>
      <c r="AE813" s="118"/>
      <c r="AF813" s="118"/>
      <c r="AG813" s="118"/>
      <c r="AH813" s="118"/>
      <c r="AI813" s="118"/>
      <c r="AJ813" s="118"/>
      <c r="AK813" s="118"/>
      <c r="AL813" s="118"/>
      <c r="AM813" s="118"/>
      <c r="AN813" s="118"/>
      <c r="AO813" s="118"/>
      <c r="AP813" s="118"/>
      <c r="AQ813" s="118"/>
      <c r="AR813" s="118"/>
      <c r="AS813" s="118"/>
      <c r="AT813" s="118"/>
      <c r="AU813" s="118"/>
      <c r="AV813" s="118"/>
      <c r="AW813" s="118"/>
      <c r="AX813" s="118"/>
      <c r="AY813" s="118"/>
      <c r="AZ813" s="118"/>
      <c r="BA813" s="118"/>
      <c r="BB813" s="118"/>
      <c r="BC813" s="118"/>
      <c r="BD813" s="118"/>
      <c r="BE813" s="118"/>
      <c r="BF813" s="118"/>
      <c r="BG813" s="118"/>
      <c r="BH813" s="118"/>
      <c r="BI813" s="118"/>
      <c r="BJ813" s="118"/>
      <c r="BK813" s="118"/>
      <c r="BL813" s="118"/>
      <c r="BM813" s="118"/>
      <c r="BN813" s="118"/>
      <c r="BO813" s="118"/>
      <c r="BP813" s="118"/>
      <c r="BQ813" s="118"/>
      <c r="BR813" s="118"/>
      <c r="BS813" s="118"/>
      <c r="BT813" s="118"/>
      <c r="BU813" s="118"/>
    </row>
    <row r="814" spans="1:73" s="134" customFormat="1" ht="15.75">
      <c r="A814" s="135" t="s">
        <v>1464</v>
      </c>
      <c r="B814" s="132" t="s">
        <v>60</v>
      </c>
      <c r="C814" s="133" t="s">
        <v>1236</v>
      </c>
      <c r="D814" s="133"/>
      <c r="E814" s="133" t="s">
        <v>1237</v>
      </c>
      <c r="F814" s="133"/>
      <c r="G814" s="133"/>
      <c r="H814" s="133" t="str">
        <f>+H811</f>
        <v>Negro</v>
      </c>
      <c r="I814" s="133" t="str">
        <f>+I813</f>
        <v>Dañado</v>
      </c>
      <c r="J814" s="133">
        <v>1</v>
      </c>
      <c r="M814" s="133" t="str">
        <f>+M813</f>
        <v>ACTIVO FIJO</v>
      </c>
      <c r="N814" s="154"/>
      <c r="O814" s="155"/>
      <c r="P814" s="155"/>
      <c r="Q814" s="155"/>
      <c r="R814" s="155"/>
      <c r="S814" s="155"/>
      <c r="T814" s="155"/>
      <c r="U814" s="121"/>
      <c r="V814" s="121"/>
      <c r="W814" s="121"/>
      <c r="X814" s="121"/>
      <c r="Y814" s="121"/>
      <c r="Z814" s="121"/>
      <c r="AA814" s="121"/>
      <c r="AB814" s="121"/>
      <c r="AC814" s="121"/>
      <c r="AD814" s="121"/>
      <c r="AE814" s="121"/>
      <c r="AF814" s="121"/>
      <c r="AG814" s="121"/>
      <c r="AH814" s="121"/>
      <c r="AI814" s="121"/>
      <c r="AJ814" s="121"/>
      <c r="AK814" s="121"/>
      <c r="AL814" s="121"/>
      <c r="AM814" s="121"/>
      <c r="AN814" s="121"/>
      <c r="AO814" s="121"/>
      <c r="AP814" s="121"/>
      <c r="AQ814" s="121"/>
      <c r="AR814" s="121"/>
      <c r="AS814" s="121"/>
      <c r="AT814" s="121"/>
      <c r="AU814" s="121"/>
      <c r="AV814" s="121"/>
      <c r="AW814" s="121"/>
      <c r="AX814" s="121"/>
      <c r="AY814" s="121"/>
      <c r="AZ814" s="121"/>
      <c r="BA814" s="121"/>
      <c r="BB814" s="121"/>
      <c r="BC814" s="121"/>
      <c r="BD814" s="121"/>
      <c r="BE814" s="121"/>
      <c r="BF814" s="121"/>
      <c r="BG814" s="121"/>
      <c r="BH814" s="121"/>
      <c r="BI814" s="121"/>
      <c r="BJ814" s="121"/>
      <c r="BK814" s="121"/>
      <c r="BL814" s="121"/>
      <c r="BM814" s="121"/>
      <c r="BN814" s="121"/>
      <c r="BO814" s="121"/>
      <c r="BP814" s="121"/>
      <c r="BQ814" s="121"/>
      <c r="BR814" s="121"/>
      <c r="BS814" s="121"/>
      <c r="BT814" s="121"/>
      <c r="BU814" s="121"/>
    </row>
    <row r="815" spans="1:73" s="113" customFormat="1" ht="15.75">
      <c r="A815" s="135" t="s">
        <v>1465</v>
      </c>
      <c r="B815" s="110" t="s">
        <v>60</v>
      </c>
      <c r="C815" s="112" t="s">
        <v>1221</v>
      </c>
      <c r="D815" s="112" t="s">
        <v>915</v>
      </c>
      <c r="E815" s="112"/>
      <c r="F815" s="112"/>
      <c r="G815" s="112"/>
      <c r="H815" s="112" t="str">
        <f>+H804</f>
        <v>Negro</v>
      </c>
      <c r="I815" s="112" t="str">
        <f>+I836</f>
        <v>Dañado</v>
      </c>
      <c r="J815" s="112">
        <v>1</v>
      </c>
      <c r="K815" s="112"/>
      <c r="L815" s="112"/>
      <c r="M815" s="112" t="str">
        <f>+M843</f>
        <v>ACTIVO FIJO</v>
      </c>
      <c r="N815" s="112"/>
    </row>
    <row r="816" spans="1:73" s="113" customFormat="1" ht="15.75">
      <c r="A816" s="135" t="s">
        <v>1466</v>
      </c>
      <c r="B816" s="110" t="s">
        <v>60</v>
      </c>
      <c r="C816" s="112" t="s">
        <v>916</v>
      </c>
      <c r="D816" s="112" t="s">
        <v>915</v>
      </c>
      <c r="E816" s="112"/>
      <c r="F816" s="112"/>
      <c r="G816" s="112" t="s">
        <v>2031</v>
      </c>
      <c r="H816" s="112" t="str">
        <f>+H805</f>
        <v>Negro</v>
      </c>
      <c r="I816" s="112" t="str">
        <f>+I837</f>
        <v>Dañado</v>
      </c>
      <c r="J816" s="112">
        <v>1</v>
      </c>
      <c r="K816" s="112"/>
      <c r="L816" s="112"/>
      <c r="M816" s="112" t="str">
        <f>+M813</f>
        <v>ACTIVO FIJO</v>
      </c>
      <c r="N816" s="112"/>
    </row>
    <row r="817" spans="1:73" s="113" customFormat="1" ht="15.75">
      <c r="A817" s="135" t="s">
        <v>1467</v>
      </c>
      <c r="B817" s="110" t="s">
        <v>60</v>
      </c>
      <c r="C817" s="112" t="s">
        <v>916</v>
      </c>
      <c r="D817" s="112" t="s">
        <v>915</v>
      </c>
      <c r="E817" s="112"/>
      <c r="F817" s="112"/>
      <c r="G817" s="112" t="s">
        <v>2032</v>
      </c>
      <c r="H817" s="112" t="str">
        <f>+H815</f>
        <v>Negro</v>
      </c>
      <c r="I817" s="112" t="str">
        <f>+I838</f>
        <v>Dañado</v>
      </c>
      <c r="J817" s="112">
        <v>1</v>
      </c>
      <c r="K817" s="112"/>
      <c r="L817" s="112"/>
      <c r="M817" s="112" t="str">
        <f>+M814</f>
        <v>ACTIVO FIJO</v>
      </c>
      <c r="N817" s="112"/>
    </row>
    <row r="818" spans="1:73" s="113" customFormat="1" ht="15.75">
      <c r="A818" s="135" t="s">
        <v>1468</v>
      </c>
      <c r="B818" s="110" t="s">
        <v>60</v>
      </c>
      <c r="C818" s="112" t="s">
        <v>394</v>
      </c>
      <c r="D818" s="112" t="s">
        <v>502</v>
      </c>
      <c r="E818" s="112" t="s">
        <v>2033</v>
      </c>
      <c r="F818" s="112"/>
      <c r="G818" s="112"/>
      <c r="H818" s="112" t="s">
        <v>567</v>
      </c>
      <c r="I818" s="112" t="str">
        <f>+I839</f>
        <v>Dañado</v>
      </c>
      <c r="J818" s="112">
        <v>1</v>
      </c>
      <c r="K818" s="112"/>
      <c r="L818" s="112"/>
      <c r="M818" s="112" t="str">
        <f>+M815</f>
        <v>ACTIVO FIJO</v>
      </c>
      <c r="N818" s="112"/>
    </row>
    <row r="819" spans="1:73" s="113" customFormat="1" ht="15.75">
      <c r="A819" s="135" t="s">
        <v>1469</v>
      </c>
      <c r="B819" s="110" t="s">
        <v>60</v>
      </c>
      <c r="C819" s="112" t="str">
        <f>+C813</f>
        <v>MONITOR</v>
      </c>
      <c r="D819" s="112" t="s">
        <v>2041</v>
      </c>
      <c r="E819" s="112"/>
      <c r="F819" s="112"/>
      <c r="G819" s="112" t="s">
        <v>2042</v>
      </c>
      <c r="H819" s="112" t="str">
        <f>+H815</f>
        <v>Negro</v>
      </c>
      <c r="I819" s="112" t="str">
        <f>+I814</f>
        <v>Dañado</v>
      </c>
      <c r="J819" s="112">
        <v>1</v>
      </c>
      <c r="K819" s="112"/>
      <c r="L819" s="112"/>
      <c r="M819" s="112" t="str">
        <f>+M816</f>
        <v>ACTIVO FIJO</v>
      </c>
      <c r="N819" s="112"/>
    </row>
    <row r="820" spans="1:73" s="160" customFormat="1" ht="16.5" thickBot="1">
      <c r="A820" s="135" t="s">
        <v>1470</v>
      </c>
      <c r="B820" s="132" t="s">
        <v>60</v>
      </c>
      <c r="C820" s="147" t="str">
        <f>+C806</f>
        <v xml:space="preserve">TECLADO </v>
      </c>
      <c r="D820" s="147" t="s">
        <v>2063</v>
      </c>
      <c r="E820" s="147"/>
      <c r="F820" s="147"/>
      <c r="G820" s="147"/>
      <c r="H820" s="147" t="str">
        <f>+H811</f>
        <v>Negro</v>
      </c>
      <c r="I820" s="147" t="str">
        <f>+I816</f>
        <v>Dañado</v>
      </c>
      <c r="J820" s="147">
        <f>+J817</f>
        <v>1</v>
      </c>
      <c r="K820" s="147"/>
      <c r="L820" s="147"/>
      <c r="M820" s="147" t="str">
        <f>+M813</f>
        <v>ACTIVO FIJO</v>
      </c>
      <c r="N820" s="147"/>
      <c r="U820" s="114"/>
      <c r="V820" s="114"/>
      <c r="W820" s="114"/>
      <c r="X820" s="114"/>
      <c r="Y820" s="114"/>
      <c r="Z820" s="114"/>
      <c r="AA820" s="114"/>
      <c r="AB820" s="114"/>
      <c r="AC820" s="114"/>
      <c r="AD820" s="114"/>
      <c r="AE820" s="114"/>
      <c r="AF820" s="114"/>
      <c r="AG820" s="114"/>
      <c r="AH820" s="114"/>
      <c r="AI820" s="114"/>
      <c r="AJ820" s="114"/>
      <c r="AK820" s="114"/>
      <c r="AL820" s="114"/>
      <c r="AM820" s="114"/>
      <c r="AN820" s="114"/>
      <c r="AO820" s="114"/>
      <c r="AP820" s="114"/>
      <c r="AQ820" s="114"/>
      <c r="AR820" s="114"/>
      <c r="AS820" s="114"/>
      <c r="AT820" s="114"/>
      <c r="AU820" s="114"/>
      <c r="AV820" s="114"/>
      <c r="AW820" s="114"/>
      <c r="AX820" s="114"/>
      <c r="AY820" s="114"/>
      <c r="AZ820" s="114"/>
      <c r="BA820" s="114"/>
      <c r="BB820" s="114"/>
      <c r="BC820" s="114"/>
      <c r="BD820" s="114"/>
      <c r="BE820" s="114"/>
      <c r="BF820" s="114"/>
      <c r="BG820" s="114"/>
      <c r="BH820" s="114"/>
      <c r="BI820" s="114"/>
      <c r="BJ820" s="114"/>
      <c r="BK820" s="114"/>
      <c r="BL820" s="114"/>
      <c r="BM820" s="114"/>
      <c r="BN820" s="114"/>
      <c r="BO820" s="114"/>
      <c r="BP820" s="114"/>
      <c r="BQ820" s="114"/>
      <c r="BR820" s="114"/>
      <c r="BS820" s="114"/>
      <c r="BT820" s="114"/>
      <c r="BU820" s="114"/>
    </row>
    <row r="821" spans="1:73" s="167" customFormat="1" ht="18.75" customHeight="1" thickBot="1">
      <c r="A821" s="362" t="s">
        <v>884</v>
      </c>
      <c r="B821" s="363"/>
      <c r="C821" s="363"/>
      <c r="D821" s="363"/>
      <c r="E821" s="363"/>
      <c r="F821" s="363"/>
      <c r="G821" s="363"/>
      <c r="H821" s="363"/>
      <c r="I821" s="363"/>
      <c r="J821" s="363"/>
      <c r="K821" s="363"/>
      <c r="L821" s="363"/>
      <c r="M821" s="363"/>
      <c r="N821" s="364"/>
      <c r="O821" s="126"/>
      <c r="P821" s="126"/>
      <c r="Q821" s="126"/>
      <c r="R821" s="126"/>
      <c r="S821" s="126"/>
      <c r="T821" s="126"/>
      <c r="U821" s="127"/>
      <c r="V821" s="127"/>
      <c r="W821" s="127"/>
      <c r="X821" s="127"/>
      <c r="Y821" s="127"/>
      <c r="Z821" s="127"/>
      <c r="AA821" s="127"/>
      <c r="AB821" s="127"/>
      <c r="AC821" s="127"/>
      <c r="AD821" s="127"/>
      <c r="AE821" s="127"/>
      <c r="AF821" s="127"/>
      <c r="AG821" s="127"/>
      <c r="AH821" s="127"/>
      <c r="AI821" s="127"/>
      <c r="AJ821" s="127"/>
      <c r="AK821" s="127"/>
      <c r="AL821" s="127"/>
      <c r="AM821" s="127"/>
      <c r="AN821" s="127"/>
      <c r="AO821" s="127"/>
      <c r="AP821" s="127"/>
      <c r="AQ821" s="127"/>
      <c r="AR821" s="127"/>
      <c r="AS821" s="127"/>
      <c r="AT821" s="127"/>
      <c r="AU821" s="127"/>
      <c r="AV821" s="127"/>
      <c r="AW821" s="127"/>
      <c r="AX821" s="127"/>
      <c r="AY821" s="127"/>
      <c r="AZ821" s="127"/>
      <c r="BA821" s="127"/>
      <c r="BB821" s="127"/>
      <c r="BC821" s="127"/>
      <c r="BD821" s="127"/>
      <c r="BE821" s="127"/>
      <c r="BF821" s="127"/>
      <c r="BG821" s="127"/>
      <c r="BH821" s="127"/>
      <c r="BI821" s="127"/>
      <c r="BJ821" s="127"/>
      <c r="BK821" s="127"/>
      <c r="BL821" s="127"/>
      <c r="BM821" s="127"/>
      <c r="BN821" s="127"/>
      <c r="BO821" s="127"/>
      <c r="BP821" s="127"/>
      <c r="BQ821" s="127"/>
      <c r="BR821" s="127"/>
      <c r="BS821" s="127"/>
      <c r="BT821" s="127"/>
      <c r="BU821" s="127"/>
    </row>
    <row r="822" spans="1:73" s="139" customFormat="1" ht="15.75">
      <c r="A822" s="135" t="s">
        <v>1471</v>
      </c>
      <c r="B822" s="136" t="s">
        <v>60</v>
      </c>
      <c r="C822" s="137" t="str">
        <f>+C12</f>
        <v>Banquitos de Metal Escalera para Camilla</v>
      </c>
      <c r="D822" s="138"/>
      <c r="E822" s="138"/>
      <c r="F822" s="138"/>
      <c r="G822" s="138"/>
      <c r="H822" s="137" t="s">
        <v>1165</v>
      </c>
      <c r="I822" s="137" t="str">
        <f>+I838</f>
        <v>Dañado</v>
      </c>
      <c r="J822" s="138">
        <v>1</v>
      </c>
      <c r="M822" s="137" t="str">
        <f>+M840</f>
        <v>ACTIVO FIJO</v>
      </c>
      <c r="N822" s="138"/>
      <c r="O822" s="140"/>
      <c r="P822" s="140"/>
      <c r="Q822" s="140"/>
      <c r="R822" s="140"/>
      <c r="S822" s="140"/>
      <c r="T822" s="140"/>
      <c r="U822" s="121"/>
      <c r="V822" s="121"/>
      <c r="W822" s="121"/>
      <c r="X822" s="121"/>
      <c r="Y822" s="121"/>
      <c r="Z822" s="121"/>
      <c r="AA822" s="121"/>
      <c r="AB822" s="121"/>
      <c r="AC822" s="121"/>
      <c r="AD822" s="121"/>
      <c r="AE822" s="121"/>
      <c r="AF822" s="121"/>
      <c r="AG822" s="121"/>
      <c r="AH822" s="121"/>
      <c r="AI822" s="121"/>
      <c r="AJ822" s="121"/>
      <c r="AK822" s="121"/>
      <c r="AL822" s="121"/>
      <c r="AM822" s="121"/>
      <c r="AN822" s="121"/>
      <c r="AO822" s="121"/>
      <c r="AP822" s="121"/>
      <c r="AQ822" s="121"/>
      <c r="AR822" s="121"/>
      <c r="AS822" s="121"/>
      <c r="AT822" s="121"/>
      <c r="AU822" s="121"/>
      <c r="AV822" s="121"/>
      <c r="AW822" s="121"/>
      <c r="AX822" s="121"/>
      <c r="AY822" s="121"/>
      <c r="AZ822" s="121"/>
      <c r="BA822" s="121"/>
      <c r="BB822" s="121"/>
      <c r="BC822" s="121"/>
      <c r="BD822" s="121"/>
      <c r="BE822" s="121"/>
      <c r="BF822" s="121"/>
      <c r="BG822" s="121"/>
      <c r="BH822" s="121"/>
      <c r="BI822" s="121"/>
      <c r="BJ822" s="121"/>
      <c r="BK822" s="121"/>
      <c r="BL822" s="121"/>
      <c r="BM822" s="121"/>
      <c r="BN822" s="121"/>
      <c r="BO822" s="121"/>
      <c r="BP822" s="121"/>
      <c r="BQ822" s="121"/>
      <c r="BR822" s="121"/>
      <c r="BS822" s="121"/>
      <c r="BT822" s="121"/>
      <c r="BU822" s="121"/>
    </row>
    <row r="823" spans="1:73" s="113" customFormat="1" ht="15.75">
      <c r="A823" s="135" t="s">
        <v>1472</v>
      </c>
      <c r="B823" s="110" t="s">
        <v>60</v>
      </c>
      <c r="C823" s="112" t="s">
        <v>1275</v>
      </c>
      <c r="D823" s="111"/>
      <c r="E823" s="111"/>
      <c r="F823" s="111"/>
      <c r="G823" s="111"/>
      <c r="H823" s="112" t="str">
        <f>+H808</f>
        <v>Negro</v>
      </c>
      <c r="I823" s="111" t="str">
        <f>+I813</f>
        <v>Dañado</v>
      </c>
      <c r="J823" s="111">
        <v>4</v>
      </c>
      <c r="M823" s="112" t="str">
        <f>+M814</f>
        <v>ACTIVO FIJO</v>
      </c>
      <c r="N823" s="111"/>
      <c r="O823" s="120"/>
      <c r="P823" s="120"/>
      <c r="Q823" s="120"/>
      <c r="R823" s="120"/>
      <c r="S823" s="120"/>
      <c r="T823" s="120"/>
      <c r="U823" s="121"/>
      <c r="V823" s="121"/>
      <c r="W823" s="121"/>
      <c r="X823" s="121"/>
      <c r="Y823" s="121"/>
      <c r="Z823" s="121"/>
      <c r="AA823" s="121"/>
      <c r="AB823" s="121"/>
      <c r="AC823" s="121"/>
      <c r="AD823" s="121"/>
      <c r="AE823" s="121"/>
      <c r="AF823" s="121"/>
      <c r="AG823" s="121"/>
      <c r="AH823" s="121"/>
      <c r="AI823" s="121"/>
      <c r="AJ823" s="121"/>
      <c r="AK823" s="121"/>
      <c r="AL823" s="121"/>
      <c r="AM823" s="121"/>
      <c r="AN823" s="121"/>
      <c r="AO823" s="121"/>
      <c r="AP823" s="121"/>
      <c r="AQ823" s="121"/>
      <c r="AR823" s="121"/>
      <c r="AS823" s="121"/>
      <c r="AT823" s="121"/>
      <c r="AU823" s="121"/>
      <c r="AV823" s="121"/>
      <c r="AW823" s="121"/>
      <c r="AX823" s="121"/>
      <c r="AY823" s="121"/>
      <c r="AZ823" s="121"/>
      <c r="BA823" s="121"/>
      <c r="BB823" s="121"/>
      <c r="BC823" s="121"/>
      <c r="BD823" s="121"/>
      <c r="BE823" s="121"/>
      <c r="BF823" s="121"/>
      <c r="BG823" s="121"/>
      <c r="BH823" s="121"/>
      <c r="BI823" s="121"/>
      <c r="BJ823" s="121"/>
      <c r="BK823" s="121"/>
      <c r="BL823" s="121"/>
      <c r="BM823" s="121"/>
      <c r="BN823" s="121"/>
      <c r="BO823" s="121"/>
      <c r="BP823" s="121"/>
      <c r="BQ823" s="121"/>
      <c r="BR823" s="121"/>
      <c r="BS823" s="121"/>
      <c r="BT823" s="121"/>
      <c r="BU823" s="121"/>
    </row>
    <row r="824" spans="1:73" s="115" customFormat="1" ht="16.5" thickBot="1">
      <c r="A824" s="135" t="s">
        <v>1473</v>
      </c>
      <c r="B824" s="110" t="s">
        <v>60</v>
      </c>
      <c r="C824" s="112" t="s">
        <v>2026</v>
      </c>
      <c r="D824" s="112" t="s">
        <v>2027</v>
      </c>
      <c r="E824" s="112">
        <v>19205</v>
      </c>
      <c r="F824" s="112"/>
      <c r="G824" s="112"/>
      <c r="H824" s="112" t="str">
        <f>+H805</f>
        <v>Negro</v>
      </c>
      <c r="I824" s="112" t="str">
        <f>+I837</f>
        <v>Dañado</v>
      </c>
      <c r="J824" s="112">
        <v>1</v>
      </c>
      <c r="K824" s="112"/>
      <c r="L824" s="112"/>
      <c r="M824" s="112" t="str">
        <f>+M815</f>
        <v>ACTIVO FIJO</v>
      </c>
      <c r="N824" s="112"/>
      <c r="O824" s="113"/>
      <c r="P824" s="113"/>
      <c r="Q824" s="113"/>
      <c r="R824" s="113"/>
      <c r="S824" s="113"/>
      <c r="T824" s="113"/>
      <c r="U824" s="114"/>
      <c r="V824" s="114"/>
      <c r="W824" s="114"/>
      <c r="X824" s="114"/>
      <c r="Y824" s="114"/>
      <c r="Z824" s="114"/>
      <c r="AA824" s="114"/>
      <c r="AB824" s="114"/>
      <c r="AC824" s="114"/>
      <c r="AD824" s="114"/>
      <c r="AE824" s="114"/>
      <c r="AF824" s="114"/>
      <c r="AG824" s="114"/>
      <c r="AH824" s="114"/>
      <c r="AI824" s="114"/>
      <c r="AJ824" s="114"/>
      <c r="AK824" s="114"/>
      <c r="AL824" s="114"/>
      <c r="AM824" s="114"/>
      <c r="AN824" s="114"/>
      <c r="AO824" s="114"/>
      <c r="AP824" s="114"/>
      <c r="AQ824" s="114"/>
      <c r="AR824" s="114"/>
      <c r="AS824" s="114"/>
      <c r="AT824" s="114"/>
      <c r="AU824" s="114"/>
      <c r="AV824" s="114"/>
      <c r="AW824" s="114"/>
      <c r="AX824" s="114"/>
      <c r="AY824" s="114"/>
      <c r="AZ824" s="114"/>
      <c r="BA824" s="114"/>
      <c r="BB824" s="114"/>
      <c r="BC824" s="114"/>
      <c r="BD824" s="114"/>
      <c r="BE824" s="114"/>
      <c r="BF824" s="114"/>
      <c r="BG824" s="114"/>
      <c r="BH824" s="114"/>
      <c r="BI824" s="114"/>
      <c r="BJ824" s="114"/>
      <c r="BK824" s="114"/>
      <c r="BL824" s="114"/>
      <c r="BM824" s="114"/>
      <c r="BN824" s="114"/>
      <c r="BO824" s="114"/>
      <c r="BP824" s="114"/>
      <c r="BQ824" s="114"/>
      <c r="BR824" s="114"/>
      <c r="BS824" s="114"/>
      <c r="BT824" s="114"/>
      <c r="BU824" s="114"/>
    </row>
    <row r="825" spans="1:73" s="114" customFormat="1" ht="15.75">
      <c r="A825" s="135" t="s">
        <v>1474</v>
      </c>
      <c r="B825" s="132" t="s">
        <v>60</v>
      </c>
      <c r="C825" s="133" t="s">
        <v>2028</v>
      </c>
      <c r="D825" s="133" t="s">
        <v>2029</v>
      </c>
      <c r="E825" s="133" t="s">
        <v>2030</v>
      </c>
      <c r="F825" s="133"/>
      <c r="G825" s="133"/>
      <c r="H825" s="133" t="str">
        <f>+H806</f>
        <v>Negro</v>
      </c>
      <c r="I825" s="133" t="str">
        <f>+I803</f>
        <v>Dañado</v>
      </c>
      <c r="J825" s="133">
        <v>1</v>
      </c>
      <c r="K825" s="133"/>
      <c r="L825" s="133"/>
      <c r="M825" s="133" t="str">
        <f>+M824</f>
        <v>ACTIVO FIJO</v>
      </c>
      <c r="N825" s="133"/>
      <c r="O825" s="134"/>
      <c r="P825" s="134"/>
      <c r="Q825" s="134"/>
      <c r="R825" s="134"/>
      <c r="S825" s="134"/>
      <c r="T825" s="134"/>
    </row>
    <row r="826" spans="1:73" s="94" customFormat="1" ht="16.5" thickBot="1">
      <c r="A826" s="135" t="s">
        <v>1475</v>
      </c>
      <c r="B826" s="90" t="s">
        <v>60</v>
      </c>
      <c r="C826" s="91" t="s">
        <v>2017</v>
      </c>
      <c r="D826" s="92"/>
      <c r="E826" s="91" t="s">
        <v>2018</v>
      </c>
      <c r="F826" s="91"/>
      <c r="G826" s="91"/>
      <c r="H826" s="91" t="s">
        <v>2019</v>
      </c>
      <c r="I826" s="91" t="str">
        <f>+I14</f>
        <v>nuevo</v>
      </c>
      <c r="J826" s="91">
        <v>1</v>
      </c>
      <c r="K826" s="92"/>
      <c r="L826" s="92"/>
      <c r="M826" s="91" t="s">
        <v>664</v>
      </c>
      <c r="N826" s="91"/>
      <c r="O826" s="92"/>
      <c r="P826" s="92"/>
      <c r="Q826" s="92"/>
      <c r="R826" s="92"/>
      <c r="S826" s="92"/>
      <c r="T826" s="92"/>
      <c r="U826" s="93"/>
      <c r="V826" s="93"/>
      <c r="W826" s="93"/>
      <c r="X826" s="93"/>
      <c r="Y826" s="93"/>
      <c r="Z826" s="93"/>
      <c r="AA826" s="93"/>
      <c r="AB826" s="93"/>
      <c r="AC826" s="93"/>
      <c r="AD826" s="93"/>
      <c r="AE826" s="93"/>
      <c r="AF826" s="93"/>
      <c r="AG826" s="93"/>
      <c r="AH826" s="93"/>
      <c r="AI826" s="93"/>
      <c r="AJ826" s="93"/>
      <c r="AK826" s="93"/>
      <c r="AL826" s="93"/>
      <c r="AM826" s="93"/>
      <c r="AN826" s="93"/>
      <c r="AO826" s="93"/>
      <c r="AP826" s="93"/>
      <c r="AQ826" s="93"/>
      <c r="AR826" s="93"/>
      <c r="AS826" s="93"/>
      <c r="AT826" s="93"/>
      <c r="AU826" s="93"/>
      <c r="AV826" s="93"/>
      <c r="AW826" s="93"/>
      <c r="AX826" s="93"/>
      <c r="AY826" s="93"/>
      <c r="AZ826" s="93"/>
      <c r="BA826" s="93"/>
      <c r="BB826" s="93"/>
      <c r="BC826" s="93"/>
      <c r="BD826" s="93"/>
      <c r="BE826" s="93"/>
      <c r="BF826" s="93"/>
      <c r="BG826" s="93"/>
      <c r="BH826" s="93"/>
      <c r="BI826" s="93"/>
      <c r="BJ826" s="93"/>
      <c r="BK826" s="93"/>
      <c r="BL826" s="93"/>
      <c r="BM826" s="93"/>
      <c r="BN826" s="93"/>
      <c r="BO826" s="93"/>
      <c r="BP826" s="93"/>
      <c r="BQ826" s="93"/>
      <c r="BR826" s="93"/>
      <c r="BS826" s="93"/>
      <c r="BT826" s="93"/>
      <c r="BU826" s="93"/>
    </row>
    <row r="827" spans="1:73" s="144" customFormat="1" ht="15.75" thickBot="1">
      <c r="A827" s="362" t="str">
        <f>+M828</f>
        <v>PARQUEO</v>
      </c>
      <c r="B827" s="363"/>
      <c r="C827" s="363"/>
      <c r="D827" s="363"/>
      <c r="E827" s="363"/>
      <c r="F827" s="363"/>
      <c r="G827" s="363"/>
      <c r="H827" s="363"/>
      <c r="I827" s="363"/>
      <c r="J827" s="363"/>
      <c r="K827" s="363"/>
      <c r="L827" s="363"/>
      <c r="M827" s="363"/>
      <c r="N827" s="364"/>
      <c r="O827" s="142"/>
      <c r="P827" s="142"/>
      <c r="Q827" s="142"/>
      <c r="R827" s="142"/>
      <c r="S827" s="142"/>
      <c r="T827" s="142"/>
      <c r="U827" s="143"/>
      <c r="V827" s="143"/>
      <c r="W827" s="143"/>
      <c r="X827" s="143"/>
      <c r="Y827" s="143"/>
      <c r="Z827" s="143"/>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row>
    <row r="828" spans="1:73" s="124" customFormat="1" ht="16.5" thickBot="1">
      <c r="A828" s="145" t="s">
        <v>1968</v>
      </c>
      <c r="B828" s="146" t="s">
        <v>60</v>
      </c>
      <c r="C828" s="147" t="s">
        <v>885</v>
      </c>
      <c r="D828" s="147"/>
      <c r="E828" s="147" t="s">
        <v>886</v>
      </c>
      <c r="F828" s="147" t="s">
        <v>887</v>
      </c>
      <c r="G828" s="147"/>
      <c r="H828" s="147" t="s">
        <v>888</v>
      </c>
      <c r="I828" s="147" t="s">
        <v>546</v>
      </c>
      <c r="J828" s="147">
        <v>1</v>
      </c>
      <c r="K828" s="148"/>
      <c r="L828" s="148"/>
      <c r="M828" s="147" t="s">
        <v>894</v>
      </c>
      <c r="N828" s="147"/>
      <c r="O828" s="149"/>
      <c r="P828" s="149"/>
      <c r="Q828" s="149"/>
      <c r="R828" s="149"/>
      <c r="S828" s="149"/>
      <c r="T828" s="149"/>
      <c r="U828" s="123"/>
      <c r="V828" s="123"/>
      <c r="W828" s="123"/>
      <c r="X828" s="123"/>
      <c r="Y828" s="123"/>
      <c r="Z828" s="123"/>
      <c r="AA828" s="123"/>
      <c r="AB828" s="123"/>
      <c r="AC828" s="123"/>
      <c r="AD828" s="123"/>
      <c r="AE828" s="123"/>
      <c r="AF828" s="123"/>
      <c r="AG828" s="123"/>
      <c r="AH828" s="123"/>
      <c r="AI828" s="123"/>
      <c r="AJ828" s="123"/>
      <c r="AK828" s="123"/>
      <c r="AL828" s="123"/>
      <c r="AM828" s="123"/>
      <c r="AN828" s="123"/>
      <c r="AO828" s="123"/>
      <c r="AP828" s="123"/>
      <c r="AQ828" s="123"/>
      <c r="AR828" s="123"/>
      <c r="AS828" s="123"/>
      <c r="AT828" s="123"/>
      <c r="AU828" s="123"/>
      <c r="AV828" s="123"/>
      <c r="AW828" s="123"/>
      <c r="AX828" s="123"/>
      <c r="AY828" s="123"/>
      <c r="AZ828" s="123"/>
      <c r="BA828" s="123"/>
      <c r="BB828" s="123"/>
      <c r="BC828" s="123"/>
      <c r="BD828" s="123"/>
      <c r="BE828" s="123"/>
      <c r="BF828" s="123"/>
      <c r="BG828" s="123"/>
      <c r="BH828" s="123"/>
      <c r="BI828" s="123"/>
      <c r="BJ828" s="123"/>
      <c r="BK828" s="123"/>
      <c r="BL828" s="123"/>
      <c r="BM828" s="123"/>
      <c r="BN828" s="123"/>
      <c r="BO828" s="123"/>
      <c r="BP828" s="123"/>
      <c r="BQ828" s="123"/>
      <c r="BR828" s="123"/>
      <c r="BS828" s="123"/>
      <c r="BT828" s="123"/>
      <c r="BU828" s="123"/>
    </row>
    <row r="829" spans="1:73" s="152" customFormat="1" ht="15.75" customHeight="1" thickBot="1">
      <c r="A829" s="362" t="str">
        <f>+A45</f>
        <v>EQUIPOS MEDICOS</v>
      </c>
      <c r="B829" s="363"/>
      <c r="C829" s="363"/>
      <c r="D829" s="363"/>
      <c r="E829" s="363"/>
      <c r="F829" s="363"/>
      <c r="G829" s="363"/>
      <c r="H829" s="363"/>
      <c r="I829" s="363"/>
      <c r="J829" s="363"/>
      <c r="K829" s="363"/>
      <c r="L829" s="363"/>
      <c r="M829" s="364"/>
      <c r="N829" s="176"/>
      <c r="O829" s="150"/>
      <c r="P829" s="150"/>
      <c r="Q829" s="150"/>
      <c r="R829" s="150"/>
      <c r="S829" s="150"/>
      <c r="T829" s="150"/>
      <c r="U829" s="151"/>
      <c r="V829" s="151"/>
      <c r="W829" s="151"/>
      <c r="X829" s="151"/>
      <c r="Y829" s="151"/>
      <c r="Z829" s="151"/>
      <c r="AA829" s="151"/>
      <c r="AB829" s="151"/>
      <c r="AC829" s="151"/>
      <c r="AD829" s="151"/>
      <c r="AE829" s="151"/>
      <c r="AF829" s="151"/>
      <c r="AG829" s="151"/>
      <c r="AH829" s="151"/>
      <c r="AI829" s="151"/>
      <c r="AJ829" s="151"/>
      <c r="AK829" s="151"/>
      <c r="AL829" s="151"/>
      <c r="AM829" s="151"/>
      <c r="AN829" s="151"/>
      <c r="AO829" s="151"/>
      <c r="AP829" s="151"/>
      <c r="AQ829" s="151"/>
      <c r="AR829" s="151"/>
      <c r="AS829" s="151"/>
      <c r="AT829" s="151"/>
      <c r="AU829" s="151"/>
      <c r="AV829" s="151"/>
      <c r="AW829" s="151"/>
      <c r="AX829" s="151"/>
      <c r="AY829" s="151"/>
      <c r="AZ829" s="151"/>
      <c r="BA829" s="151"/>
      <c r="BB829" s="151"/>
      <c r="BC829" s="151"/>
      <c r="BD829" s="151"/>
      <c r="BE829" s="151"/>
      <c r="BF829" s="151"/>
      <c r="BG829" s="151"/>
      <c r="BH829" s="151"/>
      <c r="BI829" s="151"/>
      <c r="BJ829" s="151"/>
      <c r="BK829" s="151"/>
      <c r="BL829" s="151"/>
      <c r="BM829" s="151"/>
      <c r="BN829" s="151"/>
      <c r="BO829" s="151"/>
      <c r="BP829" s="151"/>
      <c r="BQ829" s="151"/>
      <c r="BR829" s="151"/>
      <c r="BS829" s="151"/>
      <c r="BT829" s="151"/>
      <c r="BU829" s="151"/>
    </row>
    <row r="830" spans="1:73" s="115" customFormat="1" ht="16.5" thickBot="1">
      <c r="A830" s="135" t="s">
        <v>1490</v>
      </c>
      <c r="B830" s="136" t="s">
        <v>60</v>
      </c>
      <c r="C830" s="138"/>
      <c r="D830" s="137"/>
      <c r="E830" s="137"/>
      <c r="F830" s="137"/>
      <c r="G830" s="137"/>
      <c r="H830" s="137"/>
      <c r="I830" s="137"/>
      <c r="J830" s="137"/>
      <c r="K830" s="137"/>
      <c r="L830" s="137"/>
      <c r="M830" s="138"/>
      <c r="N830" s="137"/>
      <c r="O830" s="139"/>
      <c r="P830" s="139"/>
      <c r="Q830" s="139"/>
      <c r="R830" s="139"/>
      <c r="S830" s="139"/>
      <c r="T830" s="139"/>
      <c r="U830" s="114"/>
      <c r="V830" s="114"/>
      <c r="W830" s="114"/>
      <c r="X830" s="114"/>
      <c r="Y830" s="114"/>
      <c r="Z830" s="114"/>
      <c r="AA830" s="114"/>
      <c r="AB830" s="114"/>
      <c r="AC830" s="114"/>
      <c r="AD830" s="114"/>
      <c r="AE830" s="114"/>
      <c r="AF830" s="114"/>
      <c r="AG830" s="114"/>
      <c r="AH830" s="114"/>
      <c r="AI830" s="114"/>
      <c r="AJ830" s="114"/>
      <c r="AK830" s="114"/>
      <c r="AL830" s="114"/>
      <c r="AM830" s="114"/>
      <c r="AN830" s="114"/>
      <c r="AO830" s="114"/>
      <c r="AP830" s="114"/>
      <c r="AQ830" s="114"/>
      <c r="AR830" s="114"/>
      <c r="AS830" s="114"/>
      <c r="AT830" s="114"/>
      <c r="AU830" s="114"/>
      <c r="AV830" s="114"/>
      <c r="AW830" s="114"/>
      <c r="AX830" s="114"/>
      <c r="AY830" s="114"/>
      <c r="AZ830" s="114"/>
      <c r="BA830" s="114"/>
      <c r="BB830" s="114"/>
      <c r="BC830" s="114"/>
      <c r="BD830" s="114"/>
      <c r="BE830" s="114"/>
      <c r="BF830" s="114"/>
      <c r="BG830" s="114"/>
      <c r="BH830" s="114"/>
      <c r="BI830" s="114"/>
      <c r="BJ830" s="114"/>
      <c r="BK830" s="114"/>
      <c r="BL830" s="114"/>
      <c r="BM830" s="114"/>
      <c r="BN830" s="114"/>
      <c r="BO830" s="114"/>
      <c r="BP830" s="114"/>
      <c r="BQ830" s="114"/>
      <c r="BR830" s="114"/>
      <c r="BS830" s="114"/>
      <c r="BT830" s="114"/>
      <c r="BU830" s="114"/>
    </row>
    <row r="831" spans="1:73" s="119" customFormat="1" ht="15.75">
      <c r="A831" s="135" t="s">
        <v>1491</v>
      </c>
      <c r="B831" s="110" t="s">
        <v>60</v>
      </c>
      <c r="C831" s="112" t="s">
        <v>607</v>
      </c>
      <c r="D831" s="112" t="s">
        <v>608</v>
      </c>
      <c r="E831" s="112" t="s">
        <v>609</v>
      </c>
      <c r="F831" s="112" t="s">
        <v>610</v>
      </c>
      <c r="G831" s="112"/>
      <c r="H831" s="112" t="s">
        <v>567</v>
      </c>
      <c r="I831" s="112" t="s">
        <v>546</v>
      </c>
      <c r="J831" s="112">
        <v>2</v>
      </c>
      <c r="K831" s="116"/>
      <c r="L831" s="116"/>
      <c r="M831" s="112" t="str">
        <f>+M110</f>
        <v>ACTIVO FIJO</v>
      </c>
      <c r="N831" s="112"/>
      <c r="O831" s="117"/>
      <c r="P831" s="117"/>
      <c r="Q831" s="117"/>
      <c r="R831" s="117"/>
      <c r="S831" s="117"/>
      <c r="T831" s="117"/>
      <c r="U831" s="118"/>
      <c r="V831" s="118"/>
      <c r="W831" s="118"/>
      <c r="X831" s="118"/>
      <c r="Y831" s="118"/>
      <c r="Z831" s="118"/>
      <c r="AA831" s="118"/>
      <c r="AB831" s="118"/>
      <c r="AC831" s="118"/>
      <c r="AD831" s="118"/>
      <c r="AE831" s="118"/>
      <c r="AF831" s="118"/>
      <c r="AG831" s="118"/>
      <c r="AH831" s="118"/>
      <c r="AI831" s="118"/>
      <c r="AJ831" s="118"/>
      <c r="AK831" s="118"/>
      <c r="AL831" s="118"/>
      <c r="AM831" s="118"/>
      <c r="AN831" s="118"/>
      <c r="AO831" s="118"/>
      <c r="AP831" s="118"/>
      <c r="AQ831" s="118"/>
      <c r="AR831" s="118"/>
      <c r="AS831" s="118"/>
      <c r="AT831" s="118"/>
      <c r="AU831" s="118"/>
      <c r="AV831" s="118"/>
      <c r="AW831" s="118"/>
      <c r="AX831" s="118"/>
      <c r="AY831" s="118"/>
      <c r="AZ831" s="118"/>
      <c r="BA831" s="118"/>
      <c r="BB831" s="118"/>
      <c r="BC831" s="118"/>
      <c r="BD831" s="118"/>
      <c r="BE831" s="118"/>
      <c r="BF831" s="118"/>
      <c r="BG831" s="118"/>
      <c r="BH831" s="118"/>
      <c r="BI831" s="118"/>
      <c r="BJ831" s="118"/>
      <c r="BK831" s="118"/>
      <c r="BL831" s="118"/>
      <c r="BM831" s="118"/>
      <c r="BN831" s="118"/>
      <c r="BO831" s="118"/>
      <c r="BP831" s="118"/>
      <c r="BQ831" s="118"/>
      <c r="BR831" s="118"/>
      <c r="BS831" s="118"/>
      <c r="BT831" s="118"/>
      <c r="BU831" s="118"/>
    </row>
    <row r="832" spans="1:73" s="119" customFormat="1" ht="15.75">
      <c r="A832" s="135" t="s">
        <v>1492</v>
      </c>
      <c r="B832" s="110" t="s">
        <v>60</v>
      </c>
      <c r="C832" s="112" t="s">
        <v>611</v>
      </c>
      <c r="D832" s="112" t="s">
        <v>612</v>
      </c>
      <c r="E832" s="112"/>
      <c r="F832" s="112"/>
      <c r="G832" s="112"/>
      <c r="H832" s="112" t="s">
        <v>613</v>
      </c>
      <c r="I832" s="112" t="s">
        <v>546</v>
      </c>
      <c r="J832" s="112">
        <v>1</v>
      </c>
      <c r="K832" s="116"/>
      <c r="L832" s="116"/>
      <c r="M832" s="112" t="str">
        <f>+M111</f>
        <v>ACTIVO FIJO</v>
      </c>
      <c r="N832" s="112"/>
      <c r="O832" s="117"/>
      <c r="P832" s="117"/>
      <c r="Q832" s="117"/>
      <c r="R832" s="117"/>
      <c r="S832" s="117"/>
      <c r="T832" s="117"/>
      <c r="U832" s="118"/>
      <c r="V832" s="118"/>
      <c r="W832" s="118"/>
      <c r="X832" s="118"/>
      <c r="Y832" s="118"/>
      <c r="Z832" s="118"/>
      <c r="AA832" s="118"/>
      <c r="AB832" s="118"/>
      <c r="AC832" s="118"/>
      <c r="AD832" s="118"/>
      <c r="AE832" s="118"/>
      <c r="AF832" s="118"/>
      <c r="AG832" s="118"/>
      <c r="AH832" s="118"/>
      <c r="AI832" s="118"/>
      <c r="AJ832" s="118"/>
      <c r="AK832" s="118"/>
      <c r="AL832" s="118"/>
      <c r="AM832" s="118"/>
      <c r="AN832" s="118"/>
      <c r="AO832" s="118"/>
      <c r="AP832" s="118"/>
      <c r="AQ832" s="118"/>
      <c r="AR832" s="118"/>
      <c r="AS832" s="118"/>
      <c r="AT832" s="118"/>
      <c r="AU832" s="118"/>
      <c r="AV832" s="118"/>
      <c r="AW832" s="118"/>
      <c r="AX832" s="118"/>
      <c r="AY832" s="118"/>
      <c r="AZ832" s="118"/>
      <c r="BA832" s="118"/>
      <c r="BB832" s="118"/>
      <c r="BC832" s="118"/>
      <c r="BD832" s="118"/>
      <c r="BE832" s="118"/>
      <c r="BF832" s="118"/>
      <c r="BG832" s="118"/>
      <c r="BH832" s="118"/>
      <c r="BI832" s="118"/>
      <c r="BJ832" s="118"/>
      <c r="BK832" s="118"/>
      <c r="BL832" s="118"/>
      <c r="BM832" s="118"/>
      <c r="BN832" s="118"/>
      <c r="BO832" s="118"/>
      <c r="BP832" s="118"/>
      <c r="BQ832" s="118"/>
      <c r="BR832" s="118"/>
      <c r="BS832" s="118"/>
      <c r="BT832" s="118"/>
      <c r="BU832" s="118"/>
    </row>
    <row r="833" spans="1:73" s="119" customFormat="1" ht="15.75">
      <c r="A833" s="135" t="s">
        <v>1493</v>
      </c>
      <c r="B833" s="110" t="s">
        <v>60</v>
      </c>
      <c r="C833" s="112" t="s">
        <v>614</v>
      </c>
      <c r="D833" s="112"/>
      <c r="E833" s="112" t="s">
        <v>615</v>
      </c>
      <c r="F833" s="112" t="s">
        <v>616</v>
      </c>
      <c r="G833" s="112"/>
      <c r="H833" s="112" t="s">
        <v>389</v>
      </c>
      <c r="I833" s="112" t="s">
        <v>546</v>
      </c>
      <c r="J833" s="112">
        <v>1</v>
      </c>
      <c r="K833" s="116"/>
      <c r="L833" s="116"/>
      <c r="M833" s="112" t="str">
        <f>+M831</f>
        <v>ACTIVO FIJO</v>
      </c>
      <c r="N833" s="112"/>
      <c r="O833" s="117"/>
      <c r="P833" s="117"/>
      <c r="Q833" s="117"/>
      <c r="R833" s="117"/>
      <c r="S833" s="117"/>
      <c r="T833" s="117"/>
      <c r="U833" s="118"/>
      <c r="V833" s="118"/>
      <c r="W833" s="118"/>
      <c r="X833" s="118"/>
      <c r="Y833" s="118"/>
      <c r="Z833" s="118"/>
      <c r="AA833" s="118"/>
      <c r="AB833" s="118"/>
      <c r="AC833" s="118"/>
      <c r="AD833" s="118"/>
      <c r="AE833" s="118"/>
      <c r="AF833" s="118"/>
      <c r="AG833" s="118"/>
      <c r="AH833" s="118"/>
      <c r="AI833" s="118"/>
      <c r="AJ833" s="118"/>
      <c r="AK833" s="118"/>
      <c r="AL833" s="118"/>
      <c r="AM833" s="118"/>
      <c r="AN833" s="118"/>
      <c r="AO833" s="118"/>
      <c r="AP833" s="118"/>
      <c r="AQ833" s="118"/>
      <c r="AR833" s="118"/>
      <c r="AS833" s="118"/>
      <c r="AT833" s="118"/>
      <c r="AU833" s="118"/>
      <c r="AV833" s="118"/>
      <c r="AW833" s="118"/>
      <c r="AX833" s="118"/>
      <c r="AY833" s="118"/>
      <c r="AZ833" s="118"/>
      <c r="BA833" s="118"/>
      <c r="BB833" s="118"/>
      <c r="BC833" s="118"/>
      <c r="BD833" s="118"/>
      <c r="BE833" s="118"/>
      <c r="BF833" s="118"/>
      <c r="BG833" s="118"/>
      <c r="BH833" s="118"/>
      <c r="BI833" s="118"/>
      <c r="BJ833" s="118"/>
      <c r="BK833" s="118"/>
      <c r="BL833" s="118"/>
      <c r="BM833" s="118"/>
      <c r="BN833" s="118"/>
      <c r="BO833" s="118"/>
      <c r="BP833" s="118"/>
      <c r="BQ833" s="118"/>
      <c r="BR833" s="118"/>
      <c r="BS833" s="118"/>
      <c r="BT833" s="118"/>
      <c r="BU833" s="118"/>
    </row>
    <row r="834" spans="1:73" s="119" customFormat="1" ht="15.75">
      <c r="A834" s="135" t="s">
        <v>1494</v>
      </c>
      <c r="B834" s="110" t="s">
        <v>60</v>
      </c>
      <c r="C834" s="112" t="s">
        <v>611</v>
      </c>
      <c r="D834" s="112" t="s">
        <v>612</v>
      </c>
      <c r="E834" s="112"/>
      <c r="F834" s="112"/>
      <c r="G834" s="112"/>
      <c r="H834" s="112" t="s">
        <v>403</v>
      </c>
      <c r="I834" s="112" t="s">
        <v>546</v>
      </c>
      <c r="J834" s="112">
        <v>1</v>
      </c>
      <c r="K834" s="116"/>
      <c r="L834" s="116"/>
      <c r="M834" s="112" t="str">
        <f>+M832</f>
        <v>ACTIVO FIJO</v>
      </c>
      <c r="N834" s="112"/>
      <c r="O834" s="117"/>
      <c r="P834" s="117"/>
      <c r="Q834" s="117"/>
      <c r="R834" s="117"/>
      <c r="S834" s="117"/>
      <c r="T834" s="117"/>
      <c r="U834" s="118"/>
      <c r="V834" s="118"/>
      <c r="W834" s="118"/>
      <c r="X834" s="118"/>
      <c r="Y834" s="118"/>
      <c r="Z834" s="118"/>
      <c r="AA834" s="118"/>
      <c r="AB834" s="118"/>
      <c r="AC834" s="118"/>
      <c r="AD834" s="118"/>
      <c r="AE834" s="118"/>
      <c r="AF834" s="118"/>
      <c r="AG834" s="118"/>
      <c r="AH834" s="118"/>
      <c r="AI834" s="118"/>
      <c r="AJ834" s="118"/>
      <c r="AK834" s="118"/>
      <c r="AL834" s="118"/>
      <c r="AM834" s="118"/>
      <c r="AN834" s="118"/>
      <c r="AO834" s="118"/>
      <c r="AP834" s="118"/>
      <c r="AQ834" s="118"/>
      <c r="AR834" s="118"/>
      <c r="AS834" s="118"/>
      <c r="AT834" s="118"/>
      <c r="AU834" s="118"/>
      <c r="AV834" s="118"/>
      <c r="AW834" s="118"/>
      <c r="AX834" s="118"/>
      <c r="AY834" s="118"/>
      <c r="AZ834" s="118"/>
      <c r="BA834" s="118"/>
      <c r="BB834" s="118"/>
      <c r="BC834" s="118"/>
      <c r="BD834" s="118"/>
      <c r="BE834" s="118"/>
      <c r="BF834" s="118"/>
      <c r="BG834" s="118"/>
      <c r="BH834" s="118"/>
      <c r="BI834" s="118"/>
      <c r="BJ834" s="118"/>
      <c r="BK834" s="118"/>
      <c r="BL834" s="118"/>
      <c r="BM834" s="118"/>
      <c r="BN834" s="118"/>
      <c r="BO834" s="118"/>
      <c r="BP834" s="118"/>
      <c r="BQ834" s="118"/>
      <c r="BR834" s="118"/>
      <c r="BS834" s="118"/>
      <c r="BT834" s="118"/>
      <c r="BU834" s="118"/>
    </row>
    <row r="835" spans="1:73" s="119" customFormat="1" ht="15.75">
      <c r="A835" s="135" t="s">
        <v>1495</v>
      </c>
      <c r="B835" s="110" t="s">
        <v>60</v>
      </c>
      <c r="C835" s="112" t="s">
        <v>617</v>
      </c>
      <c r="D835" s="112"/>
      <c r="E835" s="112" t="s">
        <v>618</v>
      </c>
      <c r="F835" s="112" t="s">
        <v>619</v>
      </c>
      <c r="G835" s="112"/>
      <c r="H835" s="112" t="s">
        <v>389</v>
      </c>
      <c r="I835" s="112" t="s">
        <v>546</v>
      </c>
      <c r="J835" s="112">
        <v>1</v>
      </c>
      <c r="K835" s="116"/>
      <c r="L835" s="116"/>
      <c r="M835" s="112" t="str">
        <f>+M833</f>
        <v>ACTIVO FIJO</v>
      </c>
      <c r="N835" s="112"/>
      <c r="O835" s="117"/>
      <c r="P835" s="117"/>
      <c r="Q835" s="117"/>
      <c r="R835" s="117"/>
      <c r="S835" s="117"/>
      <c r="T835" s="117"/>
      <c r="U835" s="118"/>
      <c r="V835" s="118"/>
      <c r="W835" s="118"/>
      <c r="X835" s="118"/>
      <c r="Y835" s="118"/>
      <c r="Z835" s="118"/>
      <c r="AA835" s="118"/>
      <c r="AB835" s="118"/>
      <c r="AC835" s="118"/>
      <c r="AD835" s="118"/>
      <c r="AE835" s="118"/>
      <c r="AF835" s="118"/>
      <c r="AG835" s="118"/>
      <c r="AH835" s="118"/>
      <c r="AI835" s="118"/>
      <c r="AJ835" s="118"/>
      <c r="AK835" s="118"/>
      <c r="AL835" s="118"/>
      <c r="AM835" s="118"/>
      <c r="AN835" s="118"/>
      <c r="AO835" s="118"/>
      <c r="AP835" s="118"/>
      <c r="AQ835" s="118"/>
      <c r="AR835" s="118"/>
      <c r="AS835" s="118"/>
      <c r="AT835" s="118"/>
      <c r="AU835" s="118"/>
      <c r="AV835" s="118"/>
      <c r="AW835" s="118"/>
      <c r="AX835" s="118"/>
      <c r="AY835" s="118"/>
      <c r="AZ835" s="118"/>
      <c r="BA835" s="118"/>
      <c r="BB835" s="118"/>
      <c r="BC835" s="118"/>
      <c r="BD835" s="118"/>
      <c r="BE835" s="118"/>
      <c r="BF835" s="118"/>
      <c r="BG835" s="118"/>
      <c r="BH835" s="118"/>
      <c r="BI835" s="118"/>
      <c r="BJ835" s="118"/>
      <c r="BK835" s="118"/>
      <c r="BL835" s="118"/>
      <c r="BM835" s="118"/>
      <c r="BN835" s="118"/>
      <c r="BO835" s="118"/>
      <c r="BP835" s="118"/>
      <c r="BQ835" s="118"/>
      <c r="BR835" s="118"/>
      <c r="BS835" s="118"/>
      <c r="BT835" s="118"/>
      <c r="BU835" s="118"/>
    </row>
    <row r="836" spans="1:73" s="119" customFormat="1" ht="15.75">
      <c r="A836" s="135" t="s">
        <v>1496</v>
      </c>
      <c r="B836" s="110" t="s">
        <v>60</v>
      </c>
      <c r="C836" s="112" t="s">
        <v>620</v>
      </c>
      <c r="D836" s="112" t="s">
        <v>621</v>
      </c>
      <c r="E836" s="112" t="s">
        <v>623</v>
      </c>
      <c r="F836" s="112" t="s">
        <v>622</v>
      </c>
      <c r="G836" s="112"/>
      <c r="H836" s="112" t="s">
        <v>389</v>
      </c>
      <c r="I836" s="112" t="s">
        <v>546</v>
      </c>
      <c r="J836" s="112">
        <v>1</v>
      </c>
      <c r="K836" s="116"/>
      <c r="L836" s="116"/>
      <c r="M836" s="112" t="str">
        <f>+M834</f>
        <v>ACTIVO FIJO</v>
      </c>
      <c r="N836" s="112"/>
      <c r="O836" s="117"/>
      <c r="P836" s="117"/>
      <c r="Q836" s="117"/>
      <c r="R836" s="117"/>
      <c r="S836" s="117"/>
      <c r="T836" s="117"/>
      <c r="U836" s="118"/>
      <c r="V836" s="118"/>
      <c r="W836" s="118"/>
      <c r="X836" s="118"/>
      <c r="Y836" s="118"/>
      <c r="Z836" s="118"/>
      <c r="AA836" s="118"/>
      <c r="AB836" s="118"/>
      <c r="AC836" s="118"/>
      <c r="AD836" s="118"/>
      <c r="AE836" s="118"/>
      <c r="AF836" s="118"/>
      <c r="AG836" s="118"/>
      <c r="AH836" s="118"/>
      <c r="AI836" s="118"/>
      <c r="AJ836" s="118"/>
      <c r="AK836" s="118"/>
      <c r="AL836" s="118"/>
      <c r="AM836" s="118"/>
      <c r="AN836" s="118"/>
      <c r="AO836" s="118"/>
      <c r="AP836" s="118"/>
      <c r="AQ836" s="118"/>
      <c r="AR836" s="118"/>
      <c r="AS836" s="118"/>
      <c r="AT836" s="118"/>
      <c r="AU836" s="118"/>
      <c r="AV836" s="118"/>
      <c r="AW836" s="118"/>
      <c r="AX836" s="118"/>
      <c r="AY836" s="118"/>
      <c r="AZ836" s="118"/>
      <c r="BA836" s="118"/>
      <c r="BB836" s="118"/>
      <c r="BC836" s="118"/>
      <c r="BD836" s="118"/>
      <c r="BE836" s="118"/>
      <c r="BF836" s="118"/>
      <c r="BG836" s="118"/>
      <c r="BH836" s="118"/>
      <c r="BI836" s="118"/>
      <c r="BJ836" s="118"/>
      <c r="BK836" s="118"/>
      <c r="BL836" s="118"/>
      <c r="BM836" s="118"/>
      <c r="BN836" s="118"/>
      <c r="BO836" s="118"/>
      <c r="BP836" s="118"/>
      <c r="BQ836" s="118"/>
      <c r="BR836" s="118"/>
      <c r="BS836" s="118"/>
      <c r="BT836" s="118"/>
      <c r="BU836" s="118"/>
    </row>
    <row r="837" spans="1:73" s="119" customFormat="1" ht="15.75">
      <c r="A837" s="135" t="s">
        <v>1497</v>
      </c>
      <c r="B837" s="110" t="s">
        <v>60</v>
      </c>
      <c r="C837" s="112" t="s">
        <v>545</v>
      </c>
      <c r="D837" s="112"/>
      <c r="E837" s="112"/>
      <c r="F837" s="112" t="s">
        <v>544</v>
      </c>
      <c r="G837" s="112"/>
      <c r="H837" s="112" t="s">
        <v>403</v>
      </c>
      <c r="I837" s="112" t="s">
        <v>546</v>
      </c>
      <c r="J837" s="112">
        <v>1</v>
      </c>
      <c r="K837" s="116"/>
      <c r="L837" s="116"/>
      <c r="M837" s="112" t="str">
        <f>+M835</f>
        <v>ACTIVO FIJO</v>
      </c>
      <c r="N837" s="112"/>
      <c r="O837" s="117"/>
      <c r="P837" s="117"/>
      <c r="Q837" s="117"/>
      <c r="R837" s="117"/>
      <c r="S837" s="117"/>
      <c r="T837" s="117"/>
      <c r="U837" s="118"/>
      <c r="V837" s="118"/>
      <c r="W837" s="118"/>
      <c r="X837" s="118"/>
      <c r="Y837" s="118"/>
      <c r="Z837" s="118"/>
      <c r="AA837" s="118"/>
      <c r="AB837" s="118"/>
      <c r="AC837" s="118"/>
      <c r="AD837" s="118"/>
      <c r="AE837" s="118"/>
      <c r="AF837" s="118"/>
      <c r="AG837" s="118"/>
      <c r="AH837" s="118"/>
      <c r="AI837" s="118"/>
      <c r="AJ837" s="118"/>
      <c r="AK837" s="118"/>
      <c r="AL837" s="118"/>
      <c r="AM837" s="118"/>
      <c r="AN837" s="118"/>
      <c r="AO837" s="118"/>
      <c r="AP837" s="118"/>
      <c r="AQ837" s="118"/>
      <c r="AR837" s="118"/>
      <c r="AS837" s="118"/>
      <c r="AT837" s="118"/>
      <c r="AU837" s="118"/>
      <c r="AV837" s="118"/>
      <c r="AW837" s="118"/>
      <c r="AX837" s="118"/>
      <c r="AY837" s="118"/>
      <c r="AZ837" s="118"/>
      <c r="BA837" s="118"/>
      <c r="BB837" s="118"/>
      <c r="BC837" s="118"/>
      <c r="BD837" s="118"/>
      <c r="BE837" s="118"/>
      <c r="BF837" s="118"/>
      <c r="BG837" s="118"/>
      <c r="BH837" s="118"/>
      <c r="BI837" s="118"/>
      <c r="BJ837" s="118"/>
      <c r="BK837" s="118"/>
      <c r="BL837" s="118"/>
      <c r="BM837" s="118"/>
      <c r="BN837" s="118"/>
      <c r="BO837" s="118"/>
      <c r="BP837" s="118"/>
      <c r="BQ837" s="118"/>
      <c r="BR837" s="118"/>
      <c r="BS837" s="118"/>
      <c r="BT837" s="118"/>
      <c r="BU837" s="118"/>
    </row>
    <row r="838" spans="1:73" s="119" customFormat="1" ht="15.75">
      <c r="A838" s="135" t="s">
        <v>1498</v>
      </c>
      <c r="B838" s="110" t="s">
        <v>60</v>
      </c>
      <c r="C838" s="112" t="s">
        <v>951</v>
      </c>
      <c r="D838" s="112" t="s">
        <v>926</v>
      </c>
      <c r="E838" s="112" t="s">
        <v>927</v>
      </c>
      <c r="F838" s="112" t="s">
        <v>928</v>
      </c>
      <c r="G838" s="112"/>
      <c r="H838" s="112" t="s">
        <v>389</v>
      </c>
      <c r="I838" s="112" t="s">
        <v>546</v>
      </c>
      <c r="J838" s="112">
        <v>1</v>
      </c>
      <c r="K838" s="116"/>
      <c r="L838" s="116"/>
      <c r="M838" s="112" t="str">
        <f>+M807</f>
        <v>ACTIVO FIJO</v>
      </c>
      <c r="N838" s="112"/>
      <c r="O838" s="117"/>
      <c r="P838" s="117"/>
      <c r="Q838" s="117"/>
      <c r="R838" s="117"/>
      <c r="S838" s="117"/>
      <c r="T838" s="117"/>
      <c r="U838" s="118"/>
      <c r="V838" s="118"/>
      <c r="W838" s="118"/>
      <c r="X838" s="118"/>
      <c r="Y838" s="118"/>
      <c r="Z838" s="118"/>
      <c r="AA838" s="118"/>
      <c r="AB838" s="118"/>
      <c r="AC838" s="118"/>
      <c r="AD838" s="118"/>
      <c r="AE838" s="118"/>
      <c r="AF838" s="118"/>
      <c r="AG838" s="118"/>
      <c r="AH838" s="118"/>
      <c r="AI838" s="118"/>
      <c r="AJ838" s="118"/>
      <c r="AK838" s="118"/>
      <c r="AL838" s="118"/>
      <c r="AM838" s="118"/>
      <c r="AN838" s="118"/>
      <c r="AO838" s="118"/>
      <c r="AP838" s="118"/>
      <c r="AQ838" s="118"/>
      <c r="AR838" s="118"/>
      <c r="AS838" s="118"/>
      <c r="AT838" s="118"/>
      <c r="AU838" s="118"/>
      <c r="AV838" s="118"/>
      <c r="AW838" s="118"/>
      <c r="AX838" s="118"/>
      <c r="AY838" s="118"/>
      <c r="AZ838" s="118"/>
      <c r="BA838" s="118"/>
      <c r="BB838" s="118"/>
      <c r="BC838" s="118"/>
      <c r="BD838" s="118"/>
      <c r="BE838" s="118"/>
      <c r="BF838" s="118"/>
      <c r="BG838" s="118"/>
      <c r="BH838" s="118"/>
      <c r="BI838" s="118"/>
      <c r="BJ838" s="118"/>
      <c r="BK838" s="118"/>
      <c r="BL838" s="118"/>
      <c r="BM838" s="118"/>
      <c r="BN838" s="118"/>
      <c r="BO838" s="118"/>
      <c r="BP838" s="118"/>
      <c r="BQ838" s="118"/>
      <c r="BR838" s="118"/>
      <c r="BS838" s="118"/>
      <c r="BT838" s="118"/>
      <c r="BU838" s="118"/>
    </row>
    <row r="839" spans="1:73" s="119" customFormat="1" ht="15.75">
      <c r="A839" s="135" t="s">
        <v>1499</v>
      </c>
      <c r="B839" s="110" t="s">
        <v>60</v>
      </c>
      <c r="C839" s="112" t="s">
        <v>924</v>
      </c>
      <c r="D839" s="112" t="s">
        <v>926</v>
      </c>
      <c r="E839" s="112" t="s">
        <v>925</v>
      </c>
      <c r="F839" s="112">
        <v>1607021</v>
      </c>
      <c r="G839" s="112"/>
      <c r="H839" s="112" t="s">
        <v>389</v>
      </c>
      <c r="I839" s="112" t="s">
        <v>546</v>
      </c>
      <c r="J839" s="112">
        <v>1</v>
      </c>
      <c r="K839" s="116"/>
      <c r="L839" s="116"/>
      <c r="M839" s="112" t="str">
        <f>+M807</f>
        <v>ACTIVO FIJO</v>
      </c>
      <c r="N839" s="112"/>
      <c r="O839" s="117"/>
      <c r="P839" s="117"/>
      <c r="Q839" s="117"/>
      <c r="R839" s="117"/>
      <c r="S839" s="117"/>
      <c r="T839" s="117"/>
      <c r="U839" s="118"/>
      <c r="V839" s="118"/>
      <c r="W839" s="118"/>
      <c r="X839" s="118"/>
      <c r="Y839" s="118"/>
      <c r="Z839" s="118"/>
      <c r="AA839" s="118"/>
      <c r="AB839" s="118"/>
      <c r="AC839" s="118"/>
      <c r="AD839" s="118"/>
      <c r="AE839" s="118"/>
      <c r="AF839" s="118"/>
      <c r="AG839" s="118"/>
      <c r="AH839" s="118"/>
      <c r="AI839" s="118"/>
      <c r="AJ839" s="118"/>
      <c r="AK839" s="118"/>
      <c r="AL839" s="118"/>
      <c r="AM839" s="118"/>
      <c r="AN839" s="118"/>
      <c r="AO839" s="118"/>
      <c r="AP839" s="118"/>
      <c r="AQ839" s="118"/>
      <c r="AR839" s="118"/>
      <c r="AS839" s="118"/>
      <c r="AT839" s="118"/>
      <c r="AU839" s="118"/>
      <c r="AV839" s="118"/>
      <c r="AW839" s="118"/>
      <c r="AX839" s="118"/>
      <c r="AY839" s="118"/>
      <c r="AZ839" s="118"/>
      <c r="BA839" s="118"/>
      <c r="BB839" s="118"/>
      <c r="BC839" s="118"/>
      <c r="BD839" s="118"/>
      <c r="BE839" s="118"/>
      <c r="BF839" s="118"/>
      <c r="BG839" s="118"/>
      <c r="BH839" s="118"/>
      <c r="BI839" s="118"/>
      <c r="BJ839" s="118"/>
      <c r="BK839" s="118"/>
      <c r="BL839" s="118"/>
      <c r="BM839" s="118"/>
      <c r="BN839" s="118"/>
      <c r="BO839" s="118"/>
      <c r="BP839" s="118"/>
      <c r="BQ839" s="118"/>
      <c r="BR839" s="118"/>
      <c r="BS839" s="118"/>
      <c r="BT839" s="118"/>
      <c r="BU839" s="118"/>
    </row>
    <row r="840" spans="1:73" s="113" customFormat="1" ht="15.75">
      <c r="A840" s="135" t="s">
        <v>1500</v>
      </c>
      <c r="B840" s="110" t="s">
        <v>60</v>
      </c>
      <c r="C840" s="112" t="s">
        <v>545</v>
      </c>
      <c r="D840" s="112"/>
      <c r="E840" s="112" t="s">
        <v>873</v>
      </c>
      <c r="F840" s="112" t="s">
        <v>874</v>
      </c>
      <c r="G840" s="112"/>
      <c r="H840" s="112" t="s">
        <v>389</v>
      </c>
      <c r="I840" s="112" t="s">
        <v>601</v>
      </c>
      <c r="J840" s="112">
        <v>1</v>
      </c>
      <c r="K840" s="116"/>
      <c r="L840" s="116"/>
      <c r="M840" s="112" t="str">
        <f>+M111</f>
        <v>ACTIVO FIJO</v>
      </c>
      <c r="N840" s="112" t="s">
        <v>875</v>
      </c>
      <c r="O840" s="120"/>
      <c r="P840" s="120"/>
      <c r="Q840" s="120"/>
      <c r="R840" s="120"/>
      <c r="S840" s="120"/>
      <c r="T840" s="120"/>
      <c r="U840" s="121"/>
      <c r="V840" s="121"/>
      <c r="W840" s="121"/>
      <c r="X840" s="121"/>
      <c r="Y840" s="121"/>
      <c r="Z840" s="121"/>
      <c r="AA840" s="121"/>
      <c r="AB840" s="121"/>
      <c r="AC840" s="121"/>
      <c r="AD840" s="121"/>
      <c r="AE840" s="121"/>
      <c r="AF840" s="121"/>
      <c r="AG840" s="121"/>
      <c r="AH840" s="121"/>
      <c r="AI840" s="121"/>
      <c r="AJ840" s="121"/>
      <c r="AK840" s="121"/>
      <c r="AL840" s="121"/>
      <c r="AM840" s="121"/>
      <c r="AN840" s="121"/>
      <c r="AO840" s="121"/>
      <c r="AP840" s="121"/>
      <c r="AQ840" s="121"/>
      <c r="AR840" s="121"/>
      <c r="AS840" s="121"/>
      <c r="AT840" s="121"/>
      <c r="AU840" s="121"/>
      <c r="AV840" s="121"/>
      <c r="AW840" s="121"/>
      <c r="AX840" s="121"/>
      <c r="AY840" s="121"/>
      <c r="AZ840" s="121"/>
      <c r="BA840" s="121"/>
      <c r="BB840" s="121"/>
      <c r="BC840" s="121"/>
      <c r="BD840" s="121"/>
      <c r="BE840" s="121"/>
      <c r="BF840" s="121"/>
      <c r="BG840" s="121"/>
      <c r="BH840" s="121"/>
      <c r="BI840" s="121"/>
      <c r="BJ840" s="121"/>
      <c r="BK840" s="121"/>
      <c r="BL840" s="121"/>
      <c r="BM840" s="121"/>
      <c r="BN840" s="121"/>
      <c r="BO840" s="121"/>
      <c r="BP840" s="121"/>
      <c r="BQ840" s="121"/>
      <c r="BR840" s="121"/>
      <c r="BS840" s="121"/>
      <c r="BT840" s="121"/>
      <c r="BU840" s="121"/>
    </row>
    <row r="841" spans="1:73" s="116" customFormat="1" ht="15.75">
      <c r="A841" s="135" t="s">
        <v>1501</v>
      </c>
      <c r="B841" s="110" t="s">
        <v>60</v>
      </c>
      <c r="C841" s="122" t="s">
        <v>431</v>
      </c>
      <c r="D841" s="122"/>
      <c r="E841" s="112" t="s">
        <v>432</v>
      </c>
      <c r="F841" s="112"/>
      <c r="G841" s="112"/>
      <c r="H841" s="112" t="str">
        <f>+H840</f>
        <v>Blanco</v>
      </c>
      <c r="I841" s="112" t="str">
        <f>+I813</f>
        <v>Dañado</v>
      </c>
      <c r="J841" s="112">
        <v>1</v>
      </c>
      <c r="M841" s="112" t="str">
        <f>+M823</f>
        <v>ACTIVO FIJO</v>
      </c>
      <c r="N841" s="112"/>
      <c r="O841" s="117"/>
      <c r="P841" s="117"/>
      <c r="Q841" s="117"/>
      <c r="R841" s="117"/>
      <c r="S841" s="117"/>
      <c r="T841" s="117"/>
      <c r="U841" s="118"/>
      <c r="V841" s="118"/>
      <c r="W841" s="118"/>
      <c r="X841" s="118"/>
      <c r="Y841" s="118"/>
      <c r="Z841" s="118"/>
      <c r="AA841" s="118"/>
      <c r="AB841" s="118"/>
      <c r="AC841" s="118"/>
      <c r="AD841" s="118"/>
      <c r="AE841" s="118"/>
      <c r="AF841" s="118"/>
      <c r="AG841" s="118"/>
      <c r="AH841" s="118"/>
      <c r="AI841" s="118"/>
      <c r="AJ841" s="118"/>
      <c r="AK841" s="118"/>
      <c r="AL841" s="118"/>
      <c r="AM841" s="118"/>
      <c r="AN841" s="118"/>
      <c r="AO841" s="118"/>
      <c r="AP841" s="118"/>
      <c r="AQ841" s="118"/>
      <c r="AR841" s="118"/>
      <c r="AS841" s="118"/>
      <c r="AT841" s="118"/>
      <c r="AU841" s="118"/>
      <c r="AV841" s="118"/>
      <c r="AW841" s="118"/>
      <c r="AX841" s="118"/>
      <c r="AY841" s="118"/>
      <c r="AZ841" s="118"/>
      <c r="BA841" s="118"/>
      <c r="BB841" s="118"/>
      <c r="BC841" s="118"/>
      <c r="BD841" s="118"/>
      <c r="BE841" s="118"/>
      <c r="BF841" s="118"/>
      <c r="BG841" s="118"/>
      <c r="BH841" s="118"/>
      <c r="BI841" s="118"/>
      <c r="BJ841" s="118"/>
      <c r="BK841" s="118"/>
      <c r="BL841" s="118"/>
      <c r="BM841" s="118"/>
      <c r="BN841" s="118"/>
      <c r="BO841" s="118"/>
      <c r="BP841" s="118"/>
      <c r="BQ841" s="118"/>
      <c r="BR841" s="118"/>
      <c r="BS841" s="118"/>
      <c r="BT841" s="118"/>
      <c r="BU841" s="118"/>
    </row>
    <row r="842" spans="1:73" s="116" customFormat="1" ht="15.75">
      <c r="A842" s="135" t="s">
        <v>1502</v>
      </c>
      <c r="B842" s="110" t="s">
        <v>60</v>
      </c>
      <c r="C842" s="112" t="s">
        <v>1477</v>
      </c>
      <c r="D842" s="112"/>
      <c r="E842" s="112" t="s">
        <v>1479</v>
      </c>
      <c r="F842" s="112" t="s">
        <v>1478</v>
      </c>
      <c r="G842" s="112"/>
      <c r="H842" s="112" t="str">
        <f>+H828</f>
        <v>Rojo</v>
      </c>
      <c r="I842" s="112" t="str">
        <f>+I814</f>
        <v>Dañado</v>
      </c>
      <c r="J842" s="112">
        <v>1</v>
      </c>
      <c r="M842" s="112" t="str">
        <f>+M841</f>
        <v>ACTIVO FIJO</v>
      </c>
      <c r="N842" s="112"/>
      <c r="O842" s="117"/>
      <c r="P842" s="117"/>
      <c r="Q842" s="117"/>
      <c r="R842" s="117"/>
      <c r="S842" s="117"/>
      <c r="T842" s="117"/>
      <c r="U842" s="118"/>
      <c r="V842" s="118"/>
      <c r="W842" s="118"/>
      <c r="X842" s="118"/>
      <c r="Y842" s="118"/>
      <c r="Z842" s="118"/>
      <c r="AA842" s="118"/>
      <c r="AB842" s="118"/>
      <c r="AC842" s="118"/>
      <c r="AD842" s="118"/>
      <c r="AE842" s="118"/>
      <c r="AF842" s="118"/>
      <c r="AG842" s="118"/>
      <c r="AH842" s="118"/>
      <c r="AI842" s="118"/>
      <c r="AJ842" s="118"/>
      <c r="AK842" s="118"/>
      <c r="AL842" s="118"/>
      <c r="AM842" s="118"/>
      <c r="AN842" s="118"/>
      <c r="AO842" s="118"/>
      <c r="AP842" s="118"/>
      <c r="AQ842" s="118"/>
      <c r="AR842" s="118"/>
      <c r="AS842" s="118"/>
      <c r="AT842" s="118"/>
      <c r="AU842" s="118"/>
      <c r="AV842" s="118"/>
      <c r="AW842" s="118"/>
      <c r="AX842" s="118"/>
      <c r="AY842" s="118"/>
      <c r="AZ842" s="118"/>
      <c r="BA842" s="118"/>
      <c r="BB842" s="118"/>
      <c r="BC842" s="118"/>
      <c r="BD842" s="118"/>
      <c r="BE842" s="118"/>
      <c r="BF842" s="118"/>
      <c r="BG842" s="118"/>
      <c r="BH842" s="118"/>
      <c r="BI842" s="118"/>
      <c r="BJ842" s="118"/>
      <c r="BK842" s="118"/>
      <c r="BL842" s="118"/>
      <c r="BM842" s="118"/>
      <c r="BN842" s="118"/>
      <c r="BO842" s="118"/>
      <c r="BP842" s="118"/>
      <c r="BQ842" s="118"/>
      <c r="BR842" s="118"/>
      <c r="BS842" s="118"/>
      <c r="BT842" s="118"/>
      <c r="BU842" s="118"/>
    </row>
    <row r="843" spans="1:73" s="113" customFormat="1" ht="15.75">
      <c r="A843" s="135" t="s">
        <v>1681</v>
      </c>
      <c r="B843" s="110" t="s">
        <v>60</v>
      </c>
      <c r="C843" s="112" t="s">
        <v>1978</v>
      </c>
      <c r="D843" s="111"/>
      <c r="E843" s="112" t="s">
        <v>1979</v>
      </c>
      <c r="F843" s="111"/>
      <c r="G843" s="111"/>
      <c r="H843" s="111" t="str">
        <f>+H840</f>
        <v>Blanco</v>
      </c>
      <c r="I843" s="112" t="str">
        <f>+I823</f>
        <v>Dañado</v>
      </c>
      <c r="J843" s="111">
        <v>1</v>
      </c>
      <c r="M843" s="112" t="str">
        <f>+M842</f>
        <v>ACTIVO FIJO</v>
      </c>
      <c r="N843" s="111"/>
      <c r="O843" s="120"/>
      <c r="P843" s="120"/>
      <c r="Q843" s="120"/>
      <c r="R843" s="120"/>
      <c r="S843" s="120"/>
      <c r="T843" s="120"/>
      <c r="U843" s="121"/>
      <c r="V843" s="121"/>
      <c r="W843" s="121"/>
      <c r="X843" s="121"/>
      <c r="Y843" s="121"/>
      <c r="Z843" s="121"/>
      <c r="AA843" s="121"/>
      <c r="AB843" s="121"/>
      <c r="AC843" s="121"/>
      <c r="AD843" s="121"/>
      <c r="AE843" s="121"/>
      <c r="AF843" s="121"/>
      <c r="AG843" s="121"/>
      <c r="AH843" s="121"/>
      <c r="AI843" s="121"/>
      <c r="AJ843" s="121"/>
      <c r="AK843" s="121"/>
      <c r="AL843" s="121"/>
      <c r="AM843" s="121"/>
      <c r="AN843" s="121"/>
      <c r="AO843" s="121"/>
      <c r="AP843" s="121"/>
      <c r="AQ843" s="121"/>
      <c r="AR843" s="121"/>
      <c r="AS843" s="121"/>
      <c r="AT843" s="121"/>
      <c r="AU843" s="121"/>
      <c r="AV843" s="121"/>
      <c r="AW843" s="121"/>
      <c r="AX843" s="121"/>
      <c r="AY843" s="121"/>
      <c r="AZ843" s="121"/>
      <c r="BA843" s="121"/>
      <c r="BB843" s="121"/>
      <c r="BC843" s="121"/>
      <c r="BD843" s="121"/>
      <c r="BE843" s="121"/>
      <c r="BF843" s="121"/>
      <c r="BG843" s="121"/>
      <c r="BH843" s="121"/>
      <c r="BI843" s="121"/>
      <c r="BJ843" s="121"/>
      <c r="BK843" s="121"/>
      <c r="BL843" s="121"/>
      <c r="BM843" s="121"/>
      <c r="BN843" s="121"/>
      <c r="BO843" s="121"/>
      <c r="BP843" s="121"/>
      <c r="BQ843" s="121"/>
      <c r="BR843" s="121"/>
      <c r="BS843" s="121"/>
      <c r="BT843" s="121"/>
      <c r="BU843" s="121"/>
    </row>
    <row r="844" spans="1:73" s="115" customFormat="1" ht="16.5" thickBot="1">
      <c r="A844" s="135" t="s">
        <v>1682</v>
      </c>
      <c r="B844" s="110" t="s">
        <v>60</v>
      </c>
      <c r="C844" s="112" t="s">
        <v>2034</v>
      </c>
      <c r="D844" s="112"/>
      <c r="E844" s="112"/>
      <c r="F844" s="112"/>
      <c r="G844" s="112"/>
      <c r="H844" s="112" t="s">
        <v>2035</v>
      </c>
      <c r="I844" s="112" t="str">
        <f>+I824</f>
        <v>Dañado</v>
      </c>
      <c r="J844" s="112">
        <f>+J833</f>
        <v>1</v>
      </c>
      <c r="K844" s="112"/>
      <c r="L844" s="112"/>
      <c r="M844" s="112" t="str">
        <f>+M838</f>
        <v>ACTIVO FIJO</v>
      </c>
      <c r="N844" s="112"/>
      <c r="O844" s="113"/>
      <c r="P844" s="113"/>
      <c r="Q844" s="113"/>
      <c r="R844" s="113"/>
      <c r="S844" s="113"/>
      <c r="T844" s="113"/>
      <c r="U844" s="114"/>
      <c r="V844" s="114"/>
      <c r="W844" s="114"/>
      <c r="X844" s="114"/>
      <c r="Y844" s="114"/>
      <c r="Z844" s="114"/>
      <c r="AA844" s="114"/>
      <c r="AB844" s="114"/>
      <c r="AC844" s="114"/>
      <c r="AD844" s="114"/>
      <c r="AE844" s="114"/>
      <c r="AF844" s="114"/>
      <c r="AG844" s="114"/>
      <c r="AH844" s="114"/>
      <c r="AI844" s="114"/>
      <c r="AJ844" s="114"/>
      <c r="AK844" s="114"/>
      <c r="AL844" s="114"/>
      <c r="AM844" s="114"/>
      <c r="AN844" s="114"/>
      <c r="AO844" s="114"/>
      <c r="AP844" s="114"/>
      <c r="AQ844" s="114"/>
      <c r="AR844" s="114"/>
      <c r="AS844" s="114"/>
      <c r="AT844" s="114"/>
      <c r="AU844" s="114"/>
      <c r="AV844" s="114"/>
      <c r="AW844" s="114"/>
      <c r="AX844" s="114"/>
      <c r="AY844" s="114"/>
      <c r="AZ844" s="114"/>
      <c r="BA844" s="114"/>
      <c r="BB844" s="114"/>
      <c r="BC844" s="114"/>
      <c r="BD844" s="114"/>
      <c r="BE844" s="114"/>
      <c r="BF844" s="114"/>
      <c r="BG844" s="114"/>
      <c r="BH844" s="114"/>
      <c r="BI844" s="114"/>
      <c r="BJ844" s="114"/>
      <c r="BK844" s="114"/>
      <c r="BL844" s="114"/>
      <c r="BM844" s="114"/>
      <c r="BN844" s="114"/>
      <c r="BO844" s="114"/>
      <c r="BP844" s="114"/>
      <c r="BQ844" s="114"/>
      <c r="BR844" s="114"/>
      <c r="BS844" s="114"/>
      <c r="BT844" s="114"/>
      <c r="BU844" s="114"/>
    </row>
    <row r="845" spans="1:73" s="96" customFormat="1" ht="16.5" thickBot="1">
      <c r="A845" s="135" t="s">
        <v>1683</v>
      </c>
      <c r="B845" s="110" t="s">
        <v>60</v>
      </c>
      <c r="C845" s="112" t="s">
        <v>2036</v>
      </c>
      <c r="D845" s="75"/>
      <c r="E845" s="75"/>
      <c r="F845" s="75"/>
      <c r="G845" s="75"/>
      <c r="H845" s="112" t="s">
        <v>2037</v>
      </c>
      <c r="I845" s="112" t="str">
        <f>+I825</f>
        <v>Dañado</v>
      </c>
      <c r="J845" s="75">
        <v>1</v>
      </c>
      <c r="K845" s="75"/>
      <c r="L845" s="75"/>
      <c r="M845" s="112" t="str">
        <f>+M839</f>
        <v>ACTIVO FIJO</v>
      </c>
      <c r="N845" s="75"/>
      <c r="O845" s="74"/>
      <c r="P845" s="74"/>
      <c r="Q845" s="74"/>
      <c r="R845" s="74"/>
      <c r="S845" s="74"/>
      <c r="T845" s="74"/>
      <c r="U845" s="95"/>
      <c r="V845" s="95"/>
      <c r="W845" s="95"/>
      <c r="X845" s="95"/>
      <c r="Y845" s="95"/>
      <c r="Z845" s="9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row>
    <row r="846" spans="1:73" s="169" customFormat="1" ht="16.5" thickBot="1">
      <c r="A846" s="135" t="s">
        <v>1684</v>
      </c>
      <c r="B846" s="110" t="s">
        <v>60</v>
      </c>
      <c r="C846" s="112" t="str">
        <f>+D834</f>
        <v>ESFIGMOMANOMETRO</v>
      </c>
      <c r="D846" s="112"/>
      <c r="E846" s="112"/>
      <c r="F846" s="112"/>
      <c r="G846" s="112"/>
      <c r="H846" s="112" t="s">
        <v>2025</v>
      </c>
      <c r="I846" s="112" t="str">
        <f>+I841</f>
        <v>Dañado</v>
      </c>
      <c r="J846" s="112">
        <f>+J837</f>
        <v>1</v>
      </c>
      <c r="K846" s="112"/>
      <c r="L846" s="112"/>
      <c r="M846" s="112" t="str">
        <f>+M838</f>
        <v>ACTIVO FIJO</v>
      </c>
      <c r="N846" s="112"/>
      <c r="O846" s="116"/>
      <c r="P846" s="116"/>
      <c r="Q846" s="116"/>
      <c r="R846" s="116"/>
      <c r="S846" s="116"/>
      <c r="T846" s="116"/>
      <c r="U846" s="168"/>
      <c r="V846" s="168"/>
      <c r="W846" s="168"/>
      <c r="X846" s="168"/>
      <c r="Y846" s="168"/>
      <c r="Z846" s="168"/>
      <c r="AA846" s="168"/>
      <c r="AB846" s="168"/>
      <c r="AC846" s="168"/>
      <c r="AD846" s="168"/>
      <c r="AE846" s="168"/>
      <c r="AF846" s="168"/>
      <c r="AG846" s="168"/>
      <c r="AH846" s="168"/>
      <c r="AI846" s="168"/>
      <c r="AJ846" s="168"/>
      <c r="AK846" s="168"/>
      <c r="AL846" s="168"/>
      <c r="AM846" s="168"/>
      <c r="AN846" s="168"/>
      <c r="AO846" s="168"/>
      <c r="AP846" s="168"/>
      <c r="AQ846" s="168"/>
      <c r="AR846" s="168"/>
      <c r="AS846" s="168"/>
      <c r="AT846" s="168"/>
      <c r="AU846" s="168"/>
      <c r="AV846" s="168"/>
      <c r="AW846" s="168"/>
      <c r="AX846" s="168"/>
      <c r="AY846" s="168"/>
      <c r="AZ846" s="168"/>
      <c r="BA846" s="168"/>
      <c r="BB846" s="168"/>
      <c r="BC846" s="168"/>
      <c r="BD846" s="168"/>
      <c r="BE846" s="168"/>
      <c r="BF846" s="168"/>
      <c r="BG846" s="168"/>
      <c r="BH846" s="168"/>
      <c r="BI846" s="168"/>
      <c r="BJ846" s="168"/>
      <c r="BK846" s="168"/>
      <c r="BL846" s="168"/>
      <c r="BM846" s="168"/>
      <c r="BN846" s="168"/>
      <c r="BO846" s="168"/>
      <c r="BP846" s="168"/>
      <c r="BQ846" s="168"/>
      <c r="BR846" s="168"/>
      <c r="BS846" s="168"/>
      <c r="BT846" s="168"/>
      <c r="BU846" s="168"/>
    </row>
    <row r="847" spans="1:73" s="169" customFormat="1" ht="16.5" thickBot="1">
      <c r="A847" s="135" t="s">
        <v>1685</v>
      </c>
      <c r="B847" s="110" t="s">
        <v>60</v>
      </c>
      <c r="C847" s="112" t="s">
        <v>2068</v>
      </c>
      <c r="D847" s="112"/>
      <c r="E847" s="112" t="s">
        <v>2069</v>
      </c>
      <c r="F847" s="112"/>
      <c r="G847" s="112"/>
      <c r="H847" s="112" t="s">
        <v>2046</v>
      </c>
      <c r="I847" s="112" t="str">
        <f>+I842</f>
        <v>Dañado</v>
      </c>
      <c r="J847" s="112">
        <f>+J838</f>
        <v>1</v>
      </c>
      <c r="K847" s="112"/>
      <c r="L847" s="112"/>
      <c r="M847" s="112" t="str">
        <f>+M839</f>
        <v>ACTIVO FIJO</v>
      </c>
      <c r="N847" s="112"/>
      <c r="O847" s="116"/>
      <c r="P847" s="116"/>
      <c r="Q847" s="116"/>
      <c r="R847" s="116"/>
      <c r="S847" s="116"/>
      <c r="T847" s="116"/>
      <c r="U847" s="168"/>
      <c r="V847" s="168"/>
      <c r="W847" s="168"/>
      <c r="X847" s="168"/>
      <c r="Y847" s="168"/>
      <c r="Z847" s="168"/>
      <c r="AA847" s="168"/>
      <c r="AB847" s="168"/>
      <c r="AC847" s="168"/>
      <c r="AD847" s="168"/>
      <c r="AE847" s="168"/>
      <c r="AF847" s="168"/>
      <c r="AG847" s="168"/>
      <c r="AH847" s="168"/>
      <c r="AI847" s="168"/>
      <c r="AJ847" s="168"/>
      <c r="AK847" s="168"/>
      <c r="AL847" s="168"/>
      <c r="AM847" s="168"/>
      <c r="AN847" s="168"/>
      <c r="AO847" s="168"/>
      <c r="AP847" s="168"/>
      <c r="AQ847" s="168"/>
      <c r="AR847" s="168"/>
      <c r="AS847" s="168"/>
      <c r="AT847" s="168"/>
      <c r="AU847" s="168"/>
      <c r="AV847" s="168"/>
      <c r="AW847" s="168"/>
      <c r="AX847" s="168"/>
      <c r="AY847" s="168"/>
      <c r="AZ847" s="168"/>
      <c r="BA847" s="168"/>
      <c r="BB847" s="168"/>
      <c r="BC847" s="168"/>
      <c r="BD847" s="168"/>
      <c r="BE847" s="168"/>
      <c r="BF847" s="168"/>
      <c r="BG847" s="168"/>
      <c r="BH847" s="168"/>
      <c r="BI847" s="168"/>
      <c r="BJ847" s="168"/>
      <c r="BK847" s="168"/>
      <c r="BL847" s="168"/>
      <c r="BM847" s="168"/>
      <c r="BN847" s="168"/>
      <c r="BO847" s="168"/>
      <c r="BP847" s="168"/>
      <c r="BQ847" s="168"/>
      <c r="BR847" s="168"/>
      <c r="BS847" s="168"/>
      <c r="BT847" s="168"/>
      <c r="BU847" s="168"/>
    </row>
    <row r="848" spans="1:73" ht="15.75" thickBot="1">
      <c r="A848" s="362" t="s">
        <v>2190</v>
      </c>
      <c r="B848" s="363"/>
      <c r="C848" s="363"/>
      <c r="D848" s="363"/>
      <c r="E848" s="363"/>
      <c r="F848" s="363"/>
      <c r="G848" s="363"/>
      <c r="H848" s="363"/>
      <c r="I848" s="363"/>
      <c r="J848" s="363"/>
      <c r="K848" s="363"/>
      <c r="L848" s="363"/>
      <c r="M848" s="364"/>
    </row>
    <row r="849" spans="1:73" s="169" customFormat="1" ht="16.5" thickBot="1">
      <c r="A849" s="135" t="s">
        <v>1686</v>
      </c>
      <c r="B849" s="110" t="s">
        <v>60</v>
      </c>
      <c r="C849" s="112" t="str">
        <f>+A848</f>
        <v>PINZAS Y TIJERAS USADAS</v>
      </c>
      <c r="D849" s="112"/>
      <c r="E849" s="112"/>
      <c r="F849" s="112"/>
      <c r="G849" s="112"/>
      <c r="H849" s="112" t="s">
        <v>2046</v>
      </c>
      <c r="I849" s="112" t="str">
        <f>+I844</f>
        <v>Dañado</v>
      </c>
      <c r="J849" s="112">
        <v>30</v>
      </c>
      <c r="K849" s="112"/>
      <c r="L849" s="112"/>
      <c r="M849" s="112" t="str">
        <f>+M841</f>
        <v>ACTIVO FIJO</v>
      </c>
      <c r="N849" s="112"/>
      <c r="O849" s="116"/>
      <c r="P849" s="116"/>
      <c r="Q849" s="116"/>
      <c r="R849" s="116"/>
      <c r="S849" s="116"/>
      <c r="T849" s="116"/>
      <c r="U849" s="168"/>
      <c r="V849" s="168"/>
      <c r="W849" s="168"/>
      <c r="X849" s="168"/>
      <c r="Y849" s="168"/>
      <c r="Z849" s="168"/>
      <c r="AA849" s="168"/>
      <c r="AB849" s="168"/>
      <c r="AC849" s="168"/>
      <c r="AD849" s="168"/>
      <c r="AE849" s="168"/>
      <c r="AF849" s="168"/>
      <c r="AG849" s="168"/>
      <c r="AH849" s="168"/>
      <c r="AI849" s="168"/>
      <c r="AJ849" s="168"/>
      <c r="AK849" s="168"/>
      <c r="AL849" s="168"/>
      <c r="AM849" s="168"/>
      <c r="AN849" s="168"/>
      <c r="AO849" s="168"/>
      <c r="AP849" s="168"/>
      <c r="AQ849" s="168"/>
      <c r="AR849" s="168"/>
      <c r="AS849" s="168"/>
      <c r="AT849" s="168"/>
      <c r="AU849" s="168"/>
      <c r="AV849" s="168"/>
      <c r="AW849" s="168"/>
      <c r="AX849" s="168"/>
      <c r="AY849" s="168"/>
      <c r="AZ849" s="168"/>
      <c r="BA849" s="168"/>
      <c r="BB849" s="168"/>
      <c r="BC849" s="168"/>
      <c r="BD849" s="168"/>
      <c r="BE849" s="168"/>
      <c r="BF849" s="168"/>
      <c r="BG849" s="168"/>
      <c r="BH849" s="168"/>
      <c r="BI849" s="168"/>
      <c r="BJ849" s="168"/>
      <c r="BK849" s="168"/>
      <c r="BL849" s="168"/>
      <c r="BM849" s="168"/>
      <c r="BN849" s="168"/>
      <c r="BO849" s="168"/>
      <c r="BP849" s="168"/>
      <c r="BQ849" s="168"/>
      <c r="BR849" s="168"/>
      <c r="BS849" s="168"/>
      <c r="BT849" s="168"/>
      <c r="BU849" s="168"/>
    </row>
    <row r="888" spans="1:73" s="76" customFormat="1" ht="15.75" thickBot="1">
      <c r="A888" s="350" t="s">
        <v>1791</v>
      </c>
      <c r="B888" s="351"/>
      <c r="C888" s="351"/>
      <c r="D888" s="351"/>
      <c r="E888" s="351"/>
      <c r="F888" s="351"/>
      <c r="G888" s="351"/>
      <c r="H888" s="351"/>
      <c r="I888" s="351"/>
      <c r="J888" s="351"/>
      <c r="K888" s="351"/>
      <c r="L888" s="351"/>
      <c r="M888" s="351"/>
      <c r="N888" s="352"/>
      <c r="O888" s="44"/>
      <c r="P888" s="44"/>
      <c r="Q888" s="44"/>
      <c r="R888" s="44"/>
      <c r="S888" s="44"/>
      <c r="T888" s="44"/>
      <c r="U888" s="53"/>
      <c r="V888" s="53"/>
      <c r="W888" s="53"/>
      <c r="X888" s="53"/>
      <c r="Y888" s="53"/>
      <c r="Z888" s="53"/>
      <c r="AA888" s="53"/>
      <c r="AB888" s="53"/>
      <c r="AC888" s="53"/>
      <c r="AD888" s="53"/>
      <c r="AE888" s="53"/>
      <c r="AF888" s="53"/>
      <c r="AG888" s="53"/>
      <c r="AH888" s="53"/>
      <c r="AI888" s="53"/>
      <c r="AJ888" s="53"/>
      <c r="AK888" s="53"/>
      <c r="AL888" s="53"/>
      <c r="AM888" s="53"/>
      <c r="AN888" s="53"/>
      <c r="AO888" s="53"/>
      <c r="AP888" s="53"/>
      <c r="AQ888" s="53"/>
      <c r="AR888" s="53"/>
      <c r="AS888" s="53"/>
      <c r="AT888" s="53"/>
      <c r="AU888" s="53"/>
      <c r="AV888" s="53"/>
      <c r="AW888" s="53"/>
      <c r="AX888" s="53"/>
      <c r="AY888" s="53"/>
      <c r="AZ888" s="53"/>
      <c r="BA888" s="53"/>
      <c r="BB888" s="53"/>
      <c r="BC888" s="53"/>
      <c r="BD888" s="53"/>
      <c r="BE888" s="53"/>
      <c r="BF888" s="53"/>
      <c r="BG888" s="53"/>
      <c r="BH888" s="53"/>
      <c r="BI888" s="53"/>
      <c r="BJ888" s="53"/>
      <c r="BK888" s="53"/>
      <c r="BL888" s="53"/>
      <c r="BM888" s="53"/>
      <c r="BN888" s="53"/>
      <c r="BO888" s="53"/>
      <c r="BP888" s="53"/>
      <c r="BQ888" s="53"/>
      <c r="BR888" s="53"/>
      <c r="BS888" s="53"/>
      <c r="BT888" s="53"/>
      <c r="BU888" s="53"/>
    </row>
    <row r="890" spans="1:73" s="86" customFormat="1" ht="16.5" thickBot="1">
      <c r="A890" s="88"/>
      <c r="B890" s="51"/>
      <c r="C890" s="51"/>
      <c r="D890" s="51"/>
      <c r="E890" s="51"/>
      <c r="F890" s="51"/>
      <c r="G890" s="51"/>
      <c r="H890" s="51"/>
      <c r="I890" s="51"/>
      <c r="J890" s="51"/>
      <c r="K890" s="51"/>
      <c r="L890" s="51"/>
      <c r="M890" s="51"/>
      <c r="N890" s="51"/>
      <c r="O890" s="44"/>
      <c r="P890" s="44"/>
      <c r="Q890" s="44"/>
      <c r="R890" s="44"/>
      <c r="S890" s="44"/>
      <c r="T890" s="44"/>
      <c r="U890" s="53"/>
      <c r="V890" s="53"/>
      <c r="W890" s="53"/>
      <c r="X890" s="53"/>
      <c r="Y890" s="53"/>
      <c r="Z890" s="53"/>
      <c r="AA890" s="53"/>
      <c r="AB890" s="53"/>
      <c r="AC890" s="53"/>
      <c r="AD890" s="53"/>
      <c r="AE890" s="53"/>
      <c r="AF890" s="53"/>
      <c r="AG890" s="53"/>
      <c r="AH890" s="53"/>
      <c r="AI890" s="53"/>
      <c r="AJ890" s="53"/>
      <c r="AK890" s="53"/>
      <c r="AL890" s="53"/>
      <c r="AM890" s="53"/>
      <c r="AN890" s="53"/>
      <c r="AO890" s="53"/>
      <c r="AP890" s="53"/>
      <c r="AQ890" s="53"/>
      <c r="AR890" s="53"/>
      <c r="AS890" s="53"/>
      <c r="AT890" s="53"/>
      <c r="AU890" s="53"/>
      <c r="AV890" s="53"/>
      <c r="AW890" s="53"/>
      <c r="AX890" s="53"/>
      <c r="AY890" s="53"/>
      <c r="AZ890" s="53"/>
      <c r="BA890" s="53"/>
      <c r="BB890" s="53"/>
      <c r="BC890" s="53"/>
      <c r="BD890" s="53"/>
      <c r="BE890" s="53"/>
      <c r="BF890" s="53"/>
      <c r="BG890" s="53"/>
      <c r="BH890" s="53"/>
      <c r="BI890" s="53"/>
      <c r="BJ890" s="53"/>
      <c r="BK890" s="53"/>
      <c r="BL890" s="53"/>
      <c r="BM890" s="53"/>
      <c r="BN890" s="53"/>
      <c r="BO890" s="53"/>
      <c r="BP890" s="53"/>
      <c r="BQ890" s="53"/>
      <c r="BR890" s="53"/>
      <c r="BS890" s="53"/>
      <c r="BT890" s="53"/>
      <c r="BU890" s="53"/>
    </row>
    <row r="891" spans="1:73" s="86" customFormat="1" ht="16.5" thickBot="1">
      <c r="A891" s="88"/>
      <c r="B891" s="51"/>
      <c r="C891" s="51"/>
      <c r="D891" s="51"/>
      <c r="E891" s="51"/>
      <c r="F891" s="51"/>
      <c r="G891" s="51"/>
      <c r="H891" s="51"/>
      <c r="I891" s="51"/>
      <c r="J891" s="51"/>
      <c r="K891" s="51"/>
      <c r="L891" s="51"/>
      <c r="M891" s="51"/>
      <c r="N891" s="51"/>
      <c r="O891" s="44"/>
      <c r="P891" s="44"/>
      <c r="Q891" s="44"/>
      <c r="R891" s="44"/>
      <c r="S891" s="44"/>
      <c r="T891" s="44"/>
      <c r="U891" s="53"/>
      <c r="V891" s="53"/>
      <c r="W891" s="53"/>
      <c r="X891" s="53"/>
      <c r="Y891" s="53"/>
      <c r="Z891" s="53"/>
      <c r="AA891" s="53"/>
      <c r="AB891" s="53"/>
      <c r="AC891" s="53"/>
      <c r="AD891" s="53"/>
      <c r="AE891" s="53"/>
      <c r="AF891" s="53"/>
      <c r="AG891" s="53"/>
      <c r="AH891" s="53"/>
      <c r="AI891" s="53"/>
      <c r="AJ891" s="53"/>
      <c r="AK891" s="53"/>
      <c r="AL891" s="53"/>
      <c r="AM891" s="53"/>
      <c r="AN891" s="53"/>
      <c r="AO891" s="53"/>
      <c r="AP891" s="53"/>
      <c r="AQ891" s="53"/>
      <c r="AR891" s="53"/>
      <c r="AS891" s="53"/>
      <c r="AT891" s="53"/>
      <c r="AU891" s="53"/>
      <c r="AV891" s="53"/>
      <c r="AW891" s="53"/>
      <c r="AX891" s="53"/>
      <c r="AY891" s="53"/>
      <c r="AZ891" s="53"/>
      <c r="BA891" s="53"/>
      <c r="BB891" s="53"/>
      <c r="BC891" s="53"/>
      <c r="BD891" s="53"/>
      <c r="BE891" s="53"/>
      <c r="BF891" s="53"/>
      <c r="BG891" s="53"/>
      <c r="BH891" s="53"/>
      <c r="BI891" s="53"/>
      <c r="BJ891" s="53"/>
      <c r="BK891" s="53"/>
      <c r="BL891" s="53"/>
      <c r="BM891" s="53"/>
      <c r="BN891" s="53"/>
      <c r="BO891" s="53"/>
      <c r="BP891" s="53"/>
      <c r="BQ891" s="53"/>
      <c r="BR891" s="53"/>
      <c r="BS891" s="53"/>
      <c r="BT891" s="53"/>
      <c r="BU891" s="53"/>
    </row>
    <row r="892" spans="1:73" s="86" customFormat="1" ht="16.5" thickBot="1">
      <c r="A892" s="88"/>
      <c r="B892" s="51"/>
      <c r="C892" s="51"/>
      <c r="D892" s="51"/>
      <c r="E892" s="51"/>
      <c r="F892" s="51"/>
      <c r="G892" s="51"/>
      <c r="H892" s="51"/>
      <c r="I892" s="51"/>
      <c r="J892" s="51"/>
      <c r="K892" s="51"/>
      <c r="L892" s="51"/>
      <c r="M892" s="51"/>
      <c r="N892" s="51"/>
      <c r="O892" s="44"/>
      <c r="P892" s="44"/>
      <c r="Q892" s="44"/>
      <c r="R892" s="44"/>
      <c r="S892" s="44"/>
      <c r="T892" s="44"/>
      <c r="U892" s="53"/>
      <c r="V892" s="53"/>
      <c r="W892" s="53"/>
      <c r="X892" s="53"/>
      <c r="Y892" s="53"/>
      <c r="Z892" s="53"/>
      <c r="AA892" s="53"/>
      <c r="AB892" s="53"/>
      <c r="AC892" s="53"/>
      <c r="AD892" s="53"/>
      <c r="AE892" s="53"/>
      <c r="AF892" s="53"/>
      <c r="AG892" s="53"/>
      <c r="AH892" s="53"/>
      <c r="AI892" s="53"/>
      <c r="AJ892" s="53"/>
      <c r="AK892" s="53"/>
      <c r="AL892" s="53"/>
      <c r="AM892" s="53"/>
      <c r="AN892" s="53"/>
      <c r="AO892" s="53"/>
      <c r="AP892" s="53"/>
      <c r="AQ892" s="53"/>
      <c r="AR892" s="53"/>
      <c r="AS892" s="53"/>
      <c r="AT892" s="53"/>
      <c r="AU892" s="53"/>
      <c r="AV892" s="53"/>
      <c r="AW892" s="53"/>
      <c r="AX892" s="53"/>
      <c r="AY892" s="53"/>
      <c r="AZ892" s="53"/>
      <c r="BA892" s="53"/>
      <c r="BB892" s="53"/>
      <c r="BC892" s="53"/>
      <c r="BD892" s="53"/>
      <c r="BE892" s="53"/>
      <c r="BF892" s="53"/>
      <c r="BG892" s="53"/>
      <c r="BH892" s="53"/>
      <c r="BI892" s="53"/>
      <c r="BJ892" s="53"/>
      <c r="BK892" s="53"/>
      <c r="BL892" s="53"/>
      <c r="BM892" s="53"/>
      <c r="BN892" s="53"/>
      <c r="BO892" s="53"/>
      <c r="BP892" s="53"/>
      <c r="BQ892" s="53"/>
      <c r="BR892" s="53"/>
      <c r="BS892" s="53"/>
      <c r="BT892" s="53"/>
      <c r="BU892" s="53"/>
    </row>
    <row r="893" spans="1:73" s="86" customFormat="1" ht="16.5" thickBot="1">
      <c r="A893" s="88"/>
      <c r="B893" s="51"/>
      <c r="C893" s="51"/>
      <c r="D893" s="51"/>
      <c r="E893" s="51"/>
      <c r="F893" s="51"/>
      <c r="G893" s="51"/>
      <c r="H893" s="51"/>
      <c r="I893" s="51"/>
      <c r="J893" s="51"/>
      <c r="K893" s="51"/>
      <c r="L893" s="51"/>
      <c r="M893" s="51"/>
      <c r="N893" s="51"/>
      <c r="O893" s="44"/>
      <c r="P893" s="44"/>
      <c r="Q893" s="44"/>
      <c r="R893" s="44"/>
      <c r="S893" s="44"/>
      <c r="T893" s="44"/>
      <c r="U893" s="53"/>
      <c r="V893" s="53"/>
      <c r="W893" s="53"/>
      <c r="X893" s="53"/>
      <c r="Y893" s="53"/>
      <c r="Z893" s="53"/>
      <c r="AA893" s="53"/>
      <c r="AB893" s="53"/>
      <c r="AC893" s="53"/>
      <c r="AD893" s="53"/>
      <c r="AE893" s="53"/>
      <c r="AF893" s="53"/>
      <c r="AG893" s="53"/>
      <c r="AH893" s="53"/>
      <c r="AI893" s="53"/>
      <c r="AJ893" s="53"/>
      <c r="AK893" s="53"/>
      <c r="AL893" s="53"/>
      <c r="AM893" s="53"/>
      <c r="AN893" s="53"/>
      <c r="AO893" s="53"/>
      <c r="AP893" s="53"/>
      <c r="AQ893" s="53"/>
      <c r="AR893" s="53"/>
      <c r="AS893" s="53"/>
      <c r="AT893" s="53"/>
      <c r="AU893" s="53"/>
      <c r="AV893" s="53"/>
      <c r="AW893" s="53"/>
      <c r="AX893" s="53"/>
      <c r="AY893" s="53"/>
      <c r="AZ893" s="53"/>
      <c r="BA893" s="53"/>
      <c r="BB893" s="53"/>
      <c r="BC893" s="53"/>
      <c r="BD893" s="53"/>
      <c r="BE893" s="53"/>
      <c r="BF893" s="53"/>
      <c r="BG893" s="53"/>
      <c r="BH893" s="53"/>
      <c r="BI893" s="53"/>
      <c r="BJ893" s="53"/>
      <c r="BK893" s="53"/>
      <c r="BL893" s="53"/>
      <c r="BM893" s="53"/>
      <c r="BN893" s="53"/>
      <c r="BO893" s="53"/>
      <c r="BP893" s="53"/>
      <c r="BQ893" s="53"/>
      <c r="BR893" s="53"/>
      <c r="BS893" s="53"/>
      <c r="BT893" s="53"/>
      <c r="BU893" s="53"/>
    </row>
    <row r="894" spans="1:73" s="76" customFormat="1" ht="15.75" thickBot="1">
      <c r="A894" s="350" t="s">
        <v>1792</v>
      </c>
      <c r="B894" s="351"/>
      <c r="C894" s="351"/>
      <c r="D894" s="351"/>
      <c r="E894" s="351"/>
      <c r="F894" s="351"/>
      <c r="G894" s="351"/>
      <c r="H894" s="351"/>
      <c r="I894" s="351"/>
      <c r="J894" s="351"/>
      <c r="K894" s="351"/>
      <c r="L894" s="351"/>
      <c r="M894" s="351"/>
      <c r="N894" s="352"/>
      <c r="O894" s="44"/>
      <c r="P894" s="44"/>
      <c r="Q894" s="44"/>
      <c r="R894" s="44"/>
      <c r="S894" s="44"/>
      <c r="T894" s="44"/>
      <c r="U894" s="53"/>
      <c r="V894" s="53"/>
      <c r="W894" s="53"/>
      <c r="X894" s="53"/>
      <c r="Y894" s="53"/>
      <c r="Z894" s="53"/>
      <c r="AA894" s="53"/>
      <c r="AB894" s="53"/>
      <c r="AC894" s="53"/>
      <c r="AD894" s="53"/>
      <c r="AE894" s="53"/>
      <c r="AF894" s="53"/>
      <c r="AG894" s="53"/>
      <c r="AH894" s="53"/>
      <c r="AI894" s="53"/>
      <c r="AJ894" s="53"/>
      <c r="AK894" s="53"/>
      <c r="AL894" s="53"/>
      <c r="AM894" s="53"/>
      <c r="AN894" s="53"/>
      <c r="AO894" s="53"/>
      <c r="AP894" s="53"/>
      <c r="AQ894" s="53"/>
      <c r="AR894" s="53"/>
      <c r="AS894" s="53"/>
      <c r="AT894" s="53"/>
      <c r="AU894" s="53"/>
      <c r="AV894" s="53"/>
      <c r="AW894" s="53"/>
      <c r="AX894" s="53"/>
      <c r="AY894" s="53"/>
      <c r="AZ894" s="53"/>
      <c r="BA894" s="53"/>
      <c r="BB894" s="53"/>
      <c r="BC894" s="53"/>
      <c r="BD894" s="53"/>
      <c r="BE894" s="53"/>
      <c r="BF894" s="53"/>
      <c r="BG894" s="53"/>
      <c r="BH894" s="53"/>
      <c r="BI894" s="53"/>
      <c r="BJ894" s="53"/>
      <c r="BK894" s="53"/>
      <c r="BL894" s="53"/>
      <c r="BM894" s="53"/>
      <c r="BN894" s="53"/>
      <c r="BO894" s="53"/>
      <c r="BP894" s="53"/>
      <c r="BQ894" s="53"/>
      <c r="BR894" s="53"/>
      <c r="BS894" s="53"/>
      <c r="BT894" s="53"/>
      <c r="BU894" s="53"/>
    </row>
    <row r="895" spans="1:73" s="86" customFormat="1" ht="16.5" thickBot="1">
      <c r="A895" s="88"/>
      <c r="B895" s="51"/>
      <c r="C895" s="51"/>
      <c r="D895" s="51"/>
      <c r="E895" s="51"/>
      <c r="F895" s="51"/>
      <c r="G895" s="51"/>
      <c r="H895" s="51"/>
      <c r="I895" s="51"/>
      <c r="J895" s="51"/>
      <c r="K895" s="51"/>
      <c r="L895" s="51"/>
      <c r="M895" s="51"/>
      <c r="N895" s="51"/>
      <c r="O895" s="44"/>
      <c r="P895" s="44"/>
      <c r="Q895" s="44"/>
      <c r="R895" s="44"/>
      <c r="S895" s="44"/>
      <c r="T895" s="44"/>
      <c r="U895" s="53"/>
      <c r="V895" s="53"/>
      <c r="W895" s="53"/>
      <c r="X895" s="53"/>
      <c r="Y895" s="53"/>
      <c r="Z895" s="53"/>
      <c r="AA895" s="53"/>
      <c r="AB895" s="53"/>
      <c r="AC895" s="53"/>
      <c r="AD895" s="53"/>
      <c r="AE895" s="53"/>
      <c r="AF895" s="53"/>
      <c r="AG895" s="53"/>
      <c r="AH895" s="53"/>
      <c r="AI895" s="53"/>
      <c r="AJ895" s="53"/>
      <c r="AK895" s="53"/>
      <c r="AL895" s="53"/>
      <c r="AM895" s="53"/>
      <c r="AN895" s="53"/>
      <c r="AO895" s="53"/>
      <c r="AP895" s="53"/>
      <c r="AQ895" s="53"/>
      <c r="AR895" s="53"/>
      <c r="AS895" s="53"/>
      <c r="AT895" s="53"/>
      <c r="AU895" s="53"/>
      <c r="AV895" s="53"/>
      <c r="AW895" s="53"/>
      <c r="AX895" s="53"/>
      <c r="AY895" s="53"/>
      <c r="AZ895" s="53"/>
      <c r="BA895" s="53"/>
      <c r="BB895" s="53"/>
      <c r="BC895" s="53"/>
      <c r="BD895" s="53"/>
      <c r="BE895" s="53"/>
      <c r="BF895" s="53"/>
      <c r="BG895" s="53"/>
      <c r="BH895" s="53"/>
      <c r="BI895" s="53"/>
      <c r="BJ895" s="53"/>
      <c r="BK895" s="53"/>
      <c r="BL895" s="53"/>
      <c r="BM895" s="53"/>
      <c r="BN895" s="53"/>
      <c r="BO895" s="53"/>
      <c r="BP895" s="53"/>
      <c r="BQ895" s="53"/>
      <c r="BR895" s="53"/>
      <c r="BS895" s="53"/>
      <c r="BT895" s="53"/>
      <c r="BU895" s="53"/>
    </row>
    <row r="896" spans="1:73" s="86" customFormat="1" ht="15.75" thickBot="1">
      <c r="A896" s="51"/>
      <c r="B896" s="51"/>
      <c r="C896" s="51"/>
      <c r="D896" s="51"/>
      <c r="E896" s="51"/>
      <c r="F896" s="51"/>
      <c r="G896" s="51"/>
      <c r="H896" s="51"/>
      <c r="I896" s="51"/>
      <c r="J896" s="51"/>
      <c r="K896" s="51"/>
      <c r="L896" s="51"/>
      <c r="M896" s="51"/>
      <c r="N896" s="51"/>
      <c r="O896" s="44"/>
      <c r="P896" s="44"/>
      <c r="Q896" s="44"/>
      <c r="R896" s="44"/>
      <c r="S896" s="44"/>
      <c r="T896" s="44"/>
      <c r="U896" s="53"/>
      <c r="V896" s="53"/>
      <c r="W896" s="53"/>
      <c r="X896" s="53"/>
      <c r="Y896" s="53"/>
      <c r="Z896" s="53"/>
      <c r="AA896" s="53"/>
      <c r="AB896" s="53"/>
      <c r="AC896" s="53"/>
      <c r="AD896" s="53"/>
      <c r="AE896" s="53"/>
      <c r="AF896" s="53"/>
      <c r="AG896" s="53"/>
      <c r="AH896" s="53"/>
      <c r="AI896" s="53"/>
      <c r="AJ896" s="53"/>
      <c r="AK896" s="53"/>
      <c r="AL896" s="53"/>
      <c r="AM896" s="53"/>
      <c r="AN896" s="53"/>
      <c r="AO896" s="53"/>
      <c r="AP896" s="53"/>
      <c r="AQ896" s="53"/>
      <c r="AR896" s="53"/>
      <c r="AS896" s="53"/>
      <c r="AT896" s="53"/>
      <c r="AU896" s="53"/>
      <c r="AV896" s="53"/>
      <c r="AW896" s="53"/>
      <c r="AX896" s="53"/>
      <c r="AY896" s="53"/>
      <c r="AZ896" s="53"/>
      <c r="BA896" s="53"/>
      <c r="BB896" s="53"/>
      <c r="BC896" s="53"/>
      <c r="BD896" s="53"/>
      <c r="BE896" s="53"/>
      <c r="BF896" s="53"/>
      <c r="BG896" s="53"/>
      <c r="BH896" s="53"/>
      <c r="BI896" s="53"/>
      <c r="BJ896" s="53"/>
      <c r="BK896" s="53"/>
      <c r="BL896" s="53"/>
      <c r="BM896" s="53"/>
      <c r="BN896" s="53"/>
      <c r="BO896" s="53"/>
      <c r="BP896" s="53"/>
      <c r="BQ896" s="53"/>
      <c r="BR896" s="53"/>
      <c r="BS896" s="53"/>
      <c r="BT896" s="53"/>
      <c r="BU896" s="53"/>
    </row>
    <row r="897" spans="1:73" s="86" customFormat="1" ht="15.75" thickBot="1">
      <c r="A897" s="51"/>
      <c r="B897" s="51"/>
      <c r="C897" s="51"/>
      <c r="D897" s="51"/>
      <c r="E897" s="51"/>
      <c r="F897" s="51"/>
      <c r="G897" s="51"/>
      <c r="H897" s="51"/>
      <c r="I897" s="51"/>
      <c r="J897" s="51"/>
      <c r="K897" s="51"/>
      <c r="L897" s="51"/>
      <c r="M897" s="51"/>
      <c r="N897" s="51"/>
      <c r="O897" s="44"/>
      <c r="P897" s="44"/>
      <c r="Q897" s="44"/>
      <c r="R897" s="44"/>
      <c r="S897" s="44"/>
      <c r="T897" s="44"/>
      <c r="U897" s="53"/>
      <c r="V897" s="53"/>
      <c r="W897" s="53"/>
      <c r="X897" s="53"/>
      <c r="Y897" s="53"/>
      <c r="Z897" s="53"/>
      <c r="AA897" s="53"/>
      <c r="AB897" s="53"/>
      <c r="AC897" s="53"/>
      <c r="AD897" s="53"/>
      <c r="AE897" s="53"/>
      <c r="AF897" s="53"/>
      <c r="AG897" s="53"/>
      <c r="AH897" s="53"/>
      <c r="AI897" s="53"/>
      <c r="AJ897" s="53"/>
      <c r="AK897" s="53"/>
      <c r="AL897" s="53"/>
      <c r="AM897" s="53"/>
      <c r="AN897" s="53"/>
      <c r="AO897" s="53"/>
      <c r="AP897" s="53"/>
      <c r="AQ897" s="53"/>
      <c r="AR897" s="53"/>
      <c r="AS897" s="53"/>
      <c r="AT897" s="53"/>
      <c r="AU897" s="53"/>
      <c r="AV897" s="53"/>
      <c r="AW897" s="53"/>
      <c r="AX897" s="53"/>
      <c r="AY897" s="53"/>
      <c r="AZ897" s="53"/>
      <c r="BA897" s="53"/>
      <c r="BB897" s="53"/>
      <c r="BC897" s="53"/>
      <c r="BD897" s="53"/>
      <c r="BE897" s="53"/>
      <c r="BF897" s="53"/>
      <c r="BG897" s="53"/>
      <c r="BH897" s="53"/>
      <c r="BI897" s="53"/>
      <c r="BJ897" s="53"/>
      <c r="BK897" s="53"/>
      <c r="BL897" s="53"/>
      <c r="BM897" s="53"/>
      <c r="BN897" s="53"/>
      <c r="BO897" s="53"/>
      <c r="BP897" s="53"/>
      <c r="BQ897" s="53"/>
      <c r="BR897" s="53"/>
      <c r="BS897" s="53"/>
      <c r="BT897" s="53"/>
      <c r="BU897" s="53"/>
    </row>
    <row r="898" spans="1:73" s="86" customFormat="1" ht="15.75" thickBot="1">
      <c r="A898" s="51"/>
      <c r="B898" s="51"/>
      <c r="C898" s="51"/>
      <c r="D898" s="51"/>
      <c r="E898" s="51"/>
      <c r="F898" s="51"/>
      <c r="G898" s="51"/>
      <c r="H898" s="51"/>
      <c r="I898" s="51"/>
      <c r="J898" s="51"/>
      <c r="K898" s="51"/>
      <c r="L898" s="51"/>
      <c r="M898" s="51"/>
      <c r="N898" s="51"/>
      <c r="O898" s="44"/>
      <c r="P898" s="44"/>
      <c r="Q898" s="44"/>
      <c r="R898" s="44"/>
      <c r="S898" s="44"/>
      <c r="T898" s="44"/>
      <c r="U898" s="53"/>
      <c r="V898" s="53"/>
      <c r="W898" s="53"/>
      <c r="X898" s="53"/>
      <c r="Y898" s="53"/>
      <c r="Z898" s="53"/>
      <c r="AA898" s="53"/>
      <c r="AB898" s="53"/>
      <c r="AC898" s="53"/>
      <c r="AD898" s="53"/>
      <c r="AE898" s="53"/>
      <c r="AF898" s="53"/>
      <c r="AG898" s="53"/>
      <c r="AH898" s="53"/>
      <c r="AI898" s="53"/>
      <c r="AJ898" s="53"/>
      <c r="AK898" s="53"/>
      <c r="AL898" s="53"/>
      <c r="AM898" s="53"/>
      <c r="AN898" s="53"/>
      <c r="AO898" s="53"/>
      <c r="AP898" s="53"/>
      <c r="AQ898" s="53"/>
      <c r="AR898" s="53"/>
      <c r="AS898" s="53"/>
      <c r="AT898" s="53"/>
      <c r="AU898" s="53"/>
      <c r="AV898" s="53"/>
      <c r="AW898" s="53"/>
      <c r="AX898" s="53"/>
      <c r="AY898" s="53"/>
      <c r="AZ898" s="53"/>
      <c r="BA898" s="53"/>
      <c r="BB898" s="53"/>
      <c r="BC898" s="53"/>
      <c r="BD898" s="53"/>
      <c r="BE898" s="53"/>
      <c r="BF898" s="53"/>
      <c r="BG898" s="53"/>
      <c r="BH898" s="53"/>
      <c r="BI898" s="53"/>
      <c r="BJ898" s="53"/>
      <c r="BK898" s="53"/>
      <c r="BL898" s="53"/>
      <c r="BM898" s="53"/>
      <c r="BN898" s="53"/>
      <c r="BO898" s="53"/>
      <c r="BP898" s="53"/>
      <c r="BQ898" s="53"/>
      <c r="BR898" s="53"/>
      <c r="BS898" s="53"/>
      <c r="BT898" s="53"/>
      <c r="BU898" s="53"/>
    </row>
    <row r="899" spans="1:73" s="86" customFormat="1" ht="15.75" thickBot="1">
      <c r="A899" s="51"/>
      <c r="B899" s="51"/>
      <c r="C899" s="51"/>
      <c r="D899" s="51"/>
      <c r="E899" s="51"/>
      <c r="F899" s="51"/>
      <c r="G899" s="51"/>
      <c r="H899" s="51"/>
      <c r="I899" s="51"/>
      <c r="J899" s="51"/>
      <c r="K899" s="51"/>
      <c r="L899" s="51"/>
      <c r="M899" s="51"/>
      <c r="N899" s="51"/>
      <c r="O899" s="44"/>
      <c r="P899" s="44"/>
      <c r="Q899" s="44"/>
      <c r="R899" s="44"/>
      <c r="S899" s="44"/>
      <c r="T899" s="44"/>
      <c r="U899" s="53"/>
      <c r="V899" s="53"/>
      <c r="W899" s="53"/>
      <c r="X899" s="53"/>
      <c r="Y899" s="53"/>
      <c r="Z899" s="53"/>
      <c r="AA899" s="53"/>
      <c r="AB899" s="53"/>
      <c r="AC899" s="53"/>
      <c r="AD899" s="53"/>
      <c r="AE899" s="53"/>
      <c r="AF899" s="53"/>
      <c r="AG899" s="53"/>
      <c r="AH899" s="53"/>
      <c r="AI899" s="53"/>
      <c r="AJ899" s="53"/>
      <c r="AK899" s="53"/>
      <c r="AL899" s="53"/>
      <c r="AM899" s="53"/>
      <c r="AN899" s="53"/>
      <c r="AO899" s="53"/>
      <c r="AP899" s="53"/>
      <c r="AQ899" s="53"/>
      <c r="AR899" s="53"/>
      <c r="AS899" s="53"/>
      <c r="AT899" s="53"/>
      <c r="AU899" s="53"/>
      <c r="AV899" s="53"/>
      <c r="AW899" s="53"/>
      <c r="AX899" s="53"/>
      <c r="AY899" s="53"/>
      <c r="AZ899" s="53"/>
      <c r="BA899" s="53"/>
      <c r="BB899" s="53"/>
      <c r="BC899" s="53"/>
      <c r="BD899" s="53"/>
      <c r="BE899" s="53"/>
      <c r="BF899" s="53"/>
      <c r="BG899" s="53"/>
      <c r="BH899" s="53"/>
      <c r="BI899" s="53"/>
      <c r="BJ899" s="53"/>
      <c r="BK899" s="53"/>
      <c r="BL899" s="53"/>
      <c r="BM899" s="53"/>
      <c r="BN899" s="53"/>
      <c r="BO899" s="53"/>
      <c r="BP899" s="53"/>
      <c r="BQ899" s="53"/>
      <c r="BR899" s="53"/>
      <c r="BS899" s="53"/>
      <c r="BT899" s="53"/>
      <c r="BU899" s="53"/>
    </row>
    <row r="900" spans="1:73" s="76" customFormat="1" ht="15.75" thickBot="1">
      <c r="A900" s="350" t="s">
        <v>1793</v>
      </c>
      <c r="B900" s="351"/>
      <c r="C900" s="351"/>
      <c r="D900" s="351"/>
      <c r="E900" s="351"/>
      <c r="F900" s="351"/>
      <c r="G900" s="351"/>
      <c r="H900" s="351"/>
      <c r="I900" s="351"/>
      <c r="J900" s="351"/>
      <c r="K900" s="351"/>
      <c r="L900" s="351"/>
      <c r="M900" s="351"/>
      <c r="N900" s="352"/>
      <c r="O900" s="44"/>
      <c r="P900" s="44"/>
      <c r="Q900" s="44"/>
      <c r="R900" s="44"/>
      <c r="S900" s="44"/>
      <c r="T900" s="44"/>
      <c r="U900" s="53"/>
      <c r="V900" s="53"/>
      <c r="W900" s="53"/>
      <c r="X900" s="53"/>
      <c r="Y900" s="53"/>
      <c r="Z900" s="53"/>
      <c r="AA900" s="53"/>
      <c r="AB900" s="53"/>
      <c r="AC900" s="53"/>
      <c r="AD900" s="53"/>
      <c r="AE900" s="53"/>
      <c r="AF900" s="53"/>
      <c r="AG900" s="53"/>
      <c r="AH900" s="53"/>
      <c r="AI900" s="53"/>
      <c r="AJ900" s="53"/>
      <c r="AK900" s="53"/>
      <c r="AL900" s="53"/>
      <c r="AM900" s="53"/>
      <c r="AN900" s="53"/>
      <c r="AO900" s="53"/>
      <c r="AP900" s="53"/>
      <c r="AQ900" s="53"/>
      <c r="AR900" s="53"/>
      <c r="AS900" s="53"/>
      <c r="AT900" s="53"/>
      <c r="AU900" s="53"/>
      <c r="AV900" s="53"/>
      <c r="AW900" s="53"/>
      <c r="AX900" s="53"/>
      <c r="AY900" s="53"/>
      <c r="AZ900" s="53"/>
      <c r="BA900" s="53"/>
      <c r="BB900" s="53"/>
      <c r="BC900" s="53"/>
      <c r="BD900" s="53"/>
      <c r="BE900" s="53"/>
      <c r="BF900" s="53"/>
      <c r="BG900" s="53"/>
      <c r="BH900" s="53"/>
      <c r="BI900" s="53"/>
      <c r="BJ900" s="53"/>
      <c r="BK900" s="53"/>
      <c r="BL900" s="53"/>
      <c r="BM900" s="53"/>
      <c r="BN900" s="53"/>
      <c r="BO900" s="53"/>
      <c r="BP900" s="53"/>
      <c r="BQ900" s="53"/>
      <c r="BR900" s="53"/>
      <c r="BS900" s="53"/>
      <c r="BT900" s="53"/>
      <c r="BU900" s="53"/>
    </row>
    <row r="901" spans="1:73" s="86" customFormat="1" ht="15.75" thickBot="1">
      <c r="A901" s="51"/>
      <c r="B901" s="51"/>
      <c r="C901" s="51"/>
      <c r="D901" s="51"/>
      <c r="E901" s="51"/>
      <c r="F901" s="51"/>
      <c r="G901" s="51"/>
      <c r="H901" s="51"/>
      <c r="I901" s="51"/>
      <c r="J901" s="51"/>
      <c r="K901" s="51"/>
      <c r="L901" s="51"/>
      <c r="M901" s="51"/>
      <c r="N901" s="51"/>
      <c r="O901" s="44"/>
      <c r="P901" s="44"/>
      <c r="Q901" s="44"/>
      <c r="R901" s="44"/>
      <c r="S901" s="44"/>
      <c r="T901" s="44"/>
      <c r="U901" s="53"/>
      <c r="V901" s="53"/>
      <c r="W901" s="53"/>
      <c r="X901" s="53"/>
      <c r="Y901" s="53"/>
      <c r="Z901" s="53"/>
      <c r="AA901" s="53"/>
      <c r="AB901" s="53"/>
      <c r="AC901" s="53"/>
      <c r="AD901" s="53"/>
      <c r="AE901" s="53"/>
      <c r="AF901" s="53"/>
      <c r="AG901" s="53"/>
      <c r="AH901" s="53"/>
      <c r="AI901" s="53"/>
      <c r="AJ901" s="53"/>
      <c r="AK901" s="53"/>
      <c r="AL901" s="53"/>
      <c r="AM901" s="53"/>
      <c r="AN901" s="53"/>
      <c r="AO901" s="53"/>
      <c r="AP901" s="53"/>
      <c r="AQ901" s="53"/>
      <c r="AR901" s="53"/>
      <c r="AS901" s="53"/>
      <c r="AT901" s="53"/>
      <c r="AU901" s="53"/>
      <c r="AV901" s="53"/>
      <c r="AW901" s="53"/>
      <c r="AX901" s="53"/>
      <c r="AY901" s="53"/>
      <c r="AZ901" s="53"/>
      <c r="BA901" s="53"/>
      <c r="BB901" s="53"/>
      <c r="BC901" s="53"/>
      <c r="BD901" s="53"/>
      <c r="BE901" s="53"/>
      <c r="BF901" s="53"/>
      <c r="BG901" s="53"/>
      <c r="BH901" s="53"/>
      <c r="BI901" s="53"/>
      <c r="BJ901" s="53"/>
      <c r="BK901" s="53"/>
      <c r="BL901" s="53"/>
      <c r="BM901" s="53"/>
      <c r="BN901" s="53"/>
      <c r="BO901" s="53"/>
      <c r="BP901" s="53"/>
      <c r="BQ901" s="53"/>
      <c r="BR901" s="53"/>
      <c r="BS901" s="53"/>
      <c r="BT901" s="53"/>
      <c r="BU901" s="53"/>
    </row>
    <row r="902" spans="1:73" s="86" customFormat="1" ht="15.75" thickBot="1">
      <c r="A902" s="51"/>
      <c r="B902" s="51"/>
      <c r="C902" s="51"/>
      <c r="D902" s="51"/>
      <c r="E902" s="51"/>
      <c r="F902" s="51"/>
      <c r="G902" s="51"/>
      <c r="H902" s="51"/>
      <c r="I902" s="51"/>
      <c r="J902" s="51"/>
      <c r="K902" s="51"/>
      <c r="L902" s="51"/>
      <c r="M902" s="51"/>
      <c r="N902" s="51"/>
      <c r="O902" s="44"/>
      <c r="P902" s="44"/>
      <c r="Q902" s="44"/>
      <c r="R902" s="44"/>
      <c r="S902" s="44"/>
      <c r="T902" s="44"/>
      <c r="U902" s="53"/>
      <c r="V902" s="53"/>
      <c r="W902" s="53"/>
      <c r="X902" s="53"/>
      <c r="Y902" s="53"/>
      <c r="Z902" s="53"/>
      <c r="AA902" s="53"/>
      <c r="AB902" s="53"/>
      <c r="AC902" s="53"/>
      <c r="AD902" s="53"/>
      <c r="AE902" s="53"/>
      <c r="AF902" s="53"/>
      <c r="AG902" s="53"/>
      <c r="AH902" s="53"/>
      <c r="AI902" s="53"/>
      <c r="AJ902" s="53"/>
      <c r="AK902" s="53"/>
      <c r="AL902" s="53"/>
      <c r="AM902" s="53"/>
      <c r="AN902" s="53"/>
      <c r="AO902" s="53"/>
      <c r="AP902" s="53"/>
      <c r="AQ902" s="53"/>
      <c r="AR902" s="53"/>
      <c r="AS902" s="53"/>
      <c r="AT902" s="53"/>
      <c r="AU902" s="53"/>
      <c r="AV902" s="53"/>
      <c r="AW902" s="53"/>
      <c r="AX902" s="53"/>
      <c r="AY902" s="53"/>
      <c r="AZ902" s="53"/>
      <c r="BA902" s="53"/>
      <c r="BB902" s="53"/>
      <c r="BC902" s="53"/>
      <c r="BD902" s="53"/>
      <c r="BE902" s="53"/>
      <c r="BF902" s="53"/>
      <c r="BG902" s="53"/>
      <c r="BH902" s="53"/>
      <c r="BI902" s="53"/>
      <c r="BJ902" s="53"/>
      <c r="BK902" s="53"/>
      <c r="BL902" s="53"/>
      <c r="BM902" s="53"/>
      <c r="BN902" s="53"/>
      <c r="BO902" s="53"/>
      <c r="BP902" s="53"/>
      <c r="BQ902" s="53"/>
      <c r="BR902" s="53"/>
      <c r="BS902" s="53"/>
      <c r="BT902" s="53"/>
      <c r="BU902" s="53"/>
    </row>
    <row r="903" spans="1:73" s="86" customFormat="1" ht="15.75" thickBot="1">
      <c r="A903" s="51"/>
      <c r="B903" s="51"/>
      <c r="C903" s="51"/>
      <c r="D903" s="51"/>
      <c r="E903" s="51"/>
      <c r="F903" s="51"/>
      <c r="G903" s="51"/>
      <c r="H903" s="51"/>
      <c r="I903" s="51"/>
      <c r="J903" s="51"/>
      <c r="K903" s="51"/>
      <c r="L903" s="51"/>
      <c r="M903" s="51"/>
      <c r="N903" s="51"/>
      <c r="O903" s="44"/>
      <c r="P903" s="44"/>
      <c r="Q903" s="44"/>
      <c r="R903" s="44"/>
      <c r="S903" s="44"/>
      <c r="T903" s="44"/>
      <c r="U903" s="53"/>
      <c r="V903" s="53"/>
      <c r="W903" s="53"/>
      <c r="X903" s="53"/>
      <c r="Y903" s="53"/>
      <c r="Z903" s="53"/>
      <c r="AA903" s="53"/>
      <c r="AB903" s="53"/>
      <c r="AC903" s="53"/>
      <c r="AD903" s="53"/>
      <c r="AE903" s="53"/>
      <c r="AF903" s="53"/>
      <c r="AG903" s="53"/>
      <c r="AH903" s="53"/>
      <c r="AI903" s="53"/>
      <c r="AJ903" s="53"/>
      <c r="AK903" s="53"/>
      <c r="AL903" s="53"/>
      <c r="AM903" s="53"/>
      <c r="AN903" s="53"/>
      <c r="AO903" s="53"/>
      <c r="AP903" s="53"/>
      <c r="AQ903" s="53"/>
      <c r="AR903" s="53"/>
      <c r="AS903" s="53"/>
      <c r="AT903" s="53"/>
      <c r="AU903" s="53"/>
      <c r="AV903" s="53"/>
      <c r="AW903" s="53"/>
      <c r="AX903" s="53"/>
      <c r="AY903" s="53"/>
      <c r="AZ903" s="53"/>
      <c r="BA903" s="53"/>
      <c r="BB903" s="53"/>
      <c r="BC903" s="53"/>
      <c r="BD903" s="53"/>
      <c r="BE903" s="53"/>
      <c r="BF903" s="53"/>
      <c r="BG903" s="53"/>
      <c r="BH903" s="53"/>
      <c r="BI903" s="53"/>
      <c r="BJ903" s="53"/>
      <c r="BK903" s="53"/>
      <c r="BL903" s="53"/>
      <c r="BM903" s="53"/>
      <c r="BN903" s="53"/>
      <c r="BO903" s="53"/>
      <c r="BP903" s="53"/>
      <c r="BQ903" s="53"/>
      <c r="BR903" s="53"/>
      <c r="BS903" s="53"/>
      <c r="BT903" s="53"/>
      <c r="BU903" s="53"/>
    </row>
    <row r="904" spans="1:73" s="86" customFormat="1" ht="15.75" thickBot="1">
      <c r="A904" s="51"/>
      <c r="B904" s="51"/>
      <c r="C904" s="51"/>
      <c r="D904" s="51"/>
      <c r="E904" s="51"/>
      <c r="F904" s="51"/>
      <c r="G904" s="51"/>
      <c r="H904" s="51"/>
      <c r="I904" s="51"/>
      <c r="J904" s="51"/>
      <c r="K904" s="51"/>
      <c r="L904" s="51"/>
      <c r="M904" s="51"/>
      <c r="N904" s="51"/>
      <c r="O904" s="44"/>
      <c r="P904" s="44"/>
      <c r="Q904" s="44"/>
      <c r="R904" s="44"/>
      <c r="S904" s="44"/>
      <c r="T904" s="44"/>
      <c r="U904" s="53"/>
      <c r="V904" s="53"/>
      <c r="W904" s="53"/>
      <c r="X904" s="53"/>
      <c r="Y904" s="53"/>
      <c r="Z904" s="53"/>
      <c r="AA904" s="53"/>
      <c r="AB904" s="53"/>
      <c r="AC904" s="53"/>
      <c r="AD904" s="53"/>
      <c r="AE904" s="53"/>
      <c r="AF904" s="53"/>
      <c r="AG904" s="53"/>
      <c r="AH904" s="53"/>
      <c r="AI904" s="53"/>
      <c r="AJ904" s="53"/>
      <c r="AK904" s="53"/>
      <c r="AL904" s="53"/>
      <c r="AM904" s="53"/>
      <c r="AN904" s="53"/>
      <c r="AO904" s="53"/>
      <c r="AP904" s="53"/>
      <c r="AQ904" s="53"/>
      <c r="AR904" s="53"/>
      <c r="AS904" s="53"/>
      <c r="AT904" s="53"/>
      <c r="AU904" s="53"/>
      <c r="AV904" s="53"/>
      <c r="AW904" s="53"/>
      <c r="AX904" s="53"/>
      <c r="AY904" s="53"/>
      <c r="AZ904" s="53"/>
      <c r="BA904" s="53"/>
      <c r="BB904" s="53"/>
      <c r="BC904" s="53"/>
      <c r="BD904" s="53"/>
      <c r="BE904" s="53"/>
      <c r="BF904" s="53"/>
      <c r="BG904" s="53"/>
      <c r="BH904" s="53"/>
      <c r="BI904" s="53"/>
      <c r="BJ904" s="53"/>
      <c r="BK904" s="53"/>
      <c r="BL904" s="53"/>
      <c r="BM904" s="53"/>
      <c r="BN904" s="53"/>
      <c r="BO904" s="53"/>
      <c r="BP904" s="53"/>
      <c r="BQ904" s="53"/>
      <c r="BR904" s="53"/>
      <c r="BS904" s="53"/>
      <c r="BT904" s="53"/>
      <c r="BU904" s="53"/>
    </row>
    <row r="905" spans="1:73" s="86" customFormat="1" ht="15.75" thickBot="1">
      <c r="A905" s="51"/>
      <c r="B905" s="51"/>
      <c r="C905" s="51"/>
      <c r="D905" s="51"/>
      <c r="E905" s="51"/>
      <c r="F905" s="51"/>
      <c r="G905" s="51"/>
      <c r="H905" s="51"/>
      <c r="I905" s="51"/>
      <c r="J905" s="51"/>
      <c r="K905" s="51"/>
      <c r="L905" s="51"/>
      <c r="M905" s="51"/>
      <c r="N905" s="51"/>
      <c r="O905" s="44"/>
      <c r="P905" s="44"/>
      <c r="Q905" s="44"/>
      <c r="R905" s="44"/>
      <c r="S905" s="44"/>
      <c r="T905" s="44"/>
      <c r="U905" s="53"/>
      <c r="V905" s="53"/>
      <c r="W905" s="53"/>
      <c r="X905" s="53"/>
      <c r="Y905" s="53"/>
      <c r="Z905" s="53"/>
      <c r="AA905" s="53"/>
      <c r="AB905" s="53"/>
      <c r="AC905" s="53"/>
      <c r="AD905" s="53"/>
      <c r="AE905" s="53"/>
      <c r="AF905" s="53"/>
      <c r="AG905" s="53"/>
      <c r="AH905" s="53"/>
      <c r="AI905" s="53"/>
      <c r="AJ905" s="53"/>
      <c r="AK905" s="53"/>
      <c r="AL905" s="53"/>
      <c r="AM905" s="53"/>
      <c r="AN905" s="53"/>
      <c r="AO905" s="53"/>
      <c r="AP905" s="53"/>
      <c r="AQ905" s="53"/>
      <c r="AR905" s="53"/>
      <c r="AS905" s="53"/>
      <c r="AT905" s="53"/>
      <c r="AU905" s="53"/>
      <c r="AV905" s="53"/>
      <c r="AW905" s="53"/>
      <c r="AX905" s="53"/>
      <c r="AY905" s="53"/>
      <c r="AZ905" s="53"/>
      <c r="BA905" s="53"/>
      <c r="BB905" s="53"/>
      <c r="BC905" s="53"/>
      <c r="BD905" s="53"/>
      <c r="BE905" s="53"/>
      <c r="BF905" s="53"/>
      <c r="BG905" s="53"/>
      <c r="BH905" s="53"/>
      <c r="BI905" s="53"/>
      <c r="BJ905" s="53"/>
      <c r="BK905" s="53"/>
      <c r="BL905" s="53"/>
      <c r="BM905" s="53"/>
      <c r="BN905" s="53"/>
      <c r="BO905" s="53"/>
      <c r="BP905" s="53"/>
      <c r="BQ905" s="53"/>
      <c r="BR905" s="53"/>
      <c r="BS905" s="53"/>
      <c r="BT905" s="53"/>
      <c r="BU905" s="53"/>
    </row>
    <row r="906" spans="1:73" s="76" customFormat="1" ht="15.75" thickBot="1">
      <c r="A906" s="174"/>
      <c r="B906" s="174"/>
      <c r="C906" s="174"/>
      <c r="D906" s="174"/>
      <c r="E906" s="174"/>
      <c r="F906" s="174"/>
      <c r="G906" s="174"/>
      <c r="H906" s="174"/>
      <c r="I906" s="174"/>
      <c r="J906" s="174"/>
      <c r="K906" s="174"/>
      <c r="L906" s="174"/>
      <c r="M906" s="174"/>
      <c r="N906" s="174"/>
      <c r="O906" s="44"/>
      <c r="P906" s="44"/>
      <c r="Q906" s="44"/>
      <c r="R906" s="44"/>
      <c r="S906" s="44"/>
      <c r="T906" s="44"/>
      <c r="U906" s="53"/>
      <c r="V906" s="53"/>
      <c r="W906" s="53"/>
      <c r="X906" s="53"/>
      <c r="Y906" s="53"/>
      <c r="Z906" s="53"/>
      <c r="AA906" s="53"/>
      <c r="AB906" s="53"/>
      <c r="AC906" s="53"/>
      <c r="AD906" s="53"/>
      <c r="AE906" s="53"/>
      <c r="AF906" s="53"/>
      <c r="AG906" s="53"/>
      <c r="AH906" s="53"/>
      <c r="AI906" s="53"/>
      <c r="AJ906" s="53"/>
      <c r="AK906" s="53"/>
      <c r="AL906" s="53"/>
      <c r="AM906" s="53"/>
      <c r="AN906" s="53"/>
      <c r="AO906" s="53"/>
      <c r="AP906" s="53"/>
      <c r="AQ906" s="53"/>
      <c r="AR906" s="53"/>
      <c r="AS906" s="53"/>
      <c r="AT906" s="53"/>
      <c r="AU906" s="53"/>
      <c r="AV906" s="53"/>
      <c r="AW906" s="53"/>
      <c r="AX906" s="53"/>
      <c r="AY906" s="53"/>
      <c r="AZ906" s="53"/>
      <c r="BA906" s="53"/>
      <c r="BB906" s="53"/>
      <c r="BC906" s="53"/>
      <c r="BD906" s="53"/>
      <c r="BE906" s="53"/>
      <c r="BF906" s="53"/>
      <c r="BG906" s="53"/>
      <c r="BH906" s="53"/>
      <c r="BI906" s="53"/>
      <c r="BJ906" s="53"/>
      <c r="BK906" s="53"/>
      <c r="BL906" s="53"/>
      <c r="BM906" s="53"/>
      <c r="BN906" s="53"/>
      <c r="BO906" s="53"/>
      <c r="BP906" s="53"/>
      <c r="BQ906" s="53"/>
      <c r="BR906" s="53"/>
      <c r="BS906" s="53"/>
      <c r="BT906" s="53"/>
      <c r="BU906" s="53"/>
    </row>
    <row r="907" spans="1:73" s="86" customFormat="1" ht="15.75" thickBot="1">
      <c r="A907" s="51"/>
      <c r="B907" s="51"/>
      <c r="C907" s="51"/>
      <c r="D907" s="51"/>
      <c r="E907" s="51"/>
      <c r="F907" s="51"/>
      <c r="G907" s="51"/>
      <c r="H907" s="51"/>
      <c r="I907" s="51"/>
      <c r="J907" s="51"/>
      <c r="K907" s="51"/>
      <c r="L907" s="51"/>
      <c r="M907" s="51"/>
      <c r="N907" s="51"/>
      <c r="O907" s="44"/>
      <c r="P907" s="44"/>
      <c r="Q907" s="44"/>
      <c r="R907" s="44"/>
      <c r="S907" s="44"/>
      <c r="T907" s="44"/>
      <c r="U907" s="53"/>
      <c r="V907" s="53"/>
      <c r="W907" s="53"/>
      <c r="X907" s="53"/>
      <c r="Y907" s="53"/>
      <c r="Z907" s="53"/>
      <c r="AA907" s="53"/>
      <c r="AB907" s="53"/>
      <c r="AC907" s="53"/>
      <c r="AD907" s="53"/>
      <c r="AE907" s="53"/>
      <c r="AF907" s="53"/>
      <c r="AG907" s="53"/>
      <c r="AH907" s="53"/>
      <c r="AI907" s="53"/>
      <c r="AJ907" s="53"/>
      <c r="AK907" s="53"/>
      <c r="AL907" s="53"/>
      <c r="AM907" s="53"/>
      <c r="AN907" s="53"/>
      <c r="AO907" s="53"/>
      <c r="AP907" s="53"/>
      <c r="AQ907" s="53"/>
      <c r="AR907" s="53"/>
      <c r="AS907" s="53"/>
      <c r="AT907" s="53"/>
      <c r="AU907" s="53"/>
      <c r="AV907" s="53"/>
      <c r="AW907" s="53"/>
      <c r="AX907" s="53"/>
      <c r="AY907" s="53"/>
      <c r="AZ907" s="53"/>
      <c r="BA907" s="53"/>
      <c r="BB907" s="53"/>
      <c r="BC907" s="53"/>
      <c r="BD907" s="53"/>
      <c r="BE907" s="53"/>
      <c r="BF907" s="53"/>
      <c r="BG907" s="53"/>
      <c r="BH907" s="53"/>
      <c r="BI907" s="53"/>
      <c r="BJ907" s="53"/>
      <c r="BK907" s="53"/>
      <c r="BL907" s="53"/>
      <c r="BM907" s="53"/>
      <c r="BN907" s="53"/>
      <c r="BO907" s="53"/>
      <c r="BP907" s="53"/>
      <c r="BQ907" s="53"/>
      <c r="BR907" s="53"/>
      <c r="BS907" s="53"/>
      <c r="BT907" s="53"/>
      <c r="BU907" s="53"/>
    </row>
    <row r="908" spans="1:73" s="86" customFormat="1" ht="15.75" thickBot="1">
      <c r="A908" s="51"/>
      <c r="B908" s="51"/>
      <c r="C908" s="51"/>
      <c r="D908" s="51"/>
      <c r="E908" s="51"/>
      <c r="F908" s="51"/>
      <c r="G908" s="51"/>
      <c r="H908" s="51"/>
      <c r="I908" s="51"/>
      <c r="J908" s="51"/>
      <c r="K908" s="51"/>
      <c r="L908" s="51"/>
      <c r="M908" s="51"/>
      <c r="N908" s="51"/>
      <c r="O908" s="44"/>
      <c r="P908" s="44"/>
      <c r="Q908" s="44"/>
      <c r="R908" s="44"/>
      <c r="S908" s="44"/>
      <c r="T908" s="44"/>
      <c r="U908" s="53"/>
      <c r="V908" s="53"/>
      <c r="W908" s="53"/>
      <c r="X908" s="53"/>
      <c r="Y908" s="53"/>
      <c r="Z908" s="53"/>
      <c r="AA908" s="53"/>
      <c r="AB908" s="53"/>
      <c r="AC908" s="53"/>
      <c r="AD908" s="53"/>
      <c r="AE908" s="53"/>
      <c r="AF908" s="53"/>
      <c r="AG908" s="53"/>
      <c r="AH908" s="53"/>
      <c r="AI908" s="53"/>
      <c r="AJ908" s="53"/>
      <c r="AK908" s="53"/>
      <c r="AL908" s="53"/>
      <c r="AM908" s="53"/>
      <c r="AN908" s="53"/>
      <c r="AO908" s="53"/>
      <c r="AP908" s="53"/>
      <c r="AQ908" s="53"/>
      <c r="AR908" s="53"/>
      <c r="AS908" s="53"/>
      <c r="AT908" s="53"/>
      <c r="AU908" s="53"/>
      <c r="AV908" s="53"/>
      <c r="AW908" s="53"/>
      <c r="AX908" s="53"/>
      <c r="AY908" s="53"/>
      <c r="AZ908" s="53"/>
      <c r="BA908" s="53"/>
      <c r="BB908" s="53"/>
      <c r="BC908" s="53"/>
      <c r="BD908" s="53"/>
      <c r="BE908" s="53"/>
      <c r="BF908" s="53"/>
      <c r="BG908" s="53"/>
      <c r="BH908" s="53"/>
      <c r="BI908" s="53"/>
      <c r="BJ908" s="53"/>
      <c r="BK908" s="53"/>
      <c r="BL908" s="53"/>
      <c r="BM908" s="53"/>
      <c r="BN908" s="53"/>
      <c r="BO908" s="53"/>
      <c r="BP908" s="53"/>
      <c r="BQ908" s="53"/>
      <c r="BR908" s="53"/>
      <c r="BS908" s="53"/>
      <c r="BT908" s="53"/>
      <c r="BU908" s="53"/>
    </row>
    <row r="909" spans="1:73" s="86" customFormat="1" ht="15.75" thickBot="1">
      <c r="A909" s="51"/>
      <c r="B909" s="51"/>
      <c r="C909" s="51"/>
      <c r="D909" s="51"/>
      <c r="E909" s="51"/>
      <c r="F909" s="51"/>
      <c r="G909" s="51"/>
      <c r="H909" s="51"/>
      <c r="I909" s="51"/>
      <c r="J909" s="51"/>
      <c r="K909" s="51"/>
      <c r="L909" s="51"/>
      <c r="M909" s="51"/>
      <c r="N909" s="51"/>
      <c r="O909" s="44"/>
      <c r="P909" s="44"/>
      <c r="Q909" s="44"/>
      <c r="R909" s="44"/>
      <c r="S909" s="44"/>
      <c r="T909" s="44"/>
      <c r="U909" s="53"/>
      <c r="V909" s="53"/>
      <c r="W909" s="53"/>
      <c r="X909" s="53"/>
      <c r="Y909" s="53"/>
      <c r="Z909" s="53"/>
      <c r="AA909" s="53"/>
      <c r="AB909" s="53"/>
      <c r="AC909" s="53"/>
      <c r="AD909" s="53"/>
      <c r="AE909" s="53"/>
      <c r="AF909" s="53"/>
      <c r="AG909" s="53"/>
      <c r="AH909" s="53"/>
      <c r="AI909" s="53"/>
      <c r="AJ909" s="53"/>
      <c r="AK909" s="53"/>
      <c r="AL909" s="53"/>
      <c r="AM909" s="53"/>
      <c r="AN909" s="53"/>
      <c r="AO909" s="53"/>
      <c r="AP909" s="53"/>
      <c r="AQ909" s="53"/>
      <c r="AR909" s="53"/>
      <c r="AS909" s="53"/>
      <c r="AT909" s="53"/>
      <c r="AU909" s="53"/>
      <c r="AV909" s="53"/>
      <c r="AW909" s="53"/>
      <c r="AX909" s="53"/>
      <c r="AY909" s="53"/>
      <c r="AZ909" s="53"/>
      <c r="BA909" s="53"/>
      <c r="BB909" s="53"/>
      <c r="BC909" s="53"/>
      <c r="BD909" s="53"/>
      <c r="BE909" s="53"/>
      <c r="BF909" s="53"/>
      <c r="BG909" s="53"/>
      <c r="BH909" s="53"/>
      <c r="BI909" s="53"/>
      <c r="BJ909" s="53"/>
      <c r="BK909" s="53"/>
      <c r="BL909" s="53"/>
      <c r="BM909" s="53"/>
      <c r="BN909" s="53"/>
      <c r="BO909" s="53"/>
      <c r="BP909" s="53"/>
      <c r="BQ909" s="53"/>
      <c r="BR909" s="53"/>
      <c r="BS909" s="53"/>
      <c r="BT909" s="53"/>
      <c r="BU909" s="53"/>
    </row>
    <row r="910" spans="1:73" s="86" customFormat="1" ht="15.75" thickBot="1">
      <c r="A910" s="51"/>
      <c r="B910" s="51"/>
      <c r="C910" s="51"/>
      <c r="D910" s="51"/>
      <c r="E910" s="51"/>
      <c r="F910" s="51"/>
      <c r="G910" s="51"/>
      <c r="H910" s="51"/>
      <c r="I910" s="51"/>
      <c r="J910" s="51"/>
      <c r="K910" s="51"/>
      <c r="L910" s="51"/>
      <c r="M910" s="51"/>
      <c r="N910" s="51"/>
      <c r="O910" s="44"/>
      <c r="P910" s="44"/>
      <c r="Q910" s="44"/>
      <c r="R910" s="44"/>
      <c r="S910" s="44"/>
      <c r="T910" s="44"/>
      <c r="U910" s="53"/>
      <c r="V910" s="53"/>
      <c r="W910" s="53"/>
      <c r="X910" s="53"/>
      <c r="Y910" s="53"/>
      <c r="Z910" s="53"/>
      <c r="AA910" s="53"/>
      <c r="AB910" s="53"/>
      <c r="AC910" s="53"/>
      <c r="AD910" s="53"/>
      <c r="AE910" s="53"/>
      <c r="AF910" s="53"/>
      <c r="AG910" s="53"/>
      <c r="AH910" s="53"/>
      <c r="AI910" s="53"/>
      <c r="AJ910" s="53"/>
      <c r="AK910" s="53"/>
      <c r="AL910" s="53"/>
      <c r="AM910" s="53"/>
      <c r="AN910" s="53"/>
      <c r="AO910" s="53"/>
      <c r="AP910" s="53"/>
      <c r="AQ910" s="53"/>
      <c r="AR910" s="53"/>
      <c r="AS910" s="53"/>
      <c r="AT910" s="53"/>
      <c r="AU910" s="53"/>
      <c r="AV910" s="53"/>
      <c r="AW910" s="53"/>
      <c r="AX910" s="53"/>
      <c r="AY910" s="53"/>
      <c r="AZ910" s="53"/>
      <c r="BA910" s="53"/>
      <c r="BB910" s="53"/>
      <c r="BC910" s="53"/>
      <c r="BD910" s="53"/>
      <c r="BE910" s="53"/>
      <c r="BF910" s="53"/>
      <c r="BG910" s="53"/>
      <c r="BH910" s="53"/>
      <c r="BI910" s="53"/>
      <c r="BJ910" s="53"/>
      <c r="BK910" s="53"/>
      <c r="BL910" s="53"/>
      <c r="BM910" s="53"/>
      <c r="BN910" s="53"/>
      <c r="BO910" s="53"/>
      <c r="BP910" s="53"/>
      <c r="BQ910" s="53"/>
      <c r="BR910" s="53"/>
      <c r="BS910" s="53"/>
      <c r="BT910" s="53"/>
      <c r="BU910" s="53"/>
    </row>
    <row r="911" spans="1:73" s="76" customFormat="1" ht="15.75" thickBot="1">
      <c r="A911" s="350" t="s">
        <v>1794</v>
      </c>
      <c r="B911" s="351"/>
      <c r="C911" s="351"/>
      <c r="D911" s="351"/>
      <c r="E911" s="351"/>
      <c r="F911" s="351"/>
      <c r="G911" s="351"/>
      <c r="H911" s="351"/>
      <c r="I911" s="351"/>
      <c r="J911" s="351"/>
      <c r="K911" s="351"/>
      <c r="L911" s="351"/>
      <c r="M911" s="351"/>
      <c r="N911" s="351"/>
      <c r="O911" s="351"/>
      <c r="P911" s="351"/>
      <c r="Q911" s="351"/>
      <c r="R911" s="352"/>
      <c r="S911" s="44"/>
      <c r="T911" s="44"/>
      <c r="U911" s="53"/>
      <c r="V911" s="53"/>
      <c r="W911" s="53"/>
      <c r="X911" s="53"/>
      <c r="Y911" s="53"/>
      <c r="Z911" s="53"/>
      <c r="AA911" s="53"/>
      <c r="AB911" s="53"/>
      <c r="AC911" s="53"/>
      <c r="AD911" s="53"/>
      <c r="AE911" s="53"/>
      <c r="AF911" s="53"/>
      <c r="AG911" s="53"/>
      <c r="AH911" s="53"/>
      <c r="AI911" s="53"/>
      <c r="AJ911" s="53"/>
      <c r="AK911" s="53"/>
      <c r="AL911" s="53"/>
      <c r="AM911" s="53"/>
      <c r="AN911" s="53"/>
      <c r="AO911" s="53"/>
      <c r="AP911" s="53"/>
      <c r="AQ911" s="53"/>
      <c r="AR911" s="53"/>
      <c r="AS911" s="53"/>
      <c r="AT911" s="53"/>
      <c r="AU911" s="53"/>
      <c r="AV911" s="53"/>
      <c r="AW911" s="53"/>
      <c r="AX911" s="53"/>
      <c r="AY911" s="53"/>
      <c r="AZ911" s="53"/>
      <c r="BA911" s="53"/>
      <c r="BB911" s="53"/>
      <c r="BC911" s="53"/>
      <c r="BD911" s="53"/>
      <c r="BE911" s="53"/>
      <c r="BF911" s="53"/>
      <c r="BG911" s="53"/>
      <c r="BH911" s="53"/>
      <c r="BI911" s="53"/>
      <c r="BJ911" s="53"/>
      <c r="BK911" s="53"/>
      <c r="BL911" s="53"/>
      <c r="BM911" s="53"/>
      <c r="BN911" s="53"/>
      <c r="BO911" s="53"/>
      <c r="BP911" s="53"/>
      <c r="BQ911" s="53"/>
      <c r="BR911" s="53"/>
      <c r="BS911" s="53"/>
      <c r="BT911" s="53"/>
      <c r="BU911" s="53"/>
    </row>
    <row r="912" spans="1:73" s="86" customFormat="1" ht="15.75" thickBot="1">
      <c r="A912" s="51"/>
      <c r="B912" s="51"/>
      <c r="C912" s="51"/>
      <c r="D912" s="51"/>
      <c r="E912" s="51"/>
      <c r="F912" s="51"/>
      <c r="G912" s="51"/>
      <c r="H912" s="51"/>
      <c r="I912" s="51"/>
      <c r="J912" s="51"/>
      <c r="K912" s="51"/>
      <c r="L912" s="51"/>
      <c r="M912" s="51"/>
      <c r="N912" s="51"/>
      <c r="O912" s="44"/>
      <c r="P912" s="44"/>
      <c r="Q912" s="44"/>
      <c r="R912" s="44"/>
      <c r="S912" s="44"/>
      <c r="T912" s="44"/>
      <c r="U912" s="53"/>
      <c r="V912" s="53"/>
      <c r="W912" s="53"/>
      <c r="X912" s="53"/>
      <c r="Y912" s="53"/>
      <c r="Z912" s="53"/>
      <c r="AA912" s="53"/>
      <c r="AB912" s="53"/>
      <c r="AC912" s="53"/>
      <c r="AD912" s="53"/>
      <c r="AE912" s="53"/>
      <c r="AF912" s="53"/>
      <c r="AG912" s="53"/>
      <c r="AH912" s="53"/>
      <c r="AI912" s="53"/>
      <c r="AJ912" s="53"/>
      <c r="AK912" s="53"/>
      <c r="AL912" s="53"/>
      <c r="AM912" s="53"/>
      <c r="AN912" s="53"/>
      <c r="AO912" s="53"/>
      <c r="AP912" s="53"/>
      <c r="AQ912" s="53"/>
      <c r="AR912" s="53"/>
      <c r="AS912" s="53"/>
      <c r="AT912" s="53"/>
      <c r="AU912" s="53"/>
      <c r="AV912" s="53"/>
      <c r="AW912" s="53"/>
      <c r="AX912" s="53"/>
      <c r="AY912" s="53"/>
      <c r="AZ912" s="53"/>
      <c r="BA912" s="53"/>
      <c r="BB912" s="53"/>
      <c r="BC912" s="53"/>
      <c r="BD912" s="53"/>
      <c r="BE912" s="53"/>
      <c r="BF912" s="53"/>
      <c r="BG912" s="53"/>
      <c r="BH912" s="53"/>
      <c r="BI912" s="53"/>
      <c r="BJ912" s="53"/>
      <c r="BK912" s="53"/>
      <c r="BL912" s="53"/>
      <c r="BM912" s="53"/>
      <c r="BN912" s="53"/>
      <c r="BO912" s="53"/>
      <c r="BP912" s="53"/>
      <c r="BQ912" s="53"/>
      <c r="BR912" s="53"/>
      <c r="BS912" s="53"/>
      <c r="BT912" s="53"/>
      <c r="BU912" s="53"/>
    </row>
    <row r="913" spans="1:73" s="86" customFormat="1" ht="15.75" thickBot="1">
      <c r="A913" s="51"/>
      <c r="B913" s="51"/>
      <c r="C913" s="51"/>
      <c r="D913" s="51"/>
      <c r="E913" s="51"/>
      <c r="F913" s="51"/>
      <c r="G913" s="51"/>
      <c r="H913" s="51"/>
      <c r="I913" s="51"/>
      <c r="J913" s="51"/>
      <c r="K913" s="51"/>
      <c r="L913" s="51"/>
      <c r="M913" s="51"/>
      <c r="N913" s="51"/>
      <c r="O913" s="44"/>
      <c r="P913" s="44"/>
      <c r="Q913" s="44"/>
      <c r="R913" s="44"/>
      <c r="S913" s="44"/>
      <c r="T913" s="44"/>
      <c r="U913" s="53"/>
      <c r="V913" s="53"/>
      <c r="W913" s="53"/>
      <c r="X913" s="53"/>
      <c r="Y913" s="53"/>
      <c r="Z913" s="53"/>
      <c r="AA913" s="53"/>
      <c r="AB913" s="53"/>
      <c r="AC913" s="53"/>
      <c r="AD913" s="53"/>
      <c r="AE913" s="53"/>
      <c r="AF913" s="53"/>
      <c r="AG913" s="53"/>
      <c r="AH913" s="53"/>
      <c r="AI913" s="53"/>
      <c r="AJ913" s="53"/>
      <c r="AK913" s="53"/>
      <c r="AL913" s="53"/>
      <c r="AM913" s="53"/>
      <c r="AN913" s="53"/>
      <c r="AO913" s="53"/>
      <c r="AP913" s="53"/>
      <c r="AQ913" s="53"/>
      <c r="AR913" s="53"/>
      <c r="AS913" s="53"/>
      <c r="AT913" s="53"/>
      <c r="AU913" s="53"/>
      <c r="AV913" s="53"/>
      <c r="AW913" s="53"/>
      <c r="AX913" s="53"/>
      <c r="AY913" s="53"/>
      <c r="AZ913" s="53"/>
      <c r="BA913" s="53"/>
      <c r="BB913" s="53"/>
      <c r="BC913" s="53"/>
      <c r="BD913" s="53"/>
      <c r="BE913" s="53"/>
      <c r="BF913" s="53"/>
      <c r="BG913" s="53"/>
      <c r="BH913" s="53"/>
      <c r="BI913" s="53"/>
      <c r="BJ913" s="53"/>
      <c r="BK913" s="53"/>
      <c r="BL913" s="53"/>
      <c r="BM913" s="53"/>
      <c r="BN913" s="53"/>
      <c r="BO913" s="53"/>
      <c r="BP913" s="53"/>
      <c r="BQ913" s="53"/>
      <c r="BR913" s="53"/>
      <c r="BS913" s="53"/>
      <c r="BT913" s="53"/>
      <c r="BU913" s="53"/>
    </row>
    <row r="914" spans="1:73" s="86" customFormat="1" ht="15.75" thickBot="1">
      <c r="A914" s="51"/>
      <c r="B914" s="51"/>
      <c r="C914" s="51"/>
      <c r="D914" s="51"/>
      <c r="E914" s="51"/>
      <c r="F914" s="51"/>
      <c r="G914" s="51"/>
      <c r="H914" s="51"/>
      <c r="I914" s="51"/>
      <c r="J914" s="51"/>
      <c r="K914" s="51"/>
      <c r="L914" s="51"/>
      <c r="M914" s="51"/>
      <c r="N914" s="51"/>
      <c r="O914" s="44"/>
      <c r="P914" s="44"/>
      <c r="Q914" s="44"/>
      <c r="R914" s="44"/>
      <c r="S914" s="44"/>
      <c r="T914" s="44"/>
      <c r="U914" s="53"/>
      <c r="V914" s="53"/>
      <c r="W914" s="53"/>
      <c r="X914" s="53"/>
      <c r="Y914" s="53"/>
      <c r="Z914" s="53"/>
      <c r="AA914" s="53"/>
      <c r="AB914" s="53"/>
      <c r="AC914" s="53"/>
      <c r="AD914" s="53"/>
      <c r="AE914" s="53"/>
      <c r="AF914" s="53"/>
      <c r="AG914" s="53"/>
      <c r="AH914" s="53"/>
      <c r="AI914" s="53"/>
      <c r="AJ914" s="53"/>
      <c r="AK914" s="53"/>
      <c r="AL914" s="53"/>
      <c r="AM914" s="53"/>
      <c r="AN914" s="53"/>
      <c r="AO914" s="53"/>
      <c r="AP914" s="53"/>
      <c r="AQ914" s="53"/>
      <c r="AR914" s="53"/>
      <c r="AS914" s="53"/>
      <c r="AT914" s="53"/>
      <c r="AU914" s="53"/>
      <c r="AV914" s="53"/>
      <c r="AW914" s="53"/>
      <c r="AX914" s="53"/>
      <c r="AY914" s="53"/>
      <c r="AZ914" s="53"/>
      <c r="BA914" s="53"/>
      <c r="BB914" s="53"/>
      <c r="BC914" s="53"/>
      <c r="BD914" s="53"/>
      <c r="BE914" s="53"/>
      <c r="BF914" s="53"/>
      <c r="BG914" s="53"/>
      <c r="BH914" s="53"/>
      <c r="BI914" s="53"/>
      <c r="BJ914" s="53"/>
      <c r="BK914" s="53"/>
      <c r="BL914" s="53"/>
      <c r="BM914" s="53"/>
      <c r="BN914" s="53"/>
      <c r="BO914" s="53"/>
      <c r="BP914" s="53"/>
      <c r="BQ914" s="53"/>
      <c r="BR914" s="53"/>
      <c r="BS914" s="53"/>
      <c r="BT914" s="53"/>
      <c r="BU914" s="53"/>
    </row>
    <row r="915" spans="1:73" s="86" customFormat="1" ht="15.75" thickBot="1">
      <c r="A915" s="51"/>
      <c r="B915" s="51"/>
      <c r="C915" s="51"/>
      <c r="D915" s="51"/>
      <c r="E915" s="51"/>
      <c r="F915" s="51"/>
      <c r="G915" s="51"/>
      <c r="H915" s="51"/>
      <c r="I915" s="51"/>
      <c r="J915" s="51"/>
      <c r="K915" s="51"/>
      <c r="L915" s="51"/>
      <c r="M915" s="51"/>
      <c r="N915" s="51"/>
      <c r="O915" s="44"/>
      <c r="P915" s="44"/>
      <c r="Q915" s="44"/>
      <c r="R915" s="44"/>
      <c r="S915" s="44"/>
      <c r="T915" s="44"/>
      <c r="U915" s="53"/>
      <c r="V915" s="53"/>
      <c r="W915" s="53"/>
      <c r="X915" s="53"/>
      <c r="Y915" s="53"/>
      <c r="Z915" s="53"/>
      <c r="AA915" s="53"/>
      <c r="AB915" s="53"/>
      <c r="AC915" s="53"/>
      <c r="AD915" s="53"/>
      <c r="AE915" s="53"/>
      <c r="AF915" s="53"/>
      <c r="AG915" s="53"/>
      <c r="AH915" s="53"/>
      <c r="AI915" s="53"/>
      <c r="AJ915" s="53"/>
      <c r="AK915" s="53"/>
      <c r="AL915" s="53"/>
      <c r="AM915" s="53"/>
      <c r="AN915" s="53"/>
      <c r="AO915" s="53"/>
      <c r="AP915" s="53"/>
      <c r="AQ915" s="53"/>
      <c r="AR915" s="53"/>
      <c r="AS915" s="53"/>
      <c r="AT915" s="53"/>
      <c r="AU915" s="53"/>
      <c r="AV915" s="53"/>
      <c r="AW915" s="53"/>
      <c r="AX915" s="53"/>
      <c r="AY915" s="53"/>
      <c r="AZ915" s="53"/>
      <c r="BA915" s="53"/>
      <c r="BB915" s="53"/>
      <c r="BC915" s="53"/>
      <c r="BD915" s="53"/>
      <c r="BE915" s="53"/>
      <c r="BF915" s="53"/>
      <c r="BG915" s="53"/>
      <c r="BH915" s="53"/>
      <c r="BI915" s="53"/>
      <c r="BJ915" s="53"/>
      <c r="BK915" s="53"/>
      <c r="BL915" s="53"/>
      <c r="BM915" s="53"/>
      <c r="BN915" s="53"/>
      <c r="BO915" s="53"/>
      <c r="BP915" s="53"/>
      <c r="BQ915" s="53"/>
      <c r="BR915" s="53"/>
      <c r="BS915" s="53"/>
      <c r="BT915" s="53"/>
      <c r="BU915" s="53"/>
    </row>
    <row r="916" spans="1:73" s="76" customFormat="1" ht="15.75" thickBot="1">
      <c r="A916" s="353" t="s">
        <v>1795</v>
      </c>
      <c r="B916" s="354"/>
      <c r="C916" s="354"/>
      <c r="D916" s="354"/>
      <c r="E916" s="354"/>
      <c r="F916" s="354"/>
      <c r="G916" s="354"/>
      <c r="H916" s="354"/>
      <c r="I916" s="354"/>
      <c r="J916" s="354"/>
      <c r="K916" s="354"/>
      <c r="L916" s="354"/>
      <c r="M916" s="354"/>
      <c r="N916" s="355"/>
      <c r="O916" s="44"/>
      <c r="P916" s="44"/>
      <c r="Q916" s="44"/>
      <c r="R916" s="44"/>
      <c r="S916" s="44"/>
      <c r="T916" s="44"/>
      <c r="U916" s="53"/>
      <c r="V916" s="53"/>
      <c r="W916" s="53"/>
      <c r="X916" s="53"/>
      <c r="Y916" s="53"/>
      <c r="Z916" s="53"/>
      <c r="AA916" s="53"/>
      <c r="AB916" s="53"/>
      <c r="AC916" s="53"/>
      <c r="AD916" s="53"/>
      <c r="AE916" s="53"/>
      <c r="AF916" s="53"/>
      <c r="AG916" s="53"/>
      <c r="AH916" s="53"/>
      <c r="AI916" s="53"/>
      <c r="AJ916" s="53"/>
      <c r="AK916" s="53"/>
      <c r="AL916" s="53"/>
      <c r="AM916" s="53"/>
      <c r="AN916" s="53"/>
      <c r="AO916" s="53"/>
      <c r="AP916" s="53"/>
      <c r="AQ916" s="53"/>
      <c r="AR916" s="53"/>
      <c r="AS916" s="53"/>
      <c r="AT916" s="53"/>
      <c r="AU916" s="53"/>
      <c r="AV916" s="53"/>
      <c r="AW916" s="53"/>
      <c r="AX916" s="53"/>
      <c r="AY916" s="53"/>
      <c r="AZ916" s="53"/>
      <c r="BA916" s="53"/>
      <c r="BB916" s="53"/>
      <c r="BC916" s="53"/>
      <c r="BD916" s="53"/>
      <c r="BE916" s="53"/>
      <c r="BF916" s="53"/>
      <c r="BG916" s="53"/>
      <c r="BH916" s="53"/>
      <c r="BI916" s="53"/>
      <c r="BJ916" s="53"/>
      <c r="BK916" s="53"/>
      <c r="BL916" s="53"/>
      <c r="BM916" s="53"/>
      <c r="BN916" s="53"/>
      <c r="BO916" s="53"/>
      <c r="BP916" s="53"/>
      <c r="BQ916" s="53"/>
      <c r="BR916" s="53"/>
      <c r="BS916" s="53"/>
      <c r="BT916" s="53"/>
      <c r="BU916" s="53"/>
    </row>
    <row r="917" spans="1:73" s="86" customFormat="1" ht="15.75" thickBot="1">
      <c r="A917" s="356"/>
      <c r="B917" s="357"/>
      <c r="C917" s="357"/>
      <c r="D917" s="357"/>
      <c r="E917" s="357"/>
      <c r="F917" s="357"/>
      <c r="G917" s="357"/>
      <c r="H917" s="357"/>
      <c r="I917" s="357"/>
      <c r="J917" s="357"/>
      <c r="K917" s="357"/>
      <c r="L917" s="357"/>
      <c r="M917" s="357"/>
      <c r="N917" s="358"/>
      <c r="O917" s="44"/>
      <c r="P917" s="44"/>
      <c r="Q917" s="44"/>
      <c r="R917" s="44"/>
      <c r="S917" s="44"/>
      <c r="T917" s="44"/>
      <c r="U917" s="53"/>
      <c r="V917" s="53"/>
      <c r="W917" s="53"/>
      <c r="X917" s="53"/>
      <c r="Y917" s="53"/>
      <c r="Z917" s="53"/>
      <c r="AA917" s="53"/>
      <c r="AB917" s="53"/>
      <c r="AC917" s="53"/>
      <c r="AD917" s="53"/>
      <c r="AE917" s="53"/>
      <c r="AF917" s="53"/>
      <c r="AG917" s="53"/>
      <c r="AH917" s="53"/>
      <c r="AI917" s="53"/>
      <c r="AJ917" s="53"/>
      <c r="AK917" s="53"/>
      <c r="AL917" s="53"/>
      <c r="AM917" s="53"/>
      <c r="AN917" s="53"/>
      <c r="AO917" s="53"/>
      <c r="AP917" s="53"/>
      <c r="AQ917" s="53"/>
      <c r="AR917" s="53"/>
      <c r="AS917" s="53"/>
      <c r="AT917" s="53"/>
      <c r="AU917" s="53"/>
      <c r="AV917" s="53"/>
      <c r="AW917" s="53"/>
      <c r="AX917" s="53"/>
      <c r="AY917" s="53"/>
      <c r="AZ917" s="53"/>
      <c r="BA917" s="53"/>
      <c r="BB917" s="53"/>
      <c r="BC917" s="53"/>
      <c r="BD917" s="53"/>
      <c r="BE917" s="53"/>
      <c r="BF917" s="53"/>
      <c r="BG917" s="53"/>
      <c r="BH917" s="53"/>
      <c r="BI917" s="53"/>
      <c r="BJ917" s="53"/>
      <c r="BK917" s="53"/>
      <c r="BL917" s="53"/>
      <c r="BM917" s="53"/>
      <c r="BN917" s="53"/>
      <c r="BO917" s="53"/>
      <c r="BP917" s="53"/>
      <c r="BQ917" s="53"/>
      <c r="BR917" s="53"/>
      <c r="BS917" s="53"/>
      <c r="BT917" s="53"/>
      <c r="BU917" s="53"/>
    </row>
    <row r="918" spans="1:73" s="86" customFormat="1" ht="15.75" thickBot="1">
      <c r="A918" s="51"/>
      <c r="B918" s="51"/>
      <c r="C918" s="51"/>
      <c r="D918" s="51"/>
      <c r="E918" s="51"/>
      <c r="F918" s="51"/>
      <c r="G918" s="51"/>
      <c r="H918" s="51"/>
      <c r="I918" s="51"/>
      <c r="J918" s="51"/>
      <c r="K918" s="51"/>
      <c r="L918" s="51"/>
      <c r="M918" s="51"/>
      <c r="N918" s="51"/>
      <c r="O918" s="44"/>
      <c r="P918" s="44"/>
      <c r="Q918" s="44"/>
      <c r="R918" s="44"/>
      <c r="S918" s="44"/>
      <c r="T918" s="44"/>
      <c r="U918" s="53"/>
      <c r="V918" s="53"/>
      <c r="W918" s="53"/>
      <c r="X918" s="53"/>
      <c r="Y918" s="53"/>
      <c r="Z918" s="53"/>
      <c r="AA918" s="53"/>
      <c r="AB918" s="53"/>
      <c r="AC918" s="53"/>
      <c r="AD918" s="53"/>
      <c r="AE918" s="53"/>
      <c r="AF918" s="53"/>
      <c r="AG918" s="53"/>
      <c r="AH918" s="53"/>
      <c r="AI918" s="53"/>
      <c r="AJ918" s="53"/>
      <c r="AK918" s="53"/>
      <c r="AL918" s="53"/>
      <c r="AM918" s="53"/>
      <c r="AN918" s="53"/>
      <c r="AO918" s="53"/>
      <c r="AP918" s="53"/>
      <c r="AQ918" s="53"/>
      <c r="AR918" s="53"/>
      <c r="AS918" s="53"/>
      <c r="AT918" s="53"/>
      <c r="AU918" s="53"/>
      <c r="AV918" s="53"/>
      <c r="AW918" s="53"/>
      <c r="AX918" s="53"/>
      <c r="AY918" s="53"/>
      <c r="AZ918" s="53"/>
      <c r="BA918" s="53"/>
      <c r="BB918" s="53"/>
      <c r="BC918" s="53"/>
      <c r="BD918" s="53"/>
      <c r="BE918" s="53"/>
      <c r="BF918" s="53"/>
      <c r="BG918" s="53"/>
      <c r="BH918" s="53"/>
      <c r="BI918" s="53"/>
      <c r="BJ918" s="53"/>
      <c r="BK918" s="53"/>
      <c r="BL918" s="53"/>
      <c r="BM918" s="53"/>
      <c r="BN918" s="53"/>
      <c r="BO918" s="53"/>
      <c r="BP918" s="53"/>
      <c r="BQ918" s="53"/>
      <c r="BR918" s="53"/>
      <c r="BS918" s="53"/>
      <c r="BT918" s="53"/>
      <c r="BU918" s="53"/>
    </row>
    <row r="919" spans="1:73" s="86" customFormat="1" ht="15.75" thickBot="1">
      <c r="A919" s="51"/>
      <c r="B919" s="51"/>
      <c r="C919" s="51"/>
      <c r="D919" s="51"/>
      <c r="E919" s="51"/>
      <c r="F919" s="51"/>
      <c r="G919" s="51"/>
      <c r="H919" s="51"/>
      <c r="I919" s="51"/>
      <c r="J919" s="51"/>
      <c r="K919" s="51"/>
      <c r="L919" s="51"/>
      <c r="M919" s="51"/>
      <c r="N919" s="51"/>
      <c r="O919" s="44"/>
      <c r="P919" s="44"/>
      <c r="Q919" s="44"/>
      <c r="R919" s="44"/>
      <c r="S919" s="44"/>
      <c r="T919" s="44"/>
      <c r="U919" s="53"/>
      <c r="V919" s="53"/>
      <c r="W919" s="53"/>
      <c r="X919" s="53"/>
      <c r="Y919" s="53"/>
      <c r="Z919" s="53"/>
      <c r="AA919" s="53"/>
      <c r="AB919" s="53"/>
      <c r="AC919" s="53"/>
      <c r="AD919" s="53"/>
      <c r="AE919" s="53"/>
      <c r="AF919" s="53"/>
      <c r="AG919" s="53"/>
      <c r="AH919" s="53"/>
      <c r="AI919" s="53"/>
      <c r="AJ919" s="53"/>
      <c r="AK919" s="53"/>
      <c r="AL919" s="53"/>
      <c r="AM919" s="53"/>
      <c r="AN919" s="53"/>
      <c r="AO919" s="53"/>
      <c r="AP919" s="53"/>
      <c r="AQ919" s="53"/>
      <c r="AR919" s="53"/>
      <c r="AS919" s="53"/>
      <c r="AT919" s="53"/>
      <c r="AU919" s="53"/>
      <c r="AV919" s="53"/>
      <c r="AW919" s="53"/>
      <c r="AX919" s="53"/>
      <c r="AY919" s="53"/>
      <c r="AZ919" s="53"/>
      <c r="BA919" s="53"/>
      <c r="BB919" s="53"/>
      <c r="BC919" s="53"/>
      <c r="BD919" s="53"/>
      <c r="BE919" s="53"/>
      <c r="BF919" s="53"/>
      <c r="BG919" s="53"/>
      <c r="BH919" s="53"/>
      <c r="BI919" s="53"/>
      <c r="BJ919" s="53"/>
      <c r="BK919" s="53"/>
      <c r="BL919" s="53"/>
      <c r="BM919" s="53"/>
      <c r="BN919" s="53"/>
      <c r="BO919" s="53"/>
      <c r="BP919" s="53"/>
      <c r="BQ919" s="53"/>
      <c r="BR919" s="53"/>
      <c r="BS919" s="53"/>
      <c r="BT919" s="53"/>
      <c r="BU919" s="53"/>
    </row>
    <row r="920" spans="1:73" s="86" customFormat="1" ht="15.75" thickBot="1">
      <c r="A920" s="51"/>
      <c r="B920" s="51"/>
      <c r="C920" s="51"/>
      <c r="D920" s="51"/>
      <c r="E920" s="51"/>
      <c r="F920" s="51"/>
      <c r="G920" s="51"/>
      <c r="H920" s="51"/>
      <c r="I920" s="51"/>
      <c r="J920" s="51"/>
      <c r="K920" s="51"/>
      <c r="L920" s="51"/>
      <c r="M920" s="51"/>
      <c r="N920" s="51"/>
      <c r="O920" s="44"/>
      <c r="P920" s="44"/>
      <c r="Q920" s="44"/>
      <c r="R920" s="44"/>
      <c r="S920" s="44"/>
      <c r="T920" s="44"/>
      <c r="U920" s="53"/>
      <c r="V920" s="53"/>
      <c r="W920" s="53"/>
      <c r="X920" s="53"/>
      <c r="Y920" s="53"/>
      <c r="Z920" s="53"/>
      <c r="AA920" s="53"/>
      <c r="AB920" s="53"/>
      <c r="AC920" s="53"/>
      <c r="AD920" s="53"/>
      <c r="AE920" s="53"/>
      <c r="AF920" s="53"/>
      <c r="AG920" s="53"/>
      <c r="AH920" s="53"/>
      <c r="AI920" s="53"/>
      <c r="AJ920" s="53"/>
      <c r="AK920" s="53"/>
      <c r="AL920" s="53"/>
      <c r="AM920" s="53"/>
      <c r="AN920" s="53"/>
      <c r="AO920" s="53"/>
      <c r="AP920" s="53"/>
      <c r="AQ920" s="53"/>
      <c r="AR920" s="53"/>
      <c r="AS920" s="53"/>
      <c r="AT920" s="53"/>
      <c r="AU920" s="53"/>
      <c r="AV920" s="53"/>
      <c r="AW920" s="53"/>
      <c r="AX920" s="53"/>
      <c r="AY920" s="53"/>
      <c r="AZ920" s="53"/>
      <c r="BA920" s="53"/>
      <c r="BB920" s="53"/>
      <c r="BC920" s="53"/>
      <c r="BD920" s="53"/>
      <c r="BE920" s="53"/>
      <c r="BF920" s="53"/>
      <c r="BG920" s="53"/>
      <c r="BH920" s="53"/>
      <c r="BI920" s="53"/>
      <c r="BJ920" s="53"/>
      <c r="BK920" s="53"/>
      <c r="BL920" s="53"/>
      <c r="BM920" s="53"/>
      <c r="BN920" s="53"/>
      <c r="BO920" s="53"/>
      <c r="BP920" s="53"/>
      <c r="BQ920" s="53"/>
      <c r="BR920" s="53"/>
      <c r="BS920" s="53"/>
      <c r="BT920" s="53"/>
      <c r="BU920" s="53"/>
    </row>
    <row r="921" spans="1:73" s="76" customFormat="1" ht="15.75" thickBot="1">
      <c r="A921" s="350" t="s">
        <v>1791</v>
      </c>
      <c r="B921" s="351"/>
      <c r="C921" s="351"/>
      <c r="D921" s="351"/>
      <c r="E921" s="351"/>
      <c r="F921" s="351"/>
      <c r="G921" s="351"/>
      <c r="H921" s="351"/>
      <c r="I921" s="351"/>
      <c r="J921" s="351"/>
      <c r="K921" s="351"/>
      <c r="L921" s="351"/>
      <c r="M921" s="351"/>
      <c r="N921" s="352"/>
      <c r="O921" s="44"/>
      <c r="P921" s="44"/>
      <c r="Q921" s="44"/>
      <c r="R921" s="44"/>
      <c r="S921" s="44"/>
      <c r="T921" s="44"/>
      <c r="U921" s="53"/>
      <c r="V921" s="53"/>
      <c r="W921" s="53"/>
      <c r="X921" s="53"/>
      <c r="Y921" s="53"/>
      <c r="Z921" s="53"/>
      <c r="AA921" s="53"/>
      <c r="AB921" s="53"/>
      <c r="AC921" s="53"/>
      <c r="AD921" s="53"/>
      <c r="AE921" s="53"/>
      <c r="AF921" s="53"/>
      <c r="AG921" s="53"/>
      <c r="AH921" s="53"/>
      <c r="AI921" s="53"/>
      <c r="AJ921" s="53"/>
      <c r="AK921" s="53"/>
      <c r="AL921" s="53"/>
      <c r="AM921" s="53"/>
      <c r="AN921" s="53"/>
      <c r="AO921" s="53"/>
      <c r="AP921" s="53"/>
      <c r="AQ921" s="53"/>
      <c r="AR921" s="53"/>
      <c r="AS921" s="53"/>
      <c r="AT921" s="53"/>
      <c r="AU921" s="53"/>
      <c r="AV921" s="53"/>
      <c r="AW921" s="53"/>
      <c r="AX921" s="53"/>
      <c r="AY921" s="53"/>
      <c r="AZ921" s="53"/>
      <c r="BA921" s="53"/>
      <c r="BB921" s="53"/>
      <c r="BC921" s="53"/>
      <c r="BD921" s="53"/>
      <c r="BE921" s="53"/>
      <c r="BF921" s="53"/>
      <c r="BG921" s="53"/>
      <c r="BH921" s="53"/>
      <c r="BI921" s="53"/>
      <c r="BJ921" s="53"/>
      <c r="BK921" s="53"/>
      <c r="BL921" s="53"/>
      <c r="BM921" s="53"/>
      <c r="BN921" s="53"/>
      <c r="BO921" s="53"/>
      <c r="BP921" s="53"/>
      <c r="BQ921" s="53"/>
      <c r="BR921" s="53"/>
      <c r="BS921" s="53"/>
      <c r="BT921" s="53"/>
      <c r="BU921" s="53"/>
    </row>
    <row r="922" spans="1:73" s="86" customFormat="1" ht="15.75" thickBot="1">
      <c r="A922" s="51"/>
      <c r="B922" s="51"/>
      <c r="C922" s="51"/>
      <c r="D922" s="51"/>
      <c r="E922" s="51"/>
      <c r="F922" s="51"/>
      <c r="G922" s="51"/>
      <c r="H922" s="51"/>
      <c r="I922" s="51"/>
      <c r="J922" s="51"/>
      <c r="K922" s="51"/>
      <c r="L922" s="51"/>
      <c r="M922" s="51"/>
      <c r="N922" s="51"/>
      <c r="O922" s="44"/>
      <c r="P922" s="44"/>
      <c r="Q922" s="44"/>
      <c r="R922" s="44"/>
      <c r="S922" s="44"/>
      <c r="T922" s="44"/>
      <c r="U922" s="53"/>
      <c r="V922" s="53"/>
      <c r="W922" s="53"/>
      <c r="X922" s="53"/>
      <c r="Y922" s="53"/>
      <c r="Z922" s="53"/>
      <c r="AA922" s="53"/>
      <c r="AB922" s="53"/>
      <c r="AC922" s="53"/>
      <c r="AD922" s="53"/>
      <c r="AE922" s="53"/>
      <c r="AF922" s="53"/>
      <c r="AG922" s="53"/>
      <c r="AH922" s="53"/>
      <c r="AI922" s="53"/>
      <c r="AJ922" s="53"/>
      <c r="AK922" s="53"/>
      <c r="AL922" s="53"/>
      <c r="AM922" s="53"/>
      <c r="AN922" s="53"/>
      <c r="AO922" s="53"/>
      <c r="AP922" s="53"/>
      <c r="AQ922" s="53"/>
      <c r="AR922" s="53"/>
      <c r="AS922" s="53"/>
      <c r="AT922" s="53"/>
      <c r="AU922" s="53"/>
      <c r="AV922" s="53"/>
      <c r="AW922" s="53"/>
      <c r="AX922" s="53"/>
      <c r="AY922" s="53"/>
      <c r="AZ922" s="53"/>
      <c r="BA922" s="53"/>
      <c r="BB922" s="53"/>
      <c r="BC922" s="53"/>
      <c r="BD922" s="53"/>
      <c r="BE922" s="53"/>
      <c r="BF922" s="53"/>
      <c r="BG922" s="53"/>
      <c r="BH922" s="53"/>
      <c r="BI922" s="53"/>
      <c r="BJ922" s="53"/>
      <c r="BK922" s="53"/>
      <c r="BL922" s="53"/>
      <c r="BM922" s="53"/>
      <c r="BN922" s="53"/>
      <c r="BO922" s="53"/>
      <c r="BP922" s="53"/>
      <c r="BQ922" s="53"/>
      <c r="BR922" s="53"/>
      <c r="BS922" s="53"/>
      <c r="BT922" s="53"/>
      <c r="BU922" s="53"/>
    </row>
    <row r="923" spans="1:73" s="86" customFormat="1" ht="15.75" thickBot="1">
      <c r="A923" s="51"/>
      <c r="B923" s="51"/>
      <c r="C923" s="51"/>
      <c r="D923" s="51"/>
      <c r="E923" s="51"/>
      <c r="F923" s="51"/>
      <c r="G923" s="51"/>
      <c r="H923" s="51"/>
      <c r="I923" s="51"/>
      <c r="J923" s="51"/>
      <c r="K923" s="51"/>
      <c r="L923" s="51"/>
      <c r="M923" s="51"/>
      <c r="N923" s="51"/>
      <c r="O923" s="44"/>
      <c r="P923" s="44"/>
      <c r="Q923" s="44"/>
      <c r="R923" s="44"/>
      <c r="S923" s="44"/>
      <c r="T923" s="44"/>
      <c r="U923" s="53"/>
      <c r="V923" s="53"/>
      <c r="W923" s="53"/>
      <c r="X923" s="53"/>
      <c r="Y923" s="53"/>
      <c r="Z923" s="53"/>
      <c r="AA923" s="53"/>
      <c r="AB923" s="53"/>
      <c r="AC923" s="53"/>
      <c r="AD923" s="53"/>
      <c r="AE923" s="53"/>
      <c r="AF923" s="53"/>
      <c r="AG923" s="53"/>
      <c r="AH923" s="53"/>
      <c r="AI923" s="53"/>
      <c r="AJ923" s="53"/>
      <c r="AK923" s="53"/>
      <c r="AL923" s="53"/>
      <c r="AM923" s="53"/>
      <c r="AN923" s="53"/>
      <c r="AO923" s="53"/>
      <c r="AP923" s="53"/>
      <c r="AQ923" s="53"/>
      <c r="AR923" s="53"/>
      <c r="AS923" s="53"/>
      <c r="AT923" s="53"/>
      <c r="AU923" s="53"/>
      <c r="AV923" s="53"/>
      <c r="AW923" s="53"/>
      <c r="AX923" s="53"/>
      <c r="AY923" s="53"/>
      <c r="AZ923" s="53"/>
      <c r="BA923" s="53"/>
      <c r="BB923" s="53"/>
      <c r="BC923" s="53"/>
      <c r="BD923" s="53"/>
      <c r="BE923" s="53"/>
      <c r="BF923" s="53"/>
      <c r="BG923" s="53"/>
      <c r="BH923" s="53"/>
      <c r="BI923" s="53"/>
      <c r="BJ923" s="53"/>
      <c r="BK923" s="53"/>
      <c r="BL923" s="53"/>
      <c r="BM923" s="53"/>
      <c r="BN923" s="53"/>
      <c r="BO923" s="53"/>
      <c r="BP923" s="53"/>
      <c r="BQ923" s="53"/>
      <c r="BR923" s="53"/>
      <c r="BS923" s="53"/>
      <c r="BT923" s="53"/>
      <c r="BU923" s="53"/>
    </row>
    <row r="924" spans="1:73" s="86" customFormat="1" ht="15.75" thickBot="1">
      <c r="A924" s="51"/>
      <c r="B924" s="51"/>
      <c r="C924" s="51"/>
      <c r="D924" s="51"/>
      <c r="E924" s="51"/>
      <c r="F924" s="51"/>
      <c r="G924" s="51"/>
      <c r="H924" s="51"/>
      <c r="I924" s="51"/>
      <c r="J924" s="51"/>
      <c r="K924" s="51"/>
      <c r="L924" s="51"/>
      <c r="M924" s="51"/>
      <c r="N924" s="51"/>
      <c r="O924" s="44"/>
      <c r="P924" s="44"/>
      <c r="Q924" s="44"/>
      <c r="R924" s="44"/>
      <c r="S924" s="44"/>
      <c r="T924" s="44"/>
      <c r="U924" s="53"/>
      <c r="V924" s="53"/>
      <c r="W924" s="53"/>
      <c r="X924" s="53"/>
      <c r="Y924" s="53"/>
      <c r="Z924" s="53"/>
      <c r="AA924" s="53"/>
      <c r="AB924" s="53"/>
      <c r="AC924" s="53"/>
      <c r="AD924" s="53"/>
      <c r="AE924" s="53"/>
      <c r="AF924" s="53"/>
      <c r="AG924" s="53"/>
      <c r="AH924" s="53"/>
      <c r="AI924" s="53"/>
      <c r="AJ924" s="53"/>
      <c r="AK924" s="53"/>
      <c r="AL924" s="53"/>
      <c r="AM924" s="53"/>
      <c r="AN924" s="53"/>
      <c r="AO924" s="53"/>
      <c r="AP924" s="53"/>
      <c r="AQ924" s="53"/>
      <c r="AR924" s="53"/>
      <c r="AS924" s="53"/>
      <c r="AT924" s="53"/>
      <c r="AU924" s="53"/>
      <c r="AV924" s="53"/>
      <c r="AW924" s="53"/>
      <c r="AX924" s="53"/>
      <c r="AY924" s="53"/>
      <c r="AZ924" s="53"/>
      <c r="BA924" s="53"/>
      <c r="BB924" s="53"/>
      <c r="BC924" s="53"/>
      <c r="BD924" s="53"/>
      <c r="BE924" s="53"/>
      <c r="BF924" s="53"/>
      <c r="BG924" s="53"/>
      <c r="BH924" s="53"/>
      <c r="BI924" s="53"/>
      <c r="BJ924" s="53"/>
      <c r="BK924" s="53"/>
      <c r="BL924" s="53"/>
      <c r="BM924" s="53"/>
      <c r="BN924" s="53"/>
      <c r="BO924" s="53"/>
      <c r="BP924" s="53"/>
      <c r="BQ924" s="53"/>
      <c r="BR924" s="53"/>
      <c r="BS924" s="53"/>
      <c r="BT924" s="53"/>
      <c r="BU924" s="53"/>
    </row>
    <row r="925" spans="1:73" s="86" customFormat="1" ht="15.75" thickBot="1">
      <c r="A925" s="51"/>
      <c r="B925" s="51"/>
      <c r="C925" s="51"/>
      <c r="D925" s="51"/>
      <c r="E925" s="51"/>
      <c r="F925" s="51"/>
      <c r="G925" s="51"/>
      <c r="H925" s="51"/>
      <c r="I925" s="51"/>
      <c r="J925" s="51"/>
      <c r="K925" s="51"/>
      <c r="L925" s="51"/>
      <c r="M925" s="51"/>
      <c r="N925" s="51"/>
      <c r="O925" s="44"/>
      <c r="P925" s="44"/>
      <c r="Q925" s="44"/>
      <c r="R925" s="44"/>
      <c r="S925" s="44"/>
      <c r="T925" s="44"/>
      <c r="U925" s="53"/>
      <c r="V925" s="53"/>
      <c r="W925" s="53"/>
      <c r="X925" s="53"/>
      <c r="Y925" s="53"/>
      <c r="Z925" s="53"/>
      <c r="AA925" s="53"/>
      <c r="AB925" s="53"/>
      <c r="AC925" s="53"/>
      <c r="AD925" s="53"/>
      <c r="AE925" s="53"/>
      <c r="AF925" s="53"/>
      <c r="AG925" s="53"/>
      <c r="AH925" s="53"/>
      <c r="AI925" s="53"/>
      <c r="AJ925" s="53"/>
      <c r="AK925" s="53"/>
      <c r="AL925" s="53"/>
      <c r="AM925" s="53"/>
      <c r="AN925" s="53"/>
      <c r="AO925" s="53"/>
      <c r="AP925" s="53"/>
      <c r="AQ925" s="53"/>
      <c r="AR925" s="53"/>
      <c r="AS925" s="53"/>
      <c r="AT925" s="53"/>
      <c r="AU925" s="53"/>
      <c r="AV925" s="53"/>
      <c r="AW925" s="53"/>
      <c r="AX925" s="53"/>
      <c r="AY925" s="53"/>
      <c r="AZ925" s="53"/>
      <c r="BA925" s="53"/>
      <c r="BB925" s="53"/>
      <c r="BC925" s="53"/>
      <c r="BD925" s="53"/>
      <c r="BE925" s="53"/>
      <c r="BF925" s="53"/>
      <c r="BG925" s="53"/>
      <c r="BH925" s="53"/>
      <c r="BI925" s="53"/>
      <c r="BJ925" s="53"/>
      <c r="BK925" s="53"/>
      <c r="BL925" s="53"/>
      <c r="BM925" s="53"/>
      <c r="BN925" s="53"/>
      <c r="BO925" s="53"/>
      <c r="BP925" s="53"/>
      <c r="BQ925" s="53"/>
      <c r="BR925" s="53"/>
      <c r="BS925" s="53"/>
      <c r="BT925" s="53"/>
      <c r="BU925" s="53"/>
    </row>
    <row r="926" spans="1:73" s="76" customFormat="1" ht="15.75" thickBot="1">
      <c r="A926" s="174"/>
      <c r="B926" s="174"/>
      <c r="C926" s="174"/>
      <c r="D926" s="174"/>
      <c r="E926" s="174"/>
      <c r="F926" s="174"/>
      <c r="G926" s="174"/>
      <c r="H926" s="174"/>
      <c r="I926" s="174"/>
      <c r="J926" s="174"/>
      <c r="K926" s="174"/>
      <c r="L926" s="174"/>
      <c r="M926" s="174"/>
      <c r="N926" s="174"/>
      <c r="O926" s="44"/>
      <c r="P926" s="44"/>
      <c r="Q926" s="44"/>
      <c r="R926" s="44"/>
      <c r="S926" s="44"/>
      <c r="T926" s="44"/>
      <c r="U926" s="53"/>
      <c r="V926" s="53"/>
      <c r="W926" s="53"/>
      <c r="X926" s="53"/>
      <c r="Y926" s="53"/>
      <c r="Z926" s="53"/>
      <c r="AA926" s="53"/>
      <c r="AB926" s="53"/>
      <c r="AC926" s="53"/>
      <c r="AD926" s="53"/>
      <c r="AE926" s="53"/>
      <c r="AF926" s="53"/>
      <c r="AG926" s="53"/>
      <c r="AH926" s="53"/>
      <c r="AI926" s="53"/>
      <c r="AJ926" s="53"/>
      <c r="AK926" s="53"/>
      <c r="AL926" s="53"/>
      <c r="AM926" s="53"/>
      <c r="AN926" s="53"/>
      <c r="AO926" s="53"/>
      <c r="AP926" s="53"/>
      <c r="AQ926" s="53"/>
      <c r="AR926" s="53"/>
      <c r="AS926" s="53"/>
      <c r="AT926" s="53"/>
      <c r="AU926" s="53"/>
      <c r="AV926" s="53"/>
      <c r="AW926" s="53"/>
      <c r="AX926" s="53"/>
      <c r="AY926" s="53"/>
      <c r="AZ926" s="53"/>
      <c r="BA926" s="53"/>
      <c r="BB926" s="53"/>
      <c r="BC926" s="53"/>
      <c r="BD926" s="53"/>
      <c r="BE926" s="53"/>
      <c r="BF926" s="53"/>
      <c r="BG926" s="53"/>
      <c r="BH926" s="53"/>
      <c r="BI926" s="53"/>
      <c r="BJ926" s="53"/>
      <c r="BK926" s="53"/>
      <c r="BL926" s="53"/>
      <c r="BM926" s="53"/>
      <c r="BN926" s="53"/>
      <c r="BO926" s="53"/>
      <c r="BP926" s="53"/>
      <c r="BQ926" s="53"/>
      <c r="BR926" s="53"/>
      <c r="BS926" s="53"/>
      <c r="BT926" s="53"/>
      <c r="BU926" s="53"/>
    </row>
    <row r="927" spans="1:73" s="86" customFormat="1" ht="15.75" thickBot="1">
      <c r="A927" s="51"/>
      <c r="B927" s="51"/>
      <c r="C927" s="51"/>
      <c r="D927" s="51"/>
      <c r="E927" s="51"/>
      <c r="F927" s="51"/>
      <c r="G927" s="51"/>
      <c r="H927" s="51"/>
      <c r="I927" s="51"/>
      <c r="J927" s="51"/>
      <c r="K927" s="51"/>
      <c r="L927" s="51"/>
      <c r="M927" s="51"/>
      <c r="N927" s="51"/>
      <c r="O927" s="44"/>
      <c r="P927" s="44"/>
      <c r="Q927" s="44"/>
      <c r="R927" s="44"/>
      <c r="S927" s="44"/>
      <c r="T927" s="44"/>
      <c r="U927" s="53"/>
      <c r="V927" s="53"/>
      <c r="W927" s="53"/>
      <c r="X927" s="53"/>
      <c r="Y927" s="53"/>
      <c r="Z927" s="53"/>
      <c r="AA927" s="53"/>
      <c r="AB927" s="53"/>
      <c r="AC927" s="53"/>
      <c r="AD927" s="53"/>
      <c r="AE927" s="53"/>
      <c r="AF927" s="53"/>
      <c r="AG927" s="53"/>
      <c r="AH927" s="53"/>
      <c r="AI927" s="53"/>
      <c r="AJ927" s="53"/>
      <c r="AK927" s="53"/>
      <c r="AL927" s="53"/>
      <c r="AM927" s="53"/>
      <c r="AN927" s="53"/>
      <c r="AO927" s="53"/>
      <c r="AP927" s="53"/>
      <c r="AQ927" s="53"/>
      <c r="AR927" s="53"/>
      <c r="AS927" s="53"/>
      <c r="AT927" s="53"/>
      <c r="AU927" s="53"/>
      <c r="AV927" s="53"/>
      <c r="AW927" s="53"/>
      <c r="AX927" s="53"/>
      <c r="AY927" s="53"/>
      <c r="AZ927" s="53"/>
      <c r="BA927" s="53"/>
      <c r="BB927" s="53"/>
      <c r="BC927" s="53"/>
      <c r="BD927" s="53"/>
      <c r="BE927" s="53"/>
      <c r="BF927" s="53"/>
      <c r="BG927" s="53"/>
      <c r="BH927" s="53"/>
      <c r="BI927" s="53"/>
      <c r="BJ927" s="53"/>
      <c r="BK927" s="53"/>
      <c r="BL927" s="53"/>
      <c r="BM927" s="53"/>
      <c r="BN927" s="53"/>
      <c r="BO927" s="53"/>
      <c r="BP927" s="53"/>
      <c r="BQ927" s="53"/>
      <c r="BR927" s="53"/>
      <c r="BS927" s="53"/>
      <c r="BT927" s="53"/>
      <c r="BU927" s="53"/>
    </row>
    <row r="928" spans="1:73" s="86" customFormat="1" ht="15.75" thickBot="1">
      <c r="A928" s="51"/>
      <c r="B928" s="51"/>
      <c r="C928" s="51"/>
      <c r="D928" s="51"/>
      <c r="E928" s="51"/>
      <c r="F928" s="51"/>
      <c r="G928" s="51"/>
      <c r="H928" s="51"/>
      <c r="I928" s="51"/>
      <c r="J928" s="51"/>
      <c r="K928" s="51"/>
      <c r="L928" s="51"/>
      <c r="M928" s="51"/>
      <c r="N928" s="51"/>
      <c r="O928" s="44"/>
      <c r="P928" s="44"/>
      <c r="Q928" s="44"/>
      <c r="R928" s="44"/>
      <c r="S928" s="44"/>
      <c r="T928" s="44"/>
      <c r="U928" s="53"/>
      <c r="V928" s="53"/>
      <c r="W928" s="53"/>
      <c r="X928" s="53"/>
      <c r="Y928" s="53"/>
      <c r="Z928" s="53"/>
      <c r="AA928" s="53"/>
      <c r="AB928" s="53"/>
      <c r="AC928" s="53"/>
      <c r="AD928" s="53"/>
      <c r="AE928" s="53"/>
      <c r="AF928" s="53"/>
      <c r="AG928" s="53"/>
      <c r="AH928" s="53"/>
      <c r="AI928" s="53"/>
      <c r="AJ928" s="53"/>
      <c r="AK928" s="53"/>
      <c r="AL928" s="53"/>
      <c r="AM928" s="53"/>
      <c r="AN928" s="53"/>
      <c r="AO928" s="53"/>
      <c r="AP928" s="53"/>
      <c r="AQ928" s="53"/>
      <c r="AR928" s="53"/>
      <c r="AS928" s="53"/>
      <c r="AT928" s="53"/>
      <c r="AU928" s="53"/>
      <c r="AV928" s="53"/>
      <c r="AW928" s="53"/>
      <c r="AX928" s="53"/>
      <c r="AY928" s="53"/>
      <c r="AZ928" s="53"/>
      <c r="BA928" s="53"/>
      <c r="BB928" s="53"/>
      <c r="BC928" s="53"/>
      <c r="BD928" s="53"/>
      <c r="BE928" s="53"/>
      <c r="BF928" s="53"/>
      <c r="BG928" s="53"/>
      <c r="BH928" s="53"/>
      <c r="BI928" s="53"/>
      <c r="BJ928" s="53"/>
      <c r="BK928" s="53"/>
      <c r="BL928" s="53"/>
      <c r="BM928" s="53"/>
      <c r="BN928" s="53"/>
      <c r="BO928" s="53"/>
      <c r="BP928" s="53"/>
      <c r="BQ928" s="53"/>
      <c r="BR928" s="53"/>
      <c r="BS928" s="53"/>
      <c r="BT928" s="53"/>
      <c r="BU928" s="53"/>
    </row>
    <row r="929" spans="1:73" s="86" customFormat="1" ht="15.75" thickBot="1">
      <c r="A929" s="51"/>
      <c r="B929" s="51"/>
      <c r="C929" s="51"/>
      <c r="D929" s="51"/>
      <c r="E929" s="51"/>
      <c r="F929" s="51"/>
      <c r="G929" s="51"/>
      <c r="H929" s="51"/>
      <c r="I929" s="51"/>
      <c r="J929" s="51"/>
      <c r="K929" s="51"/>
      <c r="L929" s="51"/>
      <c r="M929" s="51"/>
      <c r="N929" s="51"/>
      <c r="O929" s="44"/>
      <c r="P929" s="44"/>
      <c r="Q929" s="44"/>
      <c r="R929" s="44"/>
      <c r="S929" s="44"/>
      <c r="T929" s="44"/>
      <c r="U929" s="53"/>
      <c r="V929" s="53"/>
      <c r="W929" s="53"/>
      <c r="X929" s="53"/>
      <c r="Y929" s="53"/>
      <c r="Z929" s="53"/>
      <c r="AA929" s="53"/>
      <c r="AB929" s="53"/>
      <c r="AC929" s="53"/>
      <c r="AD929" s="53"/>
      <c r="AE929" s="53"/>
      <c r="AF929" s="53"/>
      <c r="AG929" s="53"/>
      <c r="AH929" s="53"/>
      <c r="AI929" s="53"/>
      <c r="AJ929" s="53"/>
      <c r="AK929" s="53"/>
      <c r="AL929" s="53"/>
      <c r="AM929" s="53"/>
      <c r="AN929" s="53"/>
      <c r="AO929" s="53"/>
      <c r="AP929" s="53"/>
      <c r="AQ929" s="53"/>
      <c r="AR929" s="53"/>
      <c r="AS929" s="53"/>
      <c r="AT929" s="53"/>
      <c r="AU929" s="53"/>
      <c r="AV929" s="53"/>
      <c r="AW929" s="53"/>
      <c r="AX929" s="53"/>
      <c r="AY929" s="53"/>
      <c r="AZ929" s="53"/>
      <c r="BA929" s="53"/>
      <c r="BB929" s="53"/>
      <c r="BC929" s="53"/>
      <c r="BD929" s="53"/>
      <c r="BE929" s="53"/>
      <c r="BF929" s="53"/>
      <c r="BG929" s="53"/>
      <c r="BH929" s="53"/>
      <c r="BI929" s="53"/>
      <c r="BJ929" s="53"/>
      <c r="BK929" s="53"/>
      <c r="BL929" s="53"/>
      <c r="BM929" s="53"/>
      <c r="BN929" s="53"/>
      <c r="BO929" s="53"/>
      <c r="BP929" s="53"/>
      <c r="BQ929" s="53"/>
      <c r="BR929" s="53"/>
      <c r="BS929" s="53"/>
      <c r="BT929" s="53"/>
      <c r="BU929" s="53"/>
    </row>
    <row r="930" spans="1:73" s="86" customFormat="1" ht="15.75" thickBot="1">
      <c r="A930" s="51"/>
      <c r="B930" s="51"/>
      <c r="C930" s="51"/>
      <c r="D930" s="51"/>
      <c r="E930" s="51"/>
      <c r="F930" s="51"/>
      <c r="G930" s="51"/>
      <c r="H930" s="51"/>
      <c r="I930" s="51"/>
      <c r="J930" s="51"/>
      <c r="K930" s="51"/>
      <c r="L930" s="51"/>
      <c r="M930" s="51"/>
      <c r="N930" s="51"/>
      <c r="O930" s="44"/>
      <c r="P930" s="44"/>
      <c r="Q930" s="44"/>
      <c r="R930" s="44"/>
      <c r="S930" s="44"/>
      <c r="T930" s="44"/>
      <c r="U930" s="53"/>
      <c r="V930" s="53"/>
      <c r="W930" s="53"/>
      <c r="X930" s="53"/>
      <c r="Y930" s="53"/>
      <c r="Z930" s="53"/>
      <c r="AA930" s="53"/>
      <c r="AB930" s="53"/>
      <c r="AC930" s="53"/>
      <c r="AD930" s="53"/>
      <c r="AE930" s="53"/>
      <c r="AF930" s="53"/>
      <c r="AG930" s="53"/>
      <c r="AH930" s="53"/>
      <c r="AI930" s="53"/>
      <c r="AJ930" s="53"/>
      <c r="AK930" s="53"/>
      <c r="AL930" s="53"/>
      <c r="AM930" s="53"/>
      <c r="AN930" s="53"/>
      <c r="AO930" s="53"/>
      <c r="AP930" s="53"/>
      <c r="AQ930" s="53"/>
      <c r="AR930" s="53"/>
      <c r="AS930" s="53"/>
      <c r="AT930" s="53"/>
      <c r="AU930" s="53"/>
      <c r="AV930" s="53"/>
      <c r="AW930" s="53"/>
      <c r="AX930" s="53"/>
      <c r="AY930" s="53"/>
      <c r="AZ930" s="53"/>
      <c r="BA930" s="53"/>
      <c r="BB930" s="53"/>
      <c r="BC930" s="53"/>
      <c r="BD930" s="53"/>
      <c r="BE930" s="53"/>
      <c r="BF930" s="53"/>
      <c r="BG930" s="53"/>
      <c r="BH930" s="53"/>
      <c r="BI930" s="53"/>
      <c r="BJ930" s="53"/>
      <c r="BK930" s="53"/>
      <c r="BL930" s="53"/>
      <c r="BM930" s="53"/>
      <c r="BN930" s="53"/>
      <c r="BO930" s="53"/>
      <c r="BP930" s="53"/>
      <c r="BQ930" s="53"/>
      <c r="BR930" s="53"/>
      <c r="BS930" s="53"/>
      <c r="BT930" s="53"/>
      <c r="BU930" s="53"/>
    </row>
    <row r="931" spans="1:73" s="86" customFormat="1" ht="15.75" thickBot="1">
      <c r="A931" s="51"/>
      <c r="B931" s="51"/>
      <c r="C931" s="51"/>
      <c r="D931" s="51"/>
      <c r="E931" s="51"/>
      <c r="F931" s="51"/>
      <c r="G931" s="51"/>
      <c r="H931" s="51"/>
      <c r="I931" s="51"/>
      <c r="J931" s="51"/>
      <c r="K931" s="51"/>
      <c r="L931" s="51"/>
      <c r="M931" s="51"/>
      <c r="N931" s="51"/>
      <c r="O931" s="44"/>
      <c r="P931" s="44"/>
      <c r="Q931" s="44"/>
      <c r="R931" s="44"/>
      <c r="S931" s="44"/>
      <c r="T931" s="44"/>
      <c r="U931" s="53"/>
      <c r="V931" s="53"/>
      <c r="W931" s="53"/>
      <c r="X931" s="53"/>
      <c r="Y931" s="53"/>
      <c r="Z931" s="53"/>
      <c r="AA931" s="53"/>
      <c r="AB931" s="53"/>
      <c r="AC931" s="53"/>
      <c r="AD931" s="53"/>
      <c r="AE931" s="53"/>
      <c r="AF931" s="53"/>
      <c r="AG931" s="53"/>
      <c r="AH931" s="53"/>
      <c r="AI931" s="53"/>
      <c r="AJ931" s="53"/>
      <c r="AK931" s="53"/>
      <c r="AL931" s="53"/>
      <c r="AM931" s="53"/>
      <c r="AN931" s="53"/>
      <c r="AO931" s="53"/>
      <c r="AP931" s="53"/>
      <c r="AQ931" s="53"/>
      <c r="AR931" s="53"/>
      <c r="AS931" s="53"/>
      <c r="AT931" s="53"/>
      <c r="AU931" s="53"/>
      <c r="AV931" s="53"/>
      <c r="AW931" s="53"/>
      <c r="AX931" s="53"/>
      <c r="AY931" s="53"/>
      <c r="AZ931" s="53"/>
      <c r="BA931" s="53"/>
      <c r="BB931" s="53"/>
      <c r="BC931" s="53"/>
      <c r="BD931" s="53"/>
      <c r="BE931" s="53"/>
      <c r="BF931" s="53"/>
      <c r="BG931" s="53"/>
      <c r="BH931" s="53"/>
      <c r="BI931" s="53"/>
      <c r="BJ931" s="53"/>
      <c r="BK931" s="53"/>
      <c r="BL931" s="53"/>
      <c r="BM931" s="53"/>
      <c r="BN931" s="53"/>
      <c r="BO931" s="53"/>
      <c r="BP931" s="53"/>
      <c r="BQ931" s="53"/>
      <c r="BR931" s="53"/>
      <c r="BS931" s="53"/>
      <c r="BT931" s="53"/>
      <c r="BU931" s="53"/>
    </row>
    <row r="933" spans="1:73" s="86" customFormat="1" ht="15.75" thickBot="1">
      <c r="A933" s="51"/>
      <c r="B933" s="51"/>
      <c r="C933" s="51"/>
      <c r="D933" s="51"/>
      <c r="E933" s="51"/>
      <c r="F933" s="51"/>
      <c r="G933" s="51"/>
      <c r="H933" s="51"/>
      <c r="I933" s="51"/>
      <c r="J933" s="51"/>
      <c r="K933" s="51"/>
      <c r="L933" s="51"/>
      <c r="M933" s="51"/>
      <c r="N933" s="51"/>
      <c r="O933" s="44"/>
      <c r="P933" s="44"/>
      <c r="Q933" s="44"/>
      <c r="R933" s="44"/>
      <c r="S933" s="44"/>
      <c r="T933" s="44"/>
      <c r="U933" s="53"/>
      <c r="V933" s="53"/>
      <c r="W933" s="53"/>
      <c r="X933" s="53"/>
      <c r="Y933" s="53"/>
      <c r="Z933" s="53"/>
      <c r="AA933" s="53"/>
      <c r="AB933" s="53"/>
      <c r="AC933" s="53"/>
      <c r="AD933" s="53"/>
      <c r="AE933" s="53"/>
      <c r="AF933" s="53"/>
      <c r="AG933" s="53"/>
      <c r="AH933" s="53"/>
      <c r="AI933" s="53"/>
      <c r="AJ933" s="53"/>
      <c r="AK933" s="53"/>
      <c r="AL933" s="53"/>
      <c r="AM933" s="53"/>
      <c r="AN933" s="53"/>
      <c r="AO933" s="53"/>
      <c r="AP933" s="53"/>
      <c r="AQ933" s="53"/>
      <c r="AR933" s="53"/>
      <c r="AS933" s="53"/>
      <c r="AT933" s="53"/>
      <c r="AU933" s="53"/>
      <c r="AV933" s="53"/>
      <c r="AW933" s="53"/>
      <c r="AX933" s="53"/>
      <c r="AY933" s="53"/>
      <c r="AZ933" s="53"/>
      <c r="BA933" s="53"/>
      <c r="BB933" s="53"/>
      <c r="BC933" s="53"/>
      <c r="BD933" s="53"/>
      <c r="BE933" s="53"/>
      <c r="BF933" s="53"/>
      <c r="BG933" s="53"/>
      <c r="BH933" s="53"/>
      <c r="BI933" s="53"/>
      <c r="BJ933" s="53"/>
      <c r="BK933" s="53"/>
      <c r="BL933" s="53"/>
      <c r="BM933" s="53"/>
      <c r="BN933" s="53"/>
      <c r="BO933" s="53"/>
      <c r="BP933" s="53"/>
      <c r="BQ933" s="53"/>
      <c r="BR933" s="53"/>
      <c r="BS933" s="53"/>
      <c r="BT933" s="53"/>
      <c r="BU933" s="53"/>
    </row>
    <row r="934" spans="1:73" s="86" customFormat="1" ht="15.75" thickBot="1">
      <c r="A934" s="51"/>
      <c r="B934" s="51"/>
      <c r="C934" s="51"/>
      <c r="D934" s="51"/>
      <c r="E934" s="51"/>
      <c r="F934" s="51"/>
      <c r="G934" s="51"/>
      <c r="H934" s="51"/>
      <c r="I934" s="51"/>
      <c r="J934" s="51"/>
      <c r="K934" s="51"/>
      <c r="L934" s="51"/>
      <c r="M934" s="51"/>
      <c r="N934" s="51"/>
      <c r="O934" s="44"/>
      <c r="P934" s="44"/>
      <c r="Q934" s="44"/>
      <c r="R934" s="44"/>
      <c r="S934" s="44"/>
      <c r="T934" s="44"/>
      <c r="U934" s="53"/>
      <c r="V934" s="53"/>
      <c r="W934" s="53"/>
      <c r="X934" s="53"/>
      <c r="Y934" s="53"/>
      <c r="Z934" s="53"/>
      <c r="AA934" s="53"/>
      <c r="AB934" s="53"/>
      <c r="AC934" s="53"/>
      <c r="AD934" s="53"/>
      <c r="AE934" s="53"/>
      <c r="AF934" s="53"/>
      <c r="AG934" s="53"/>
      <c r="AH934" s="53"/>
      <c r="AI934" s="53"/>
      <c r="AJ934" s="53"/>
      <c r="AK934" s="53"/>
      <c r="AL934" s="53"/>
      <c r="AM934" s="53"/>
      <c r="AN934" s="53"/>
      <c r="AO934" s="53"/>
      <c r="AP934" s="53"/>
      <c r="AQ934" s="53"/>
      <c r="AR934" s="53"/>
      <c r="AS934" s="53"/>
      <c r="AT934" s="53"/>
      <c r="AU934" s="53"/>
      <c r="AV934" s="53"/>
      <c r="AW934" s="53"/>
      <c r="AX934" s="53"/>
      <c r="AY934" s="53"/>
      <c r="AZ934" s="53"/>
      <c r="BA934" s="53"/>
      <c r="BB934" s="53"/>
      <c r="BC934" s="53"/>
      <c r="BD934" s="53"/>
      <c r="BE934" s="53"/>
      <c r="BF934" s="53"/>
      <c r="BG934" s="53"/>
      <c r="BH934" s="53"/>
      <c r="BI934" s="53"/>
      <c r="BJ934" s="53"/>
      <c r="BK934" s="53"/>
      <c r="BL934" s="53"/>
      <c r="BM934" s="53"/>
      <c r="BN934" s="53"/>
      <c r="BO934" s="53"/>
      <c r="BP934" s="53"/>
      <c r="BQ934" s="53"/>
      <c r="BR934" s="53"/>
      <c r="BS934" s="53"/>
      <c r="BT934" s="53"/>
      <c r="BU934" s="53"/>
    </row>
    <row r="935" spans="1:73" s="86" customFormat="1" ht="15.75" thickBot="1">
      <c r="A935" s="51"/>
      <c r="B935" s="51"/>
      <c r="C935" s="51"/>
      <c r="D935" s="51"/>
      <c r="E935" s="51"/>
      <c r="F935" s="51"/>
      <c r="G935" s="51"/>
      <c r="H935" s="51"/>
      <c r="I935" s="51"/>
      <c r="J935" s="51"/>
      <c r="K935" s="51"/>
      <c r="L935" s="51"/>
      <c r="M935" s="51"/>
      <c r="N935" s="51"/>
      <c r="O935" s="44"/>
      <c r="P935" s="44"/>
      <c r="Q935" s="44"/>
      <c r="R935" s="44"/>
      <c r="S935" s="44"/>
      <c r="T935" s="44"/>
      <c r="U935" s="53"/>
      <c r="V935" s="53"/>
      <c r="W935" s="53"/>
      <c r="X935" s="53"/>
      <c r="Y935" s="53"/>
      <c r="Z935" s="53"/>
      <c r="AA935" s="53"/>
      <c r="AB935" s="53"/>
      <c r="AC935" s="53"/>
      <c r="AD935" s="53"/>
      <c r="AE935" s="53"/>
      <c r="AF935" s="53"/>
      <c r="AG935" s="53"/>
      <c r="AH935" s="53"/>
      <c r="AI935" s="53"/>
      <c r="AJ935" s="53"/>
      <c r="AK935" s="53"/>
      <c r="AL935" s="53"/>
      <c r="AM935" s="53"/>
      <c r="AN935" s="53"/>
      <c r="AO935" s="53"/>
      <c r="AP935" s="53"/>
      <c r="AQ935" s="53"/>
      <c r="AR935" s="53"/>
      <c r="AS935" s="53"/>
      <c r="AT935" s="53"/>
      <c r="AU935" s="53"/>
      <c r="AV935" s="53"/>
      <c r="AW935" s="53"/>
      <c r="AX935" s="53"/>
      <c r="AY935" s="53"/>
      <c r="AZ935" s="53"/>
      <c r="BA935" s="53"/>
      <c r="BB935" s="53"/>
      <c r="BC935" s="53"/>
      <c r="BD935" s="53"/>
      <c r="BE935" s="53"/>
      <c r="BF935" s="53"/>
      <c r="BG935" s="53"/>
      <c r="BH935" s="53"/>
      <c r="BI935" s="53"/>
      <c r="BJ935" s="53"/>
      <c r="BK935" s="53"/>
      <c r="BL935" s="53"/>
      <c r="BM935" s="53"/>
      <c r="BN935" s="53"/>
      <c r="BO935" s="53"/>
      <c r="BP935" s="53"/>
      <c r="BQ935" s="53"/>
      <c r="BR935" s="53"/>
      <c r="BS935" s="53"/>
      <c r="BT935" s="53"/>
      <c r="BU935" s="53"/>
    </row>
    <row r="936" spans="1:73" s="86" customFormat="1" ht="15.75" thickBot="1">
      <c r="A936" s="51"/>
      <c r="B936" s="51"/>
      <c r="C936" s="51"/>
      <c r="D936" s="51"/>
      <c r="E936" s="51"/>
      <c r="F936" s="51"/>
      <c r="G936" s="51"/>
      <c r="H936" s="51"/>
      <c r="I936" s="51"/>
      <c r="J936" s="51"/>
      <c r="K936" s="51"/>
      <c r="L936" s="51"/>
      <c r="M936" s="51"/>
      <c r="N936" s="51"/>
      <c r="O936" s="44"/>
      <c r="P936" s="44"/>
      <c r="Q936" s="44"/>
      <c r="R936" s="44"/>
      <c r="S936" s="44"/>
      <c r="T936" s="44"/>
      <c r="U936" s="53"/>
      <c r="V936" s="53"/>
      <c r="W936" s="53"/>
      <c r="X936" s="53"/>
      <c r="Y936" s="53"/>
      <c r="Z936" s="53"/>
      <c r="AA936" s="53"/>
      <c r="AB936" s="53"/>
      <c r="AC936" s="53"/>
      <c r="AD936" s="53"/>
      <c r="AE936" s="53"/>
      <c r="AF936" s="53"/>
      <c r="AG936" s="53"/>
      <c r="AH936" s="53"/>
      <c r="AI936" s="53"/>
      <c r="AJ936" s="53"/>
      <c r="AK936" s="53"/>
      <c r="AL936" s="53"/>
      <c r="AM936" s="53"/>
      <c r="AN936" s="53"/>
      <c r="AO936" s="53"/>
      <c r="AP936" s="53"/>
      <c r="AQ936" s="53"/>
      <c r="AR936" s="53"/>
      <c r="AS936" s="53"/>
      <c r="AT936" s="53"/>
      <c r="AU936" s="53"/>
      <c r="AV936" s="53"/>
      <c r="AW936" s="53"/>
      <c r="AX936" s="53"/>
      <c r="AY936" s="53"/>
      <c r="AZ936" s="53"/>
      <c r="BA936" s="53"/>
      <c r="BB936" s="53"/>
      <c r="BC936" s="53"/>
      <c r="BD936" s="53"/>
      <c r="BE936" s="53"/>
      <c r="BF936" s="53"/>
      <c r="BG936" s="53"/>
      <c r="BH936" s="53"/>
      <c r="BI936" s="53"/>
      <c r="BJ936" s="53"/>
      <c r="BK936" s="53"/>
      <c r="BL936" s="53"/>
      <c r="BM936" s="53"/>
      <c r="BN936" s="53"/>
      <c r="BO936" s="53"/>
      <c r="BP936" s="53"/>
      <c r="BQ936" s="53"/>
      <c r="BR936" s="53"/>
      <c r="BS936" s="53"/>
      <c r="BT936" s="53"/>
      <c r="BU936" s="53"/>
    </row>
    <row r="937" spans="1:73" s="86" customFormat="1" ht="15.75" thickBot="1">
      <c r="A937" s="51"/>
      <c r="B937" s="51"/>
      <c r="C937" s="51"/>
      <c r="D937" s="51"/>
      <c r="E937" s="51"/>
      <c r="F937" s="51"/>
      <c r="G937" s="51"/>
      <c r="H937" s="51"/>
      <c r="I937" s="51"/>
      <c r="J937" s="51"/>
      <c r="K937" s="51"/>
      <c r="L937" s="51"/>
      <c r="M937" s="51"/>
      <c r="N937" s="51"/>
      <c r="O937" s="44"/>
      <c r="P937" s="44"/>
      <c r="Q937" s="44"/>
      <c r="R937" s="44"/>
      <c r="S937" s="44"/>
      <c r="T937" s="44"/>
      <c r="U937" s="53"/>
      <c r="V937" s="53"/>
      <c r="W937" s="53"/>
      <c r="X937" s="53"/>
      <c r="Y937" s="53"/>
      <c r="Z937" s="53"/>
      <c r="AA937" s="53"/>
      <c r="AB937" s="53"/>
      <c r="AC937" s="53"/>
      <c r="AD937" s="53"/>
      <c r="AE937" s="53"/>
      <c r="AF937" s="53"/>
      <c r="AG937" s="53"/>
      <c r="AH937" s="53"/>
      <c r="AI937" s="53"/>
      <c r="AJ937" s="53"/>
      <c r="AK937" s="53"/>
      <c r="AL937" s="53"/>
      <c r="AM937" s="53"/>
      <c r="AN937" s="53"/>
      <c r="AO937" s="53"/>
      <c r="AP937" s="53"/>
      <c r="AQ937" s="53"/>
      <c r="AR937" s="53"/>
      <c r="AS937" s="53"/>
      <c r="AT937" s="53"/>
      <c r="AU937" s="53"/>
      <c r="AV937" s="53"/>
      <c r="AW937" s="53"/>
      <c r="AX937" s="53"/>
      <c r="AY937" s="53"/>
      <c r="AZ937" s="53"/>
      <c r="BA937" s="53"/>
      <c r="BB937" s="53"/>
      <c r="BC937" s="53"/>
      <c r="BD937" s="53"/>
      <c r="BE937" s="53"/>
      <c r="BF937" s="53"/>
      <c r="BG937" s="53"/>
      <c r="BH937" s="53"/>
      <c r="BI937" s="53"/>
      <c r="BJ937" s="53"/>
      <c r="BK937" s="53"/>
      <c r="BL937" s="53"/>
      <c r="BM937" s="53"/>
      <c r="BN937" s="53"/>
      <c r="BO937" s="53"/>
      <c r="BP937" s="53"/>
      <c r="BQ937" s="53"/>
      <c r="BR937" s="53"/>
      <c r="BS937" s="53"/>
      <c r="BT937" s="53"/>
      <c r="BU937" s="53"/>
    </row>
    <row r="938" spans="1:73" s="86" customFormat="1" ht="15.75" thickBot="1">
      <c r="A938" s="51"/>
      <c r="B938" s="51"/>
      <c r="C938" s="51"/>
      <c r="D938" s="51"/>
      <c r="E938" s="51"/>
      <c r="F938" s="51"/>
      <c r="G938" s="51"/>
      <c r="H938" s="51"/>
      <c r="I938" s="51"/>
      <c r="J938" s="51"/>
      <c r="K938" s="51"/>
      <c r="L938" s="51"/>
      <c r="M938" s="51"/>
      <c r="N938" s="51"/>
      <c r="O938" s="44"/>
      <c r="P938" s="44"/>
      <c r="Q938" s="44"/>
      <c r="R938" s="44"/>
      <c r="S938" s="44"/>
      <c r="T938" s="44"/>
      <c r="U938" s="53"/>
      <c r="V938" s="53"/>
      <c r="W938" s="53"/>
      <c r="X938" s="53"/>
      <c r="Y938" s="53"/>
      <c r="Z938" s="53"/>
      <c r="AA938" s="53"/>
      <c r="AB938" s="53"/>
      <c r="AC938" s="53"/>
      <c r="AD938" s="53"/>
      <c r="AE938" s="53"/>
      <c r="AF938" s="53"/>
      <c r="AG938" s="53"/>
      <c r="AH938" s="53"/>
      <c r="AI938" s="53"/>
      <c r="AJ938" s="53"/>
      <c r="AK938" s="53"/>
      <c r="AL938" s="53"/>
      <c r="AM938" s="53"/>
      <c r="AN938" s="53"/>
      <c r="AO938" s="53"/>
      <c r="AP938" s="53"/>
      <c r="AQ938" s="53"/>
      <c r="AR938" s="53"/>
      <c r="AS938" s="53"/>
      <c r="AT938" s="53"/>
      <c r="AU938" s="53"/>
      <c r="AV938" s="53"/>
      <c r="AW938" s="53"/>
      <c r="AX938" s="53"/>
      <c r="AY938" s="53"/>
      <c r="AZ938" s="53"/>
      <c r="BA938" s="53"/>
      <c r="BB938" s="53"/>
      <c r="BC938" s="53"/>
      <c r="BD938" s="53"/>
      <c r="BE938" s="53"/>
      <c r="BF938" s="53"/>
      <c r="BG938" s="53"/>
      <c r="BH938" s="53"/>
      <c r="BI938" s="53"/>
      <c r="BJ938" s="53"/>
      <c r="BK938" s="53"/>
      <c r="BL938" s="53"/>
      <c r="BM938" s="53"/>
      <c r="BN938" s="53"/>
      <c r="BO938" s="53"/>
      <c r="BP938" s="53"/>
      <c r="BQ938" s="53"/>
      <c r="BR938" s="53"/>
      <c r="BS938" s="53"/>
      <c r="BT938" s="53"/>
      <c r="BU938" s="53"/>
    </row>
    <row r="939" spans="1:73" s="86" customFormat="1" ht="15.75" thickBot="1">
      <c r="A939" s="51"/>
      <c r="B939" s="51"/>
      <c r="C939" s="51"/>
      <c r="D939" s="51"/>
      <c r="E939" s="51"/>
      <c r="F939" s="51"/>
      <c r="G939" s="51"/>
      <c r="H939" s="51"/>
      <c r="I939" s="51"/>
      <c r="J939" s="51"/>
      <c r="K939" s="51"/>
      <c r="L939" s="51"/>
      <c r="M939" s="51"/>
      <c r="N939" s="51"/>
      <c r="O939" s="44"/>
      <c r="P939" s="44"/>
      <c r="Q939" s="44"/>
      <c r="R939" s="44"/>
      <c r="S939" s="44"/>
      <c r="T939" s="44"/>
      <c r="U939" s="53"/>
      <c r="V939" s="53"/>
      <c r="W939" s="53"/>
      <c r="X939" s="53"/>
      <c r="Y939" s="53"/>
      <c r="Z939" s="53"/>
      <c r="AA939" s="53"/>
      <c r="AB939" s="53"/>
      <c r="AC939" s="53"/>
      <c r="AD939" s="53"/>
      <c r="AE939" s="53"/>
      <c r="AF939" s="53"/>
      <c r="AG939" s="53"/>
      <c r="AH939" s="53"/>
      <c r="AI939" s="53"/>
      <c r="AJ939" s="53"/>
      <c r="AK939" s="53"/>
      <c r="AL939" s="53"/>
      <c r="AM939" s="53"/>
      <c r="AN939" s="53"/>
      <c r="AO939" s="53"/>
      <c r="AP939" s="53"/>
      <c r="AQ939" s="53"/>
      <c r="AR939" s="53"/>
      <c r="AS939" s="53"/>
      <c r="AT939" s="53"/>
      <c r="AU939" s="53"/>
      <c r="AV939" s="53"/>
      <c r="AW939" s="53"/>
      <c r="AX939" s="53"/>
      <c r="AY939" s="53"/>
      <c r="AZ939" s="53"/>
      <c r="BA939" s="53"/>
      <c r="BB939" s="53"/>
      <c r="BC939" s="53"/>
      <c r="BD939" s="53"/>
      <c r="BE939" s="53"/>
      <c r="BF939" s="53"/>
      <c r="BG939" s="53"/>
      <c r="BH939" s="53"/>
      <c r="BI939" s="53"/>
      <c r="BJ939" s="53"/>
      <c r="BK939" s="53"/>
      <c r="BL939" s="53"/>
      <c r="BM939" s="53"/>
      <c r="BN939" s="53"/>
      <c r="BO939" s="53"/>
      <c r="BP939" s="53"/>
      <c r="BQ939" s="53"/>
      <c r="BR939" s="53"/>
      <c r="BS939" s="53"/>
      <c r="BT939" s="53"/>
      <c r="BU939" s="53"/>
    </row>
    <row r="940" spans="1:73" s="86" customFormat="1" ht="15.75" thickBot="1">
      <c r="A940" s="51"/>
      <c r="B940" s="51"/>
      <c r="C940" s="51"/>
      <c r="D940" s="51"/>
      <c r="E940" s="51"/>
      <c r="F940" s="51"/>
      <c r="G940" s="51"/>
      <c r="H940" s="51"/>
      <c r="I940" s="51"/>
      <c r="J940" s="51"/>
      <c r="K940" s="51"/>
      <c r="L940" s="51"/>
      <c r="M940" s="51"/>
      <c r="N940" s="51"/>
      <c r="O940" s="44"/>
      <c r="P940" s="44"/>
      <c r="Q940" s="44"/>
      <c r="R940" s="44"/>
      <c r="S940" s="44"/>
      <c r="T940" s="44"/>
      <c r="U940" s="53"/>
      <c r="V940" s="53"/>
      <c r="W940" s="53"/>
      <c r="X940" s="53"/>
      <c r="Y940" s="53"/>
      <c r="Z940" s="53"/>
      <c r="AA940" s="53"/>
      <c r="AB940" s="53"/>
      <c r="AC940" s="53"/>
      <c r="AD940" s="53"/>
      <c r="AE940" s="53"/>
      <c r="AF940" s="53"/>
      <c r="AG940" s="53"/>
      <c r="AH940" s="53"/>
      <c r="AI940" s="53"/>
      <c r="AJ940" s="53"/>
      <c r="AK940" s="53"/>
      <c r="AL940" s="53"/>
      <c r="AM940" s="53"/>
      <c r="AN940" s="53"/>
      <c r="AO940" s="53"/>
      <c r="AP940" s="53"/>
      <c r="AQ940" s="53"/>
      <c r="AR940" s="53"/>
      <c r="AS940" s="53"/>
      <c r="AT940" s="53"/>
      <c r="AU940" s="53"/>
      <c r="AV940" s="53"/>
      <c r="AW940" s="53"/>
      <c r="AX940" s="53"/>
      <c r="AY940" s="53"/>
      <c r="AZ940" s="53"/>
      <c r="BA940" s="53"/>
      <c r="BB940" s="53"/>
      <c r="BC940" s="53"/>
      <c r="BD940" s="53"/>
      <c r="BE940" s="53"/>
      <c r="BF940" s="53"/>
      <c r="BG940" s="53"/>
      <c r="BH940" s="53"/>
      <c r="BI940" s="53"/>
      <c r="BJ940" s="53"/>
      <c r="BK940" s="53"/>
      <c r="BL940" s="53"/>
      <c r="BM940" s="53"/>
      <c r="BN940" s="53"/>
      <c r="BO940" s="53"/>
      <c r="BP940" s="53"/>
      <c r="BQ940" s="53"/>
      <c r="BR940" s="53"/>
      <c r="BS940" s="53"/>
      <c r="BT940" s="53"/>
      <c r="BU940" s="53"/>
    </row>
    <row r="941" spans="1:73" s="86" customFormat="1" ht="15.75" thickBot="1">
      <c r="A941" s="51"/>
      <c r="B941" s="51"/>
      <c r="C941" s="51"/>
      <c r="D941" s="51"/>
      <c r="E941" s="51"/>
      <c r="F941" s="51"/>
      <c r="G941" s="51"/>
      <c r="H941" s="51"/>
      <c r="I941" s="51"/>
      <c r="J941" s="51"/>
      <c r="K941" s="51"/>
      <c r="L941" s="51"/>
      <c r="M941" s="51"/>
      <c r="N941" s="51"/>
      <c r="O941" s="44"/>
      <c r="P941" s="44"/>
      <c r="Q941" s="44"/>
      <c r="R941" s="44"/>
      <c r="S941" s="44"/>
      <c r="T941" s="44"/>
      <c r="U941" s="53"/>
      <c r="V941" s="53"/>
      <c r="W941" s="53"/>
      <c r="X941" s="53"/>
      <c r="Y941" s="53"/>
      <c r="Z941" s="53"/>
      <c r="AA941" s="53"/>
      <c r="AB941" s="53"/>
      <c r="AC941" s="53"/>
      <c r="AD941" s="53"/>
      <c r="AE941" s="53"/>
      <c r="AF941" s="53"/>
      <c r="AG941" s="53"/>
      <c r="AH941" s="53"/>
      <c r="AI941" s="53"/>
      <c r="AJ941" s="53"/>
      <c r="AK941" s="53"/>
      <c r="AL941" s="53"/>
      <c r="AM941" s="53"/>
      <c r="AN941" s="53"/>
      <c r="AO941" s="53"/>
      <c r="AP941" s="53"/>
      <c r="AQ941" s="53"/>
      <c r="AR941" s="53"/>
      <c r="AS941" s="53"/>
      <c r="AT941" s="53"/>
      <c r="AU941" s="53"/>
      <c r="AV941" s="53"/>
      <c r="AW941" s="53"/>
      <c r="AX941" s="53"/>
      <c r="AY941" s="53"/>
      <c r="AZ941" s="53"/>
      <c r="BA941" s="53"/>
      <c r="BB941" s="53"/>
      <c r="BC941" s="53"/>
      <c r="BD941" s="53"/>
      <c r="BE941" s="53"/>
      <c r="BF941" s="53"/>
      <c r="BG941" s="53"/>
      <c r="BH941" s="53"/>
      <c r="BI941" s="53"/>
      <c r="BJ941" s="53"/>
      <c r="BK941" s="53"/>
      <c r="BL941" s="53"/>
      <c r="BM941" s="53"/>
      <c r="BN941" s="53"/>
      <c r="BO941" s="53"/>
      <c r="BP941" s="53"/>
      <c r="BQ941" s="53"/>
      <c r="BR941" s="53"/>
      <c r="BS941" s="53"/>
      <c r="BT941" s="53"/>
      <c r="BU941" s="53"/>
    </row>
    <row r="942" spans="1:73" s="86" customFormat="1" ht="15.75" thickBot="1">
      <c r="A942" s="51"/>
      <c r="B942" s="51"/>
      <c r="C942" s="51"/>
      <c r="D942" s="51"/>
      <c r="E942" s="51"/>
      <c r="F942" s="51"/>
      <c r="G942" s="51"/>
      <c r="H942" s="51"/>
      <c r="I942" s="51"/>
      <c r="J942" s="51"/>
      <c r="K942" s="51"/>
      <c r="L942" s="51"/>
      <c r="M942" s="51"/>
      <c r="N942" s="51"/>
      <c r="O942" s="44"/>
      <c r="P942" s="44"/>
      <c r="Q942" s="44"/>
      <c r="R942" s="44"/>
      <c r="S942" s="44"/>
      <c r="T942" s="44"/>
      <c r="U942" s="53"/>
      <c r="V942" s="53"/>
      <c r="W942" s="53"/>
      <c r="X942" s="53"/>
      <c r="Y942" s="53"/>
      <c r="Z942" s="53"/>
      <c r="AA942" s="53"/>
      <c r="AB942" s="53"/>
      <c r="AC942" s="53"/>
      <c r="AD942" s="53"/>
      <c r="AE942" s="53"/>
      <c r="AF942" s="53"/>
      <c r="AG942" s="53"/>
      <c r="AH942" s="53"/>
      <c r="AI942" s="53"/>
      <c r="AJ942" s="53"/>
      <c r="AK942" s="53"/>
      <c r="AL942" s="53"/>
      <c r="AM942" s="53"/>
      <c r="AN942" s="53"/>
      <c r="AO942" s="53"/>
      <c r="AP942" s="53"/>
      <c r="AQ942" s="53"/>
      <c r="AR942" s="53"/>
      <c r="AS942" s="53"/>
      <c r="AT942" s="53"/>
      <c r="AU942" s="53"/>
      <c r="AV942" s="53"/>
      <c r="AW942" s="53"/>
      <c r="AX942" s="53"/>
      <c r="AY942" s="53"/>
      <c r="AZ942" s="53"/>
      <c r="BA942" s="53"/>
      <c r="BB942" s="53"/>
      <c r="BC942" s="53"/>
      <c r="BD942" s="53"/>
      <c r="BE942" s="53"/>
      <c r="BF942" s="53"/>
      <c r="BG942" s="53"/>
      <c r="BH942" s="53"/>
      <c r="BI942" s="53"/>
      <c r="BJ942" s="53"/>
      <c r="BK942" s="53"/>
      <c r="BL942" s="53"/>
      <c r="BM942" s="53"/>
      <c r="BN942" s="53"/>
      <c r="BO942" s="53"/>
      <c r="BP942" s="53"/>
      <c r="BQ942" s="53"/>
      <c r="BR942" s="53"/>
      <c r="BS942" s="53"/>
      <c r="BT942" s="53"/>
      <c r="BU942" s="53"/>
    </row>
    <row r="943" spans="1:73" s="86" customFormat="1" ht="15.75" thickBot="1">
      <c r="A943" s="51"/>
      <c r="B943" s="51"/>
      <c r="C943" s="51"/>
      <c r="D943" s="51"/>
      <c r="E943" s="51"/>
      <c r="F943" s="51"/>
      <c r="G943" s="51"/>
      <c r="H943" s="51"/>
      <c r="I943" s="51"/>
      <c r="J943" s="51"/>
      <c r="K943" s="51"/>
      <c r="L943" s="51"/>
      <c r="M943" s="51"/>
      <c r="N943" s="51"/>
      <c r="O943" s="44"/>
      <c r="P943" s="44"/>
      <c r="Q943" s="44"/>
      <c r="R943" s="44"/>
      <c r="S943" s="44"/>
      <c r="T943" s="44"/>
      <c r="U943" s="53"/>
      <c r="V943" s="53"/>
      <c r="W943" s="53"/>
      <c r="X943" s="53"/>
      <c r="Y943" s="53"/>
      <c r="Z943" s="53"/>
      <c r="AA943" s="53"/>
      <c r="AB943" s="53"/>
      <c r="AC943" s="53"/>
      <c r="AD943" s="53"/>
      <c r="AE943" s="53"/>
      <c r="AF943" s="53"/>
      <c r="AG943" s="53"/>
      <c r="AH943" s="53"/>
      <c r="AI943" s="53"/>
      <c r="AJ943" s="53"/>
      <c r="AK943" s="53"/>
      <c r="AL943" s="53"/>
      <c r="AM943" s="53"/>
      <c r="AN943" s="53"/>
      <c r="AO943" s="53"/>
      <c r="AP943" s="53"/>
      <c r="AQ943" s="53"/>
      <c r="AR943" s="53"/>
      <c r="AS943" s="53"/>
      <c r="AT943" s="53"/>
      <c r="AU943" s="53"/>
      <c r="AV943" s="53"/>
      <c r="AW943" s="53"/>
      <c r="AX943" s="53"/>
      <c r="AY943" s="53"/>
      <c r="AZ943" s="53"/>
      <c r="BA943" s="53"/>
      <c r="BB943" s="53"/>
      <c r="BC943" s="53"/>
      <c r="BD943" s="53"/>
      <c r="BE943" s="53"/>
      <c r="BF943" s="53"/>
      <c r="BG943" s="53"/>
      <c r="BH943" s="53"/>
      <c r="BI943" s="53"/>
      <c r="BJ943" s="53"/>
      <c r="BK943" s="53"/>
      <c r="BL943" s="53"/>
      <c r="BM943" s="53"/>
      <c r="BN943" s="53"/>
      <c r="BO943" s="53"/>
      <c r="BP943" s="53"/>
      <c r="BQ943" s="53"/>
      <c r="BR943" s="53"/>
      <c r="BS943" s="53"/>
      <c r="BT943" s="53"/>
      <c r="BU943" s="53"/>
    </row>
    <row r="944" spans="1:73" s="86" customFormat="1" ht="15.75" thickBot="1">
      <c r="A944" s="51"/>
      <c r="B944" s="51"/>
      <c r="C944" s="51"/>
      <c r="D944" s="51"/>
      <c r="E944" s="51"/>
      <c r="F944" s="51"/>
      <c r="G944" s="51"/>
      <c r="H944" s="51"/>
      <c r="I944" s="51"/>
      <c r="J944" s="51"/>
      <c r="K944" s="51"/>
      <c r="L944" s="51"/>
      <c r="M944" s="51"/>
      <c r="N944" s="51"/>
      <c r="O944" s="44"/>
      <c r="P944" s="44"/>
      <c r="Q944" s="44"/>
      <c r="R944" s="44"/>
      <c r="S944" s="44"/>
      <c r="T944" s="44"/>
      <c r="U944" s="53"/>
      <c r="V944" s="53"/>
      <c r="W944" s="53"/>
      <c r="X944" s="53"/>
      <c r="Y944" s="53"/>
      <c r="Z944" s="53"/>
      <c r="AA944" s="53"/>
      <c r="AB944" s="53"/>
      <c r="AC944" s="53"/>
      <c r="AD944" s="53"/>
      <c r="AE944" s="53"/>
      <c r="AF944" s="53"/>
      <c r="AG944" s="53"/>
      <c r="AH944" s="53"/>
      <c r="AI944" s="53"/>
      <c r="AJ944" s="53"/>
      <c r="AK944" s="53"/>
      <c r="AL944" s="53"/>
      <c r="AM944" s="53"/>
      <c r="AN944" s="53"/>
      <c r="AO944" s="53"/>
      <c r="AP944" s="53"/>
      <c r="AQ944" s="53"/>
      <c r="AR944" s="53"/>
      <c r="AS944" s="53"/>
      <c r="AT944" s="53"/>
      <c r="AU944" s="53"/>
      <c r="AV944" s="53"/>
      <c r="AW944" s="53"/>
      <c r="AX944" s="53"/>
      <c r="AY944" s="53"/>
      <c r="AZ944" s="53"/>
      <c r="BA944" s="53"/>
      <c r="BB944" s="53"/>
      <c r="BC944" s="53"/>
      <c r="BD944" s="53"/>
      <c r="BE944" s="53"/>
      <c r="BF944" s="53"/>
      <c r="BG944" s="53"/>
      <c r="BH944" s="53"/>
      <c r="BI944" s="53"/>
      <c r="BJ944" s="53"/>
      <c r="BK944" s="53"/>
      <c r="BL944" s="53"/>
      <c r="BM944" s="53"/>
      <c r="BN944" s="53"/>
      <c r="BO944" s="53"/>
      <c r="BP944" s="53"/>
      <c r="BQ944" s="53"/>
      <c r="BR944" s="53"/>
      <c r="BS944" s="53"/>
      <c r="BT944" s="53"/>
      <c r="BU944" s="53"/>
    </row>
    <row r="945" spans="1:73" s="86" customFormat="1" ht="15.75" thickBot="1">
      <c r="A945" s="51"/>
      <c r="B945" s="51"/>
      <c r="C945" s="51"/>
      <c r="D945" s="51"/>
      <c r="E945" s="51"/>
      <c r="F945" s="51"/>
      <c r="G945" s="51"/>
      <c r="H945" s="51"/>
      <c r="I945" s="51"/>
      <c r="J945" s="51"/>
      <c r="K945" s="51"/>
      <c r="L945" s="51"/>
      <c r="M945" s="51"/>
      <c r="N945" s="51"/>
      <c r="O945" s="44"/>
      <c r="P945" s="44"/>
      <c r="Q945" s="44"/>
      <c r="R945" s="44"/>
      <c r="S945" s="44"/>
      <c r="T945" s="44"/>
      <c r="U945" s="53"/>
      <c r="V945" s="53"/>
      <c r="W945" s="53"/>
      <c r="X945" s="53"/>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c r="AV945" s="53"/>
      <c r="AW945" s="53"/>
      <c r="AX945" s="53"/>
      <c r="AY945" s="53"/>
      <c r="AZ945" s="53"/>
      <c r="BA945" s="53"/>
      <c r="BB945" s="53"/>
      <c r="BC945" s="53"/>
      <c r="BD945" s="53"/>
      <c r="BE945" s="53"/>
      <c r="BF945" s="53"/>
      <c r="BG945" s="53"/>
      <c r="BH945" s="53"/>
      <c r="BI945" s="53"/>
      <c r="BJ945" s="53"/>
      <c r="BK945" s="53"/>
      <c r="BL945" s="53"/>
      <c r="BM945" s="53"/>
      <c r="BN945" s="53"/>
      <c r="BO945" s="53"/>
      <c r="BP945" s="53"/>
      <c r="BQ945" s="53"/>
      <c r="BR945" s="53"/>
      <c r="BS945" s="53"/>
      <c r="BT945" s="53"/>
      <c r="BU945" s="53"/>
    </row>
    <row r="946" spans="1:73" s="86" customFormat="1" ht="15.75" thickBot="1">
      <c r="A946" s="51"/>
      <c r="B946" s="51"/>
      <c r="C946" s="51"/>
      <c r="D946" s="51"/>
      <c r="E946" s="51"/>
      <c r="F946" s="51"/>
      <c r="G946" s="51"/>
      <c r="H946" s="51"/>
      <c r="I946" s="51"/>
      <c r="J946" s="51"/>
      <c r="K946" s="51"/>
      <c r="L946" s="51"/>
      <c r="M946" s="51"/>
      <c r="N946" s="51"/>
      <c r="O946" s="44"/>
      <c r="P946" s="44"/>
      <c r="Q946" s="44"/>
      <c r="R946" s="44"/>
      <c r="S946" s="44"/>
      <c r="T946" s="44"/>
      <c r="U946" s="53"/>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c r="AV946" s="53"/>
      <c r="AW946" s="53"/>
      <c r="AX946" s="53"/>
      <c r="AY946" s="53"/>
      <c r="AZ946" s="53"/>
      <c r="BA946" s="53"/>
      <c r="BB946" s="53"/>
      <c r="BC946" s="53"/>
      <c r="BD946" s="53"/>
      <c r="BE946" s="53"/>
      <c r="BF946" s="53"/>
      <c r="BG946" s="53"/>
      <c r="BH946" s="53"/>
      <c r="BI946" s="53"/>
      <c r="BJ946" s="53"/>
      <c r="BK946" s="53"/>
      <c r="BL946" s="53"/>
      <c r="BM946" s="53"/>
      <c r="BN946" s="53"/>
      <c r="BO946" s="53"/>
      <c r="BP946" s="53"/>
      <c r="BQ946" s="53"/>
      <c r="BR946" s="53"/>
      <c r="BS946" s="53"/>
      <c r="BT946" s="53"/>
      <c r="BU946" s="53"/>
    </row>
    <row r="947" spans="1:73" s="86" customFormat="1" ht="15.75" thickBot="1">
      <c r="A947" s="51"/>
      <c r="B947" s="51"/>
      <c r="C947" s="51"/>
      <c r="D947" s="51"/>
      <c r="E947" s="51"/>
      <c r="F947" s="51"/>
      <c r="G947" s="51"/>
      <c r="H947" s="51"/>
      <c r="I947" s="51"/>
      <c r="J947" s="51"/>
      <c r="K947" s="51"/>
      <c r="L947" s="51"/>
      <c r="M947" s="51"/>
      <c r="N947" s="51"/>
      <c r="O947" s="44"/>
      <c r="P947" s="44"/>
      <c r="Q947" s="44"/>
      <c r="R947" s="44"/>
      <c r="S947" s="44"/>
      <c r="T947" s="44"/>
      <c r="U947" s="53"/>
      <c r="V947" s="53"/>
      <c r="W947" s="53"/>
      <c r="X947" s="53"/>
      <c r="Y947" s="53"/>
      <c r="Z947" s="53"/>
      <c r="AA947" s="53"/>
      <c r="AB947" s="53"/>
      <c r="AC947" s="53"/>
      <c r="AD947" s="53"/>
      <c r="AE947" s="53"/>
      <c r="AF947" s="53"/>
      <c r="AG947" s="53"/>
      <c r="AH947" s="53"/>
      <c r="AI947" s="53"/>
      <c r="AJ947" s="53"/>
      <c r="AK947" s="53"/>
      <c r="AL947" s="53"/>
      <c r="AM947" s="53"/>
      <c r="AN947" s="53"/>
      <c r="AO947" s="53"/>
      <c r="AP947" s="53"/>
      <c r="AQ947" s="53"/>
      <c r="AR947" s="53"/>
      <c r="AS947" s="53"/>
      <c r="AT947" s="53"/>
      <c r="AU947" s="53"/>
      <c r="AV947" s="53"/>
      <c r="AW947" s="53"/>
      <c r="AX947" s="53"/>
      <c r="AY947" s="53"/>
      <c r="AZ947" s="53"/>
      <c r="BA947" s="53"/>
      <c r="BB947" s="53"/>
      <c r="BC947" s="53"/>
      <c r="BD947" s="53"/>
      <c r="BE947" s="53"/>
      <c r="BF947" s="53"/>
      <c r="BG947" s="53"/>
      <c r="BH947" s="53"/>
      <c r="BI947" s="53"/>
      <c r="BJ947" s="53"/>
      <c r="BK947" s="53"/>
      <c r="BL947" s="53"/>
      <c r="BM947" s="53"/>
      <c r="BN947" s="53"/>
      <c r="BO947" s="53"/>
      <c r="BP947" s="53"/>
      <c r="BQ947" s="53"/>
      <c r="BR947" s="53"/>
      <c r="BS947" s="53"/>
      <c r="BT947" s="53"/>
      <c r="BU947" s="53"/>
    </row>
    <row r="948" spans="1:73" s="86" customFormat="1" ht="15.75" thickBot="1">
      <c r="A948" s="51"/>
      <c r="B948" s="51"/>
      <c r="C948" s="51"/>
      <c r="D948" s="51"/>
      <c r="E948" s="51"/>
      <c r="F948" s="51"/>
      <c r="G948" s="51"/>
      <c r="H948" s="51"/>
      <c r="I948" s="51"/>
      <c r="J948" s="51"/>
      <c r="K948" s="51"/>
      <c r="L948" s="51"/>
      <c r="M948" s="51"/>
      <c r="N948" s="51"/>
      <c r="O948" s="44"/>
      <c r="P948" s="44"/>
      <c r="Q948" s="44"/>
      <c r="R948" s="44"/>
      <c r="S948" s="44"/>
      <c r="T948" s="44"/>
      <c r="U948" s="53"/>
      <c r="V948" s="53"/>
      <c r="W948" s="53"/>
      <c r="X948" s="53"/>
      <c r="Y948" s="53"/>
      <c r="Z948" s="53"/>
      <c r="AA948" s="53"/>
      <c r="AB948" s="53"/>
      <c r="AC948" s="53"/>
      <c r="AD948" s="53"/>
      <c r="AE948" s="53"/>
      <c r="AF948" s="53"/>
      <c r="AG948" s="53"/>
      <c r="AH948" s="53"/>
      <c r="AI948" s="53"/>
      <c r="AJ948" s="53"/>
      <c r="AK948" s="53"/>
      <c r="AL948" s="53"/>
      <c r="AM948" s="53"/>
      <c r="AN948" s="53"/>
      <c r="AO948" s="53"/>
      <c r="AP948" s="53"/>
      <c r="AQ948" s="53"/>
      <c r="AR948" s="53"/>
      <c r="AS948" s="53"/>
      <c r="AT948" s="53"/>
      <c r="AU948" s="53"/>
      <c r="AV948" s="53"/>
      <c r="AW948" s="53"/>
      <c r="AX948" s="53"/>
      <c r="AY948" s="53"/>
      <c r="AZ948" s="53"/>
      <c r="BA948" s="53"/>
      <c r="BB948" s="53"/>
      <c r="BC948" s="53"/>
      <c r="BD948" s="53"/>
      <c r="BE948" s="53"/>
      <c r="BF948" s="53"/>
      <c r="BG948" s="53"/>
      <c r="BH948" s="53"/>
      <c r="BI948" s="53"/>
      <c r="BJ948" s="53"/>
      <c r="BK948" s="53"/>
      <c r="BL948" s="53"/>
      <c r="BM948" s="53"/>
      <c r="BN948" s="53"/>
      <c r="BO948" s="53"/>
      <c r="BP948" s="53"/>
      <c r="BQ948" s="53"/>
      <c r="BR948" s="53"/>
      <c r="BS948" s="53"/>
      <c r="BT948" s="53"/>
      <c r="BU948" s="53"/>
    </row>
    <row r="949" spans="1:73" s="86" customFormat="1" ht="15.75" thickBot="1">
      <c r="A949" s="51"/>
      <c r="B949" s="51"/>
      <c r="C949" s="51"/>
      <c r="D949" s="51"/>
      <c r="E949" s="51"/>
      <c r="F949" s="51"/>
      <c r="G949" s="51"/>
      <c r="H949" s="51"/>
      <c r="I949" s="51"/>
      <c r="J949" s="51"/>
      <c r="K949" s="51"/>
      <c r="L949" s="51"/>
      <c r="M949" s="51"/>
      <c r="N949" s="51"/>
      <c r="O949" s="44"/>
      <c r="P949" s="44"/>
      <c r="Q949" s="44"/>
      <c r="R949" s="44"/>
      <c r="S949" s="44"/>
      <c r="T949" s="44"/>
      <c r="U949" s="53"/>
      <c r="V949" s="53"/>
      <c r="W949" s="53"/>
      <c r="X949" s="53"/>
      <c r="Y949" s="53"/>
      <c r="Z949" s="53"/>
      <c r="AA949" s="53"/>
      <c r="AB949" s="53"/>
      <c r="AC949" s="53"/>
      <c r="AD949" s="53"/>
      <c r="AE949" s="53"/>
      <c r="AF949" s="53"/>
      <c r="AG949" s="53"/>
      <c r="AH949" s="53"/>
      <c r="AI949" s="53"/>
      <c r="AJ949" s="53"/>
      <c r="AK949" s="53"/>
      <c r="AL949" s="53"/>
      <c r="AM949" s="53"/>
      <c r="AN949" s="53"/>
      <c r="AO949" s="53"/>
      <c r="AP949" s="53"/>
      <c r="AQ949" s="53"/>
      <c r="AR949" s="53"/>
      <c r="AS949" s="53"/>
      <c r="AT949" s="53"/>
      <c r="AU949" s="53"/>
      <c r="AV949" s="53"/>
      <c r="AW949" s="53"/>
      <c r="AX949" s="53"/>
      <c r="AY949" s="53"/>
      <c r="AZ949" s="53"/>
      <c r="BA949" s="53"/>
      <c r="BB949" s="53"/>
      <c r="BC949" s="53"/>
      <c r="BD949" s="53"/>
      <c r="BE949" s="53"/>
      <c r="BF949" s="53"/>
      <c r="BG949" s="53"/>
      <c r="BH949" s="53"/>
      <c r="BI949" s="53"/>
      <c r="BJ949" s="53"/>
      <c r="BK949" s="53"/>
      <c r="BL949" s="53"/>
      <c r="BM949" s="53"/>
      <c r="BN949" s="53"/>
      <c r="BO949" s="53"/>
      <c r="BP949" s="53"/>
      <c r="BQ949" s="53"/>
      <c r="BR949" s="53"/>
      <c r="BS949" s="53"/>
      <c r="BT949" s="53"/>
      <c r="BU949" s="53"/>
    </row>
    <row r="950" spans="1:73" s="86" customFormat="1" ht="15.75" thickBot="1">
      <c r="A950" s="51"/>
      <c r="B950" s="51"/>
      <c r="C950" s="51"/>
      <c r="D950" s="51"/>
      <c r="E950" s="51"/>
      <c r="F950" s="51"/>
      <c r="G950" s="51"/>
      <c r="H950" s="51"/>
      <c r="I950" s="51"/>
      <c r="J950" s="51"/>
      <c r="K950" s="51"/>
      <c r="L950" s="51"/>
      <c r="M950" s="51"/>
      <c r="N950" s="51"/>
      <c r="O950" s="44"/>
      <c r="P950" s="44"/>
      <c r="Q950" s="44"/>
      <c r="R950" s="44"/>
      <c r="S950" s="44"/>
      <c r="T950" s="44"/>
      <c r="U950" s="53"/>
      <c r="V950" s="53"/>
      <c r="W950" s="53"/>
      <c r="X950" s="53"/>
      <c r="Y950" s="53"/>
      <c r="Z950" s="53"/>
      <c r="AA950" s="53"/>
      <c r="AB950" s="53"/>
      <c r="AC950" s="53"/>
      <c r="AD950" s="53"/>
      <c r="AE950" s="53"/>
      <c r="AF950" s="53"/>
      <c r="AG950" s="53"/>
      <c r="AH950" s="53"/>
      <c r="AI950" s="53"/>
      <c r="AJ950" s="53"/>
      <c r="AK950" s="53"/>
      <c r="AL950" s="53"/>
      <c r="AM950" s="53"/>
      <c r="AN950" s="53"/>
      <c r="AO950" s="53"/>
      <c r="AP950" s="53"/>
      <c r="AQ950" s="53"/>
      <c r="AR950" s="53"/>
      <c r="AS950" s="53"/>
      <c r="AT950" s="53"/>
      <c r="AU950" s="53"/>
      <c r="AV950" s="53"/>
      <c r="AW950" s="53"/>
      <c r="AX950" s="53"/>
      <c r="AY950" s="53"/>
      <c r="AZ950" s="53"/>
      <c r="BA950" s="53"/>
      <c r="BB950" s="53"/>
      <c r="BC950" s="53"/>
      <c r="BD950" s="53"/>
      <c r="BE950" s="53"/>
      <c r="BF950" s="53"/>
      <c r="BG950" s="53"/>
      <c r="BH950" s="53"/>
      <c r="BI950" s="53"/>
      <c r="BJ950" s="53"/>
      <c r="BK950" s="53"/>
      <c r="BL950" s="53"/>
      <c r="BM950" s="53"/>
      <c r="BN950" s="53"/>
      <c r="BO950" s="53"/>
      <c r="BP950" s="53"/>
      <c r="BQ950" s="53"/>
      <c r="BR950" s="53"/>
      <c r="BS950" s="53"/>
      <c r="BT950" s="53"/>
      <c r="BU950" s="53"/>
    </row>
    <row r="951" spans="1:73" s="86" customFormat="1" ht="15.75" thickBot="1">
      <c r="A951" s="51"/>
      <c r="B951" s="51"/>
      <c r="C951" s="51"/>
      <c r="D951" s="51"/>
      <c r="E951" s="51"/>
      <c r="F951" s="51"/>
      <c r="G951" s="51"/>
      <c r="H951" s="51"/>
      <c r="I951" s="51"/>
      <c r="J951" s="51"/>
      <c r="K951" s="51"/>
      <c r="L951" s="51"/>
      <c r="M951" s="51"/>
      <c r="N951" s="51"/>
      <c r="O951" s="44"/>
      <c r="P951" s="44"/>
      <c r="Q951" s="44"/>
      <c r="R951" s="44"/>
      <c r="S951" s="44"/>
      <c r="T951" s="44"/>
      <c r="U951" s="53"/>
      <c r="V951" s="53"/>
      <c r="W951" s="53"/>
      <c r="X951" s="53"/>
      <c r="Y951" s="53"/>
      <c r="Z951" s="53"/>
      <c r="AA951" s="53"/>
      <c r="AB951" s="53"/>
      <c r="AC951" s="53"/>
      <c r="AD951" s="53"/>
      <c r="AE951" s="53"/>
      <c r="AF951" s="53"/>
      <c r="AG951" s="53"/>
      <c r="AH951" s="53"/>
      <c r="AI951" s="53"/>
      <c r="AJ951" s="53"/>
      <c r="AK951" s="53"/>
      <c r="AL951" s="53"/>
      <c r="AM951" s="53"/>
      <c r="AN951" s="53"/>
      <c r="AO951" s="53"/>
      <c r="AP951" s="53"/>
      <c r="AQ951" s="53"/>
      <c r="AR951" s="53"/>
      <c r="AS951" s="53"/>
      <c r="AT951" s="53"/>
      <c r="AU951" s="53"/>
      <c r="AV951" s="53"/>
      <c r="AW951" s="53"/>
      <c r="AX951" s="53"/>
      <c r="AY951" s="53"/>
      <c r="AZ951" s="53"/>
      <c r="BA951" s="53"/>
      <c r="BB951" s="53"/>
      <c r="BC951" s="53"/>
      <c r="BD951" s="53"/>
      <c r="BE951" s="53"/>
      <c r="BF951" s="53"/>
      <c r="BG951" s="53"/>
      <c r="BH951" s="53"/>
      <c r="BI951" s="53"/>
      <c r="BJ951" s="53"/>
      <c r="BK951" s="53"/>
      <c r="BL951" s="53"/>
      <c r="BM951" s="53"/>
      <c r="BN951" s="53"/>
      <c r="BO951" s="53"/>
      <c r="BP951" s="53"/>
      <c r="BQ951" s="53"/>
      <c r="BR951" s="53"/>
      <c r="BS951" s="53"/>
      <c r="BT951" s="53"/>
      <c r="BU951" s="53"/>
    </row>
    <row r="952" spans="1:73" s="86" customFormat="1" ht="15.75" thickBot="1">
      <c r="A952" s="51"/>
      <c r="B952" s="51"/>
      <c r="C952" s="51"/>
      <c r="D952" s="51"/>
      <c r="E952" s="51"/>
      <c r="F952" s="51"/>
      <c r="G952" s="51"/>
      <c r="H952" s="51"/>
      <c r="I952" s="51"/>
      <c r="J952" s="51"/>
      <c r="K952" s="51"/>
      <c r="L952" s="51"/>
      <c r="M952" s="51"/>
      <c r="N952" s="51"/>
      <c r="O952" s="44"/>
      <c r="P952" s="44"/>
      <c r="Q952" s="44"/>
      <c r="R952" s="44"/>
      <c r="S952" s="44"/>
      <c r="T952" s="44"/>
      <c r="U952" s="53"/>
      <c r="V952" s="53"/>
      <c r="W952" s="53"/>
      <c r="X952" s="53"/>
      <c r="Y952" s="53"/>
      <c r="Z952" s="53"/>
      <c r="AA952" s="53"/>
      <c r="AB952" s="53"/>
      <c r="AC952" s="53"/>
      <c r="AD952" s="53"/>
      <c r="AE952" s="53"/>
      <c r="AF952" s="53"/>
      <c r="AG952" s="53"/>
      <c r="AH952" s="53"/>
      <c r="AI952" s="53"/>
      <c r="AJ952" s="53"/>
      <c r="AK952" s="53"/>
      <c r="AL952" s="53"/>
      <c r="AM952" s="53"/>
      <c r="AN952" s="53"/>
      <c r="AO952" s="53"/>
      <c r="AP952" s="53"/>
      <c r="AQ952" s="53"/>
      <c r="AR952" s="53"/>
      <c r="AS952" s="53"/>
      <c r="AT952" s="53"/>
      <c r="AU952" s="53"/>
      <c r="AV952" s="53"/>
      <c r="AW952" s="53"/>
      <c r="AX952" s="53"/>
      <c r="AY952" s="53"/>
      <c r="AZ952" s="53"/>
      <c r="BA952" s="53"/>
      <c r="BB952" s="53"/>
      <c r="BC952" s="53"/>
      <c r="BD952" s="53"/>
      <c r="BE952" s="53"/>
      <c r="BF952" s="53"/>
      <c r="BG952" s="53"/>
      <c r="BH952" s="53"/>
      <c r="BI952" s="53"/>
      <c r="BJ952" s="53"/>
      <c r="BK952" s="53"/>
      <c r="BL952" s="53"/>
      <c r="BM952" s="53"/>
      <c r="BN952" s="53"/>
      <c r="BO952" s="53"/>
      <c r="BP952" s="53"/>
      <c r="BQ952" s="53"/>
      <c r="BR952" s="53"/>
      <c r="BS952" s="53"/>
      <c r="BT952" s="53"/>
      <c r="BU952" s="53"/>
    </row>
    <row r="953" spans="1:73" s="86" customFormat="1" ht="15.75" thickBot="1">
      <c r="A953" s="51"/>
      <c r="B953" s="51"/>
      <c r="C953" s="51"/>
      <c r="D953" s="51"/>
      <c r="E953" s="51"/>
      <c r="F953" s="51"/>
      <c r="G953" s="51"/>
      <c r="H953" s="51"/>
      <c r="I953" s="51"/>
      <c r="J953" s="51"/>
      <c r="K953" s="51"/>
      <c r="L953" s="51"/>
      <c r="M953" s="51"/>
      <c r="N953" s="51"/>
      <c r="O953" s="44"/>
      <c r="P953" s="44"/>
      <c r="Q953" s="44"/>
      <c r="R953" s="44"/>
      <c r="S953" s="44"/>
      <c r="T953" s="44"/>
      <c r="U953" s="53"/>
      <c r="V953" s="53"/>
      <c r="W953" s="53"/>
      <c r="X953" s="53"/>
      <c r="Y953" s="53"/>
      <c r="Z953" s="53"/>
      <c r="AA953" s="53"/>
      <c r="AB953" s="53"/>
      <c r="AC953" s="53"/>
      <c r="AD953" s="53"/>
      <c r="AE953" s="53"/>
      <c r="AF953" s="53"/>
      <c r="AG953" s="53"/>
      <c r="AH953" s="53"/>
      <c r="AI953" s="53"/>
      <c r="AJ953" s="53"/>
      <c r="AK953" s="53"/>
      <c r="AL953" s="53"/>
      <c r="AM953" s="53"/>
      <c r="AN953" s="53"/>
      <c r="AO953" s="53"/>
      <c r="AP953" s="53"/>
      <c r="AQ953" s="53"/>
      <c r="AR953" s="53"/>
      <c r="AS953" s="53"/>
      <c r="AT953" s="53"/>
      <c r="AU953" s="53"/>
      <c r="AV953" s="53"/>
      <c r="AW953" s="53"/>
      <c r="AX953" s="53"/>
      <c r="AY953" s="53"/>
      <c r="AZ953" s="53"/>
      <c r="BA953" s="53"/>
      <c r="BB953" s="53"/>
      <c r="BC953" s="53"/>
      <c r="BD953" s="53"/>
      <c r="BE953" s="53"/>
      <c r="BF953" s="53"/>
      <c r="BG953" s="53"/>
      <c r="BH953" s="53"/>
      <c r="BI953" s="53"/>
      <c r="BJ953" s="53"/>
      <c r="BK953" s="53"/>
      <c r="BL953" s="53"/>
      <c r="BM953" s="53"/>
      <c r="BN953" s="53"/>
      <c r="BO953" s="53"/>
      <c r="BP953" s="53"/>
      <c r="BQ953" s="53"/>
      <c r="BR953" s="53"/>
      <c r="BS953" s="53"/>
      <c r="BT953" s="53"/>
      <c r="BU953" s="53"/>
    </row>
    <row r="954" spans="1:73" s="86" customFormat="1" ht="15.75" thickBot="1">
      <c r="A954" s="51"/>
      <c r="B954" s="51"/>
      <c r="C954" s="51"/>
      <c r="D954" s="51"/>
      <c r="E954" s="51"/>
      <c r="F954" s="51"/>
      <c r="G954" s="51"/>
      <c r="H954" s="51"/>
      <c r="I954" s="51"/>
      <c r="J954" s="51"/>
      <c r="K954" s="51"/>
      <c r="L954" s="51"/>
      <c r="M954" s="51"/>
      <c r="N954" s="51"/>
      <c r="O954" s="44"/>
      <c r="P954" s="44"/>
      <c r="Q954" s="44"/>
      <c r="R954" s="44"/>
      <c r="S954" s="44"/>
      <c r="T954" s="44"/>
      <c r="U954" s="53"/>
      <c r="V954" s="53"/>
      <c r="W954" s="53"/>
      <c r="X954" s="53"/>
      <c r="Y954" s="53"/>
      <c r="Z954" s="53"/>
      <c r="AA954" s="53"/>
      <c r="AB954" s="53"/>
      <c r="AC954" s="53"/>
      <c r="AD954" s="53"/>
      <c r="AE954" s="53"/>
      <c r="AF954" s="53"/>
      <c r="AG954" s="53"/>
      <c r="AH954" s="53"/>
      <c r="AI954" s="53"/>
      <c r="AJ954" s="53"/>
      <c r="AK954" s="53"/>
      <c r="AL954" s="53"/>
      <c r="AM954" s="53"/>
      <c r="AN954" s="53"/>
      <c r="AO954" s="53"/>
      <c r="AP954" s="53"/>
      <c r="AQ954" s="53"/>
      <c r="AR954" s="53"/>
      <c r="AS954" s="53"/>
      <c r="AT954" s="53"/>
      <c r="AU954" s="53"/>
      <c r="AV954" s="53"/>
      <c r="AW954" s="53"/>
      <c r="AX954" s="53"/>
      <c r="AY954" s="53"/>
      <c r="AZ954" s="53"/>
      <c r="BA954" s="53"/>
      <c r="BB954" s="53"/>
      <c r="BC954" s="53"/>
      <c r="BD954" s="53"/>
      <c r="BE954" s="53"/>
      <c r="BF954" s="53"/>
      <c r="BG954" s="53"/>
      <c r="BH954" s="53"/>
      <c r="BI954" s="53"/>
      <c r="BJ954" s="53"/>
      <c r="BK954" s="53"/>
      <c r="BL954" s="53"/>
      <c r="BM954" s="53"/>
      <c r="BN954" s="53"/>
      <c r="BO954" s="53"/>
      <c r="BP954" s="53"/>
      <c r="BQ954" s="53"/>
      <c r="BR954" s="53"/>
      <c r="BS954" s="53"/>
      <c r="BT954" s="53"/>
      <c r="BU954" s="53"/>
    </row>
    <row r="955" spans="1:73" s="86" customFormat="1" ht="15.75" thickBot="1">
      <c r="A955" s="51"/>
      <c r="B955" s="51"/>
      <c r="C955" s="51"/>
      <c r="D955" s="51"/>
      <c r="E955" s="51"/>
      <c r="F955" s="51"/>
      <c r="G955" s="51"/>
      <c r="H955" s="51"/>
      <c r="I955" s="51"/>
      <c r="J955" s="51"/>
      <c r="K955" s="51"/>
      <c r="L955" s="51"/>
      <c r="M955" s="51"/>
      <c r="N955" s="51"/>
      <c r="O955" s="44"/>
      <c r="P955" s="44"/>
      <c r="Q955" s="44"/>
      <c r="R955" s="44"/>
      <c r="S955" s="44"/>
      <c r="T955" s="44"/>
      <c r="U955" s="53"/>
      <c r="V955" s="53"/>
      <c r="W955" s="53"/>
      <c r="X955" s="53"/>
      <c r="Y955" s="53"/>
      <c r="Z955" s="53"/>
      <c r="AA955" s="53"/>
      <c r="AB955" s="53"/>
      <c r="AC955" s="53"/>
      <c r="AD955" s="53"/>
      <c r="AE955" s="53"/>
      <c r="AF955" s="53"/>
      <c r="AG955" s="53"/>
      <c r="AH955" s="53"/>
      <c r="AI955" s="53"/>
      <c r="AJ955" s="53"/>
      <c r="AK955" s="53"/>
      <c r="AL955" s="53"/>
      <c r="AM955" s="53"/>
      <c r="AN955" s="53"/>
      <c r="AO955" s="53"/>
      <c r="AP955" s="53"/>
      <c r="AQ955" s="53"/>
      <c r="AR955" s="53"/>
      <c r="AS955" s="53"/>
      <c r="AT955" s="53"/>
      <c r="AU955" s="53"/>
      <c r="AV955" s="53"/>
      <c r="AW955" s="53"/>
      <c r="AX955" s="53"/>
      <c r="AY955" s="53"/>
      <c r="AZ955" s="53"/>
      <c r="BA955" s="53"/>
      <c r="BB955" s="53"/>
      <c r="BC955" s="53"/>
      <c r="BD955" s="53"/>
      <c r="BE955" s="53"/>
      <c r="BF955" s="53"/>
      <c r="BG955" s="53"/>
      <c r="BH955" s="53"/>
      <c r="BI955" s="53"/>
      <c r="BJ955" s="53"/>
      <c r="BK955" s="53"/>
      <c r="BL955" s="53"/>
      <c r="BM955" s="53"/>
      <c r="BN955" s="53"/>
      <c r="BO955" s="53"/>
      <c r="BP955" s="53"/>
      <c r="BQ955" s="53"/>
      <c r="BR955" s="53"/>
      <c r="BS955" s="53"/>
      <c r="BT955" s="53"/>
      <c r="BU955" s="53"/>
    </row>
    <row r="956" spans="1:73" s="86" customFormat="1" ht="15.75" thickBot="1">
      <c r="A956" s="51"/>
      <c r="B956" s="51"/>
      <c r="C956" s="51"/>
      <c r="D956" s="51"/>
      <c r="E956" s="51"/>
      <c r="F956" s="51"/>
      <c r="G956" s="51"/>
      <c r="H956" s="51"/>
      <c r="I956" s="51"/>
      <c r="J956" s="51"/>
      <c r="K956" s="51"/>
      <c r="L956" s="51"/>
      <c r="M956" s="51"/>
      <c r="N956" s="51"/>
      <c r="O956" s="44"/>
      <c r="P956" s="44"/>
      <c r="Q956" s="44"/>
      <c r="R956" s="44"/>
      <c r="S956" s="44"/>
      <c r="T956" s="44"/>
      <c r="U956" s="53"/>
      <c r="V956" s="53"/>
      <c r="W956" s="53"/>
      <c r="X956" s="53"/>
      <c r="Y956" s="53"/>
      <c r="Z956" s="53"/>
      <c r="AA956" s="53"/>
      <c r="AB956" s="53"/>
      <c r="AC956" s="53"/>
      <c r="AD956" s="53"/>
      <c r="AE956" s="53"/>
      <c r="AF956" s="53"/>
      <c r="AG956" s="53"/>
      <c r="AH956" s="53"/>
      <c r="AI956" s="53"/>
      <c r="AJ956" s="53"/>
      <c r="AK956" s="53"/>
      <c r="AL956" s="53"/>
      <c r="AM956" s="53"/>
      <c r="AN956" s="53"/>
      <c r="AO956" s="53"/>
      <c r="AP956" s="53"/>
      <c r="AQ956" s="53"/>
      <c r="AR956" s="53"/>
      <c r="AS956" s="53"/>
      <c r="AT956" s="53"/>
      <c r="AU956" s="53"/>
      <c r="AV956" s="53"/>
      <c r="AW956" s="53"/>
      <c r="AX956" s="53"/>
      <c r="AY956" s="53"/>
      <c r="AZ956" s="53"/>
      <c r="BA956" s="53"/>
      <c r="BB956" s="53"/>
      <c r="BC956" s="53"/>
      <c r="BD956" s="53"/>
      <c r="BE956" s="53"/>
      <c r="BF956" s="53"/>
      <c r="BG956" s="53"/>
      <c r="BH956" s="53"/>
      <c r="BI956" s="53"/>
      <c r="BJ956" s="53"/>
      <c r="BK956" s="53"/>
      <c r="BL956" s="53"/>
      <c r="BM956" s="53"/>
      <c r="BN956" s="53"/>
      <c r="BO956" s="53"/>
      <c r="BP956" s="53"/>
      <c r="BQ956" s="53"/>
      <c r="BR956" s="53"/>
      <c r="BS956" s="53"/>
      <c r="BT956" s="53"/>
      <c r="BU956" s="53"/>
    </row>
    <row r="957" spans="1:73" s="86" customFormat="1" ht="15.75" thickBot="1">
      <c r="A957" s="51"/>
      <c r="B957" s="51"/>
      <c r="C957" s="51"/>
      <c r="D957" s="51"/>
      <c r="E957" s="51"/>
      <c r="F957" s="51"/>
      <c r="G957" s="51"/>
      <c r="H957" s="51"/>
      <c r="I957" s="51"/>
      <c r="J957" s="51"/>
      <c r="K957" s="51"/>
      <c r="L957" s="51"/>
      <c r="M957" s="51"/>
      <c r="N957" s="51"/>
      <c r="O957" s="44"/>
      <c r="P957" s="44"/>
      <c r="Q957" s="44"/>
      <c r="R957" s="44"/>
      <c r="S957" s="44"/>
      <c r="T957" s="44"/>
      <c r="U957" s="53"/>
      <c r="V957" s="53"/>
      <c r="W957" s="53"/>
      <c r="X957" s="53"/>
      <c r="Y957" s="53"/>
      <c r="Z957" s="53"/>
      <c r="AA957" s="53"/>
      <c r="AB957" s="53"/>
      <c r="AC957" s="53"/>
      <c r="AD957" s="53"/>
      <c r="AE957" s="53"/>
      <c r="AF957" s="53"/>
      <c r="AG957" s="53"/>
      <c r="AH957" s="53"/>
      <c r="AI957" s="53"/>
      <c r="AJ957" s="53"/>
      <c r="AK957" s="53"/>
      <c r="AL957" s="53"/>
      <c r="AM957" s="53"/>
      <c r="AN957" s="53"/>
      <c r="AO957" s="53"/>
      <c r="AP957" s="53"/>
      <c r="AQ957" s="53"/>
      <c r="AR957" s="53"/>
      <c r="AS957" s="53"/>
      <c r="AT957" s="53"/>
      <c r="AU957" s="53"/>
      <c r="AV957" s="53"/>
      <c r="AW957" s="53"/>
      <c r="AX957" s="53"/>
      <c r="AY957" s="53"/>
      <c r="AZ957" s="53"/>
      <c r="BA957" s="53"/>
      <c r="BB957" s="53"/>
      <c r="BC957" s="53"/>
      <c r="BD957" s="53"/>
      <c r="BE957" s="53"/>
      <c r="BF957" s="53"/>
      <c r="BG957" s="53"/>
      <c r="BH957" s="53"/>
      <c r="BI957" s="53"/>
      <c r="BJ957" s="53"/>
      <c r="BK957" s="53"/>
      <c r="BL957" s="53"/>
      <c r="BM957" s="53"/>
      <c r="BN957" s="53"/>
      <c r="BO957" s="53"/>
      <c r="BP957" s="53"/>
      <c r="BQ957" s="53"/>
      <c r="BR957" s="53"/>
      <c r="BS957" s="53"/>
      <c r="BT957" s="53"/>
      <c r="BU957" s="53"/>
    </row>
    <row r="958" spans="1:73" s="86" customFormat="1" ht="15.75" thickBot="1">
      <c r="A958" s="51"/>
      <c r="B958" s="51"/>
      <c r="C958" s="51"/>
      <c r="D958" s="51"/>
      <c r="E958" s="51"/>
      <c r="F958" s="51"/>
      <c r="G958" s="51"/>
      <c r="H958" s="51"/>
      <c r="I958" s="51"/>
      <c r="J958" s="51"/>
      <c r="K958" s="51"/>
      <c r="L958" s="51"/>
      <c r="M958" s="51"/>
      <c r="N958" s="51"/>
      <c r="O958" s="44"/>
      <c r="P958" s="44"/>
      <c r="Q958" s="44"/>
      <c r="R958" s="44"/>
      <c r="S958" s="44"/>
      <c r="T958" s="44"/>
      <c r="U958" s="53"/>
      <c r="V958" s="53"/>
      <c r="W958" s="53"/>
      <c r="X958" s="53"/>
      <c r="Y958" s="53"/>
      <c r="Z958" s="53"/>
      <c r="AA958" s="53"/>
      <c r="AB958" s="53"/>
      <c r="AC958" s="53"/>
      <c r="AD958" s="53"/>
      <c r="AE958" s="53"/>
      <c r="AF958" s="53"/>
      <c r="AG958" s="53"/>
      <c r="AH958" s="53"/>
      <c r="AI958" s="53"/>
      <c r="AJ958" s="53"/>
      <c r="AK958" s="53"/>
      <c r="AL958" s="53"/>
      <c r="AM958" s="53"/>
      <c r="AN958" s="53"/>
      <c r="AO958" s="53"/>
      <c r="AP958" s="53"/>
      <c r="AQ958" s="53"/>
      <c r="AR958" s="53"/>
      <c r="AS958" s="53"/>
      <c r="AT958" s="53"/>
      <c r="AU958" s="53"/>
      <c r="AV958" s="53"/>
      <c r="AW958" s="53"/>
      <c r="AX958" s="53"/>
      <c r="AY958" s="53"/>
      <c r="AZ958" s="53"/>
      <c r="BA958" s="53"/>
      <c r="BB958" s="53"/>
      <c r="BC958" s="53"/>
      <c r="BD958" s="53"/>
      <c r="BE958" s="53"/>
      <c r="BF958" s="53"/>
      <c r="BG958" s="53"/>
      <c r="BH958" s="53"/>
      <c r="BI958" s="53"/>
      <c r="BJ958" s="53"/>
      <c r="BK958" s="53"/>
      <c r="BL958" s="53"/>
      <c r="BM958" s="53"/>
      <c r="BN958" s="53"/>
      <c r="BO958" s="53"/>
      <c r="BP958" s="53"/>
      <c r="BQ958" s="53"/>
      <c r="BR958" s="53"/>
      <c r="BS958" s="53"/>
      <c r="BT958" s="53"/>
      <c r="BU958" s="53"/>
    </row>
    <row r="959" spans="1:73" s="86" customFormat="1" ht="15.75" thickBot="1">
      <c r="A959" s="51"/>
      <c r="B959" s="51"/>
      <c r="C959" s="51"/>
      <c r="D959" s="51"/>
      <c r="E959" s="51"/>
      <c r="F959" s="51"/>
      <c r="G959" s="51"/>
      <c r="H959" s="51"/>
      <c r="I959" s="51"/>
      <c r="J959" s="51"/>
      <c r="K959" s="51"/>
      <c r="L959" s="51"/>
      <c r="M959" s="51"/>
      <c r="N959" s="51"/>
      <c r="O959" s="44"/>
      <c r="P959" s="44"/>
      <c r="Q959" s="44"/>
      <c r="R959" s="44"/>
      <c r="S959" s="44"/>
      <c r="T959" s="44"/>
      <c r="U959" s="53"/>
      <c r="V959" s="53"/>
      <c r="W959" s="53"/>
      <c r="X959" s="53"/>
      <c r="Y959" s="53"/>
      <c r="Z959" s="53"/>
      <c r="AA959" s="53"/>
      <c r="AB959" s="53"/>
      <c r="AC959" s="53"/>
      <c r="AD959" s="53"/>
      <c r="AE959" s="53"/>
      <c r="AF959" s="53"/>
      <c r="AG959" s="53"/>
      <c r="AH959" s="53"/>
      <c r="AI959" s="53"/>
      <c r="AJ959" s="53"/>
      <c r="AK959" s="53"/>
      <c r="AL959" s="53"/>
      <c r="AM959" s="53"/>
      <c r="AN959" s="53"/>
      <c r="AO959" s="53"/>
      <c r="AP959" s="53"/>
      <c r="AQ959" s="53"/>
      <c r="AR959" s="53"/>
      <c r="AS959" s="53"/>
      <c r="AT959" s="53"/>
      <c r="AU959" s="53"/>
      <c r="AV959" s="53"/>
      <c r="AW959" s="53"/>
      <c r="AX959" s="53"/>
      <c r="AY959" s="53"/>
      <c r="AZ959" s="53"/>
      <c r="BA959" s="53"/>
      <c r="BB959" s="53"/>
      <c r="BC959" s="53"/>
      <c r="BD959" s="53"/>
      <c r="BE959" s="53"/>
      <c r="BF959" s="53"/>
      <c r="BG959" s="53"/>
      <c r="BH959" s="53"/>
      <c r="BI959" s="53"/>
      <c r="BJ959" s="53"/>
      <c r="BK959" s="53"/>
      <c r="BL959" s="53"/>
      <c r="BM959" s="53"/>
      <c r="BN959" s="53"/>
      <c r="BO959" s="53"/>
      <c r="BP959" s="53"/>
      <c r="BQ959" s="53"/>
      <c r="BR959" s="53"/>
      <c r="BS959" s="53"/>
      <c r="BT959" s="53"/>
      <c r="BU959" s="53"/>
    </row>
    <row r="960" spans="1:73" s="86" customFormat="1" ht="15.75" thickBot="1">
      <c r="A960" s="51"/>
      <c r="B960" s="51"/>
      <c r="C960" s="51"/>
      <c r="D960" s="51"/>
      <c r="E960" s="51"/>
      <c r="F960" s="51"/>
      <c r="G960" s="51"/>
      <c r="H960" s="51"/>
      <c r="I960" s="51"/>
      <c r="J960" s="51"/>
      <c r="K960" s="51"/>
      <c r="L960" s="51"/>
      <c r="M960" s="51"/>
      <c r="N960" s="51"/>
      <c r="O960" s="44"/>
      <c r="P960" s="44"/>
      <c r="Q960" s="44"/>
      <c r="R960" s="44"/>
      <c r="S960" s="44"/>
      <c r="T960" s="44"/>
      <c r="U960" s="53"/>
      <c r="V960" s="53"/>
      <c r="W960" s="53"/>
      <c r="X960" s="53"/>
      <c r="Y960" s="53"/>
      <c r="Z960" s="53"/>
      <c r="AA960" s="53"/>
      <c r="AB960" s="53"/>
      <c r="AC960" s="53"/>
      <c r="AD960" s="53"/>
      <c r="AE960" s="53"/>
      <c r="AF960" s="53"/>
      <c r="AG960" s="53"/>
      <c r="AH960" s="53"/>
      <c r="AI960" s="53"/>
      <c r="AJ960" s="53"/>
      <c r="AK960" s="53"/>
      <c r="AL960" s="53"/>
      <c r="AM960" s="53"/>
      <c r="AN960" s="53"/>
      <c r="AO960" s="53"/>
      <c r="AP960" s="53"/>
      <c r="AQ960" s="53"/>
      <c r="AR960" s="53"/>
      <c r="AS960" s="53"/>
      <c r="AT960" s="53"/>
      <c r="AU960" s="53"/>
      <c r="AV960" s="53"/>
      <c r="AW960" s="53"/>
      <c r="AX960" s="53"/>
      <c r="AY960" s="53"/>
      <c r="AZ960" s="53"/>
      <c r="BA960" s="53"/>
      <c r="BB960" s="53"/>
      <c r="BC960" s="53"/>
      <c r="BD960" s="53"/>
      <c r="BE960" s="53"/>
      <c r="BF960" s="53"/>
      <c r="BG960" s="53"/>
      <c r="BH960" s="53"/>
      <c r="BI960" s="53"/>
      <c r="BJ960" s="53"/>
      <c r="BK960" s="53"/>
      <c r="BL960" s="53"/>
      <c r="BM960" s="53"/>
      <c r="BN960" s="53"/>
      <c r="BO960" s="53"/>
      <c r="BP960" s="53"/>
      <c r="BQ960" s="53"/>
      <c r="BR960" s="53"/>
      <c r="BS960" s="53"/>
      <c r="BT960" s="53"/>
      <c r="BU960" s="53"/>
    </row>
    <row r="961" spans="1:73" s="86" customFormat="1" ht="15.75" thickBot="1">
      <c r="A961" s="51"/>
      <c r="B961" s="51"/>
      <c r="C961" s="51"/>
      <c r="D961" s="51"/>
      <c r="E961" s="51"/>
      <c r="F961" s="51"/>
      <c r="G961" s="51"/>
      <c r="H961" s="51"/>
      <c r="I961" s="51"/>
      <c r="J961" s="51"/>
      <c r="K961" s="51"/>
      <c r="L961" s="51"/>
      <c r="M961" s="51"/>
      <c r="N961" s="51"/>
      <c r="O961" s="44"/>
      <c r="P961" s="44"/>
      <c r="Q961" s="44"/>
      <c r="R961" s="44"/>
      <c r="S961" s="44"/>
      <c r="T961" s="44"/>
      <c r="U961" s="53"/>
      <c r="V961" s="53"/>
      <c r="W961" s="53"/>
      <c r="X961" s="53"/>
      <c r="Y961" s="53"/>
      <c r="Z961" s="53"/>
      <c r="AA961" s="53"/>
      <c r="AB961" s="53"/>
      <c r="AC961" s="53"/>
      <c r="AD961" s="53"/>
      <c r="AE961" s="53"/>
      <c r="AF961" s="53"/>
      <c r="AG961" s="53"/>
      <c r="AH961" s="53"/>
      <c r="AI961" s="53"/>
      <c r="AJ961" s="53"/>
      <c r="AK961" s="53"/>
      <c r="AL961" s="53"/>
      <c r="AM961" s="53"/>
      <c r="AN961" s="53"/>
      <c r="AO961" s="53"/>
      <c r="AP961" s="53"/>
      <c r="AQ961" s="53"/>
      <c r="AR961" s="53"/>
      <c r="AS961" s="53"/>
      <c r="AT961" s="53"/>
      <c r="AU961" s="53"/>
      <c r="AV961" s="53"/>
      <c r="AW961" s="53"/>
      <c r="AX961" s="53"/>
      <c r="AY961" s="53"/>
      <c r="AZ961" s="53"/>
      <c r="BA961" s="53"/>
      <c r="BB961" s="53"/>
      <c r="BC961" s="53"/>
      <c r="BD961" s="53"/>
      <c r="BE961" s="53"/>
      <c r="BF961" s="53"/>
      <c r="BG961" s="53"/>
      <c r="BH961" s="53"/>
      <c r="BI961" s="53"/>
      <c r="BJ961" s="53"/>
      <c r="BK961" s="53"/>
      <c r="BL961" s="53"/>
      <c r="BM961" s="53"/>
      <c r="BN961" s="53"/>
      <c r="BO961" s="53"/>
      <c r="BP961" s="53"/>
      <c r="BQ961" s="53"/>
      <c r="BR961" s="53"/>
      <c r="BS961" s="53"/>
      <c r="BT961" s="53"/>
      <c r="BU961" s="53"/>
    </row>
    <row r="962" spans="1:73" s="86" customFormat="1" ht="15.75" thickBot="1">
      <c r="A962" s="51"/>
      <c r="B962" s="51"/>
      <c r="C962" s="51"/>
      <c r="D962" s="51"/>
      <c r="E962" s="51"/>
      <c r="F962" s="51"/>
      <c r="G962" s="51"/>
      <c r="H962" s="51"/>
      <c r="I962" s="51"/>
      <c r="J962" s="51"/>
      <c r="K962" s="51"/>
      <c r="L962" s="51"/>
      <c r="M962" s="51"/>
      <c r="N962" s="51"/>
      <c r="O962" s="44"/>
      <c r="P962" s="44"/>
      <c r="Q962" s="44"/>
      <c r="R962" s="44"/>
      <c r="S962" s="44"/>
      <c r="T962" s="44"/>
      <c r="U962" s="53"/>
      <c r="V962" s="53"/>
      <c r="W962" s="53"/>
      <c r="X962" s="53"/>
      <c r="Y962" s="53"/>
      <c r="Z962" s="53"/>
      <c r="AA962" s="53"/>
      <c r="AB962" s="53"/>
      <c r="AC962" s="53"/>
      <c r="AD962" s="53"/>
      <c r="AE962" s="53"/>
      <c r="AF962" s="53"/>
      <c r="AG962" s="53"/>
      <c r="AH962" s="53"/>
      <c r="AI962" s="53"/>
      <c r="AJ962" s="53"/>
      <c r="AK962" s="53"/>
      <c r="AL962" s="53"/>
      <c r="AM962" s="53"/>
      <c r="AN962" s="53"/>
      <c r="AO962" s="53"/>
      <c r="AP962" s="53"/>
      <c r="AQ962" s="53"/>
      <c r="AR962" s="53"/>
      <c r="AS962" s="53"/>
      <c r="AT962" s="53"/>
      <c r="AU962" s="53"/>
      <c r="AV962" s="53"/>
      <c r="AW962" s="53"/>
      <c r="AX962" s="53"/>
      <c r="AY962" s="53"/>
      <c r="AZ962" s="53"/>
      <c r="BA962" s="53"/>
      <c r="BB962" s="53"/>
      <c r="BC962" s="53"/>
      <c r="BD962" s="53"/>
      <c r="BE962" s="53"/>
      <c r="BF962" s="53"/>
      <c r="BG962" s="53"/>
      <c r="BH962" s="53"/>
      <c r="BI962" s="53"/>
      <c r="BJ962" s="53"/>
      <c r="BK962" s="53"/>
      <c r="BL962" s="53"/>
      <c r="BM962" s="53"/>
      <c r="BN962" s="53"/>
      <c r="BO962" s="53"/>
      <c r="BP962" s="53"/>
      <c r="BQ962" s="53"/>
      <c r="BR962" s="53"/>
      <c r="BS962" s="53"/>
      <c r="BT962" s="53"/>
      <c r="BU962" s="53"/>
    </row>
    <row r="963" spans="1:73" s="47" customFormat="1" ht="15.75">
      <c r="A963" s="88" t="s">
        <v>1386</v>
      </c>
      <c r="B963" s="45"/>
      <c r="C963" s="45"/>
      <c r="D963" s="45"/>
      <c r="E963" s="45"/>
      <c r="F963" s="45"/>
      <c r="G963" s="45"/>
      <c r="H963" s="45"/>
      <c r="I963" s="45"/>
      <c r="J963" s="45"/>
      <c r="K963" s="44"/>
      <c r="L963" s="44"/>
      <c r="M963" s="45"/>
      <c r="N963" s="45"/>
      <c r="O963" s="44"/>
      <c r="P963" s="44"/>
      <c r="Q963" s="44"/>
      <c r="R963" s="44"/>
      <c r="S963" s="44"/>
      <c r="T963" s="44"/>
      <c r="U963" s="53"/>
      <c r="V963" s="53"/>
      <c r="W963" s="53"/>
      <c r="X963" s="53"/>
      <c r="Y963" s="53"/>
      <c r="Z963" s="53"/>
      <c r="AA963" s="53"/>
      <c r="AB963" s="53"/>
      <c r="AC963" s="53"/>
      <c r="AD963" s="53"/>
      <c r="AE963" s="53"/>
      <c r="AF963" s="53"/>
      <c r="AG963" s="53"/>
      <c r="AH963" s="53"/>
      <c r="AI963" s="53"/>
      <c r="AJ963" s="53"/>
      <c r="AK963" s="53"/>
      <c r="AL963" s="53"/>
      <c r="AM963" s="53"/>
      <c r="AN963" s="53"/>
      <c r="AO963" s="53"/>
      <c r="AP963" s="53"/>
      <c r="AQ963" s="53"/>
      <c r="AR963" s="53"/>
      <c r="AS963" s="53"/>
      <c r="AT963" s="53"/>
      <c r="AU963" s="53"/>
      <c r="AV963" s="53"/>
      <c r="AW963" s="53"/>
      <c r="AX963" s="53"/>
      <c r="AY963" s="53"/>
      <c r="AZ963" s="53"/>
      <c r="BA963" s="53"/>
      <c r="BB963" s="53"/>
      <c r="BC963" s="53"/>
      <c r="BD963" s="53"/>
      <c r="BE963" s="53"/>
      <c r="BF963" s="53"/>
      <c r="BG963" s="53"/>
      <c r="BH963" s="53"/>
      <c r="BI963" s="53"/>
      <c r="BJ963" s="53"/>
      <c r="BK963" s="53"/>
      <c r="BL963" s="53"/>
      <c r="BM963" s="53"/>
      <c r="BN963" s="53"/>
      <c r="BO963" s="53"/>
      <c r="BP963" s="53"/>
      <c r="BQ963" s="53"/>
      <c r="BR963" s="53"/>
      <c r="BS963" s="53"/>
      <c r="BT963" s="53"/>
      <c r="BU963" s="53"/>
    </row>
    <row r="964" spans="1:73" s="47" customFormat="1" ht="15.75">
      <c r="A964" s="88" t="s">
        <v>1387</v>
      </c>
      <c r="B964" s="45"/>
      <c r="C964" s="45"/>
      <c r="D964" s="45"/>
      <c r="E964" s="45"/>
      <c r="F964" s="45"/>
      <c r="G964" s="45"/>
      <c r="H964" s="45"/>
      <c r="I964" s="45"/>
      <c r="J964" s="45"/>
      <c r="K964" s="44"/>
      <c r="L964" s="44"/>
      <c r="M964" s="45"/>
      <c r="N964" s="45"/>
      <c r="O964" s="44"/>
      <c r="P964" s="44"/>
      <c r="Q964" s="44"/>
      <c r="R964" s="44"/>
      <c r="S964" s="44"/>
      <c r="T964" s="44"/>
      <c r="U964" s="53"/>
      <c r="V964" s="53"/>
      <c r="W964" s="53"/>
      <c r="X964" s="53"/>
      <c r="Y964" s="53"/>
      <c r="Z964" s="53"/>
      <c r="AA964" s="53"/>
      <c r="AB964" s="53"/>
      <c r="AC964" s="53"/>
      <c r="AD964" s="53"/>
      <c r="AE964" s="53"/>
      <c r="AF964" s="53"/>
      <c r="AG964" s="53"/>
      <c r="AH964" s="53"/>
      <c r="AI964" s="53"/>
      <c r="AJ964" s="53"/>
      <c r="AK964" s="53"/>
      <c r="AL964" s="53"/>
      <c r="AM964" s="53"/>
      <c r="AN964" s="53"/>
      <c r="AO964" s="53"/>
      <c r="AP964" s="53"/>
      <c r="AQ964" s="53"/>
      <c r="AR964" s="53"/>
      <c r="AS964" s="53"/>
      <c r="AT964" s="53"/>
      <c r="AU964" s="53"/>
      <c r="AV964" s="53"/>
      <c r="AW964" s="53"/>
      <c r="AX964" s="53"/>
      <c r="AY964" s="53"/>
      <c r="AZ964" s="53"/>
      <c r="BA964" s="53"/>
      <c r="BB964" s="53"/>
      <c r="BC964" s="53"/>
      <c r="BD964" s="53"/>
      <c r="BE964" s="53"/>
      <c r="BF964" s="53"/>
      <c r="BG964" s="53"/>
      <c r="BH964" s="53"/>
      <c r="BI964" s="53"/>
      <c r="BJ964" s="53"/>
      <c r="BK964" s="53"/>
      <c r="BL964" s="53"/>
      <c r="BM964" s="53"/>
      <c r="BN964" s="53"/>
      <c r="BO964" s="53"/>
      <c r="BP964" s="53"/>
      <c r="BQ964" s="53"/>
      <c r="BR964" s="53"/>
      <c r="BS964" s="53"/>
      <c r="BT964" s="53"/>
      <c r="BU964" s="53"/>
    </row>
    <row r="965" spans="1:73" s="47" customFormat="1" ht="15.75">
      <c r="A965" s="88" t="s">
        <v>1388</v>
      </c>
      <c r="B965" s="45"/>
      <c r="C965" s="45"/>
      <c r="D965" s="45"/>
      <c r="E965" s="45"/>
      <c r="F965" s="45"/>
      <c r="G965" s="45"/>
      <c r="H965" s="45"/>
      <c r="I965" s="45"/>
      <c r="J965" s="45"/>
      <c r="K965" s="44"/>
      <c r="L965" s="44"/>
      <c r="M965" s="45"/>
      <c r="N965" s="45"/>
      <c r="O965" s="44"/>
      <c r="P965" s="44"/>
      <c r="Q965" s="44"/>
      <c r="R965" s="44"/>
      <c r="S965" s="44"/>
      <c r="T965" s="44"/>
      <c r="U965" s="53"/>
      <c r="V965" s="53"/>
      <c r="W965" s="53"/>
      <c r="X965" s="53"/>
      <c r="Y965" s="53"/>
      <c r="Z965" s="53"/>
      <c r="AA965" s="53"/>
      <c r="AB965" s="53"/>
      <c r="AC965" s="53"/>
      <c r="AD965" s="53"/>
      <c r="AE965" s="53"/>
      <c r="AF965" s="53"/>
      <c r="AG965" s="53"/>
      <c r="AH965" s="53"/>
      <c r="AI965" s="53"/>
      <c r="AJ965" s="53"/>
      <c r="AK965" s="53"/>
      <c r="AL965" s="53"/>
      <c r="AM965" s="53"/>
      <c r="AN965" s="53"/>
      <c r="AO965" s="53"/>
      <c r="AP965" s="53"/>
      <c r="AQ965" s="53"/>
      <c r="AR965" s="53"/>
      <c r="AS965" s="53"/>
      <c r="AT965" s="53"/>
      <c r="AU965" s="53"/>
      <c r="AV965" s="53"/>
      <c r="AW965" s="53"/>
      <c r="AX965" s="53"/>
      <c r="AY965" s="53"/>
      <c r="AZ965" s="53"/>
      <c r="BA965" s="53"/>
      <c r="BB965" s="53"/>
      <c r="BC965" s="53"/>
      <c r="BD965" s="53"/>
      <c r="BE965" s="53"/>
      <c r="BF965" s="53"/>
      <c r="BG965" s="53"/>
      <c r="BH965" s="53"/>
      <c r="BI965" s="53"/>
      <c r="BJ965" s="53"/>
      <c r="BK965" s="53"/>
      <c r="BL965" s="53"/>
      <c r="BM965" s="53"/>
      <c r="BN965" s="53"/>
      <c r="BO965" s="53"/>
      <c r="BP965" s="53"/>
      <c r="BQ965" s="53"/>
      <c r="BR965" s="53"/>
      <c r="BS965" s="53"/>
      <c r="BT965" s="53"/>
      <c r="BU965" s="53"/>
    </row>
    <row r="966" spans="1:73" s="47" customFormat="1" ht="15.75">
      <c r="A966" s="88" t="s">
        <v>1389</v>
      </c>
      <c r="B966" s="45"/>
      <c r="C966" s="45"/>
      <c r="D966" s="45"/>
      <c r="E966" s="45"/>
      <c r="F966" s="45"/>
      <c r="G966" s="45"/>
      <c r="H966" s="45"/>
      <c r="I966" s="45"/>
      <c r="J966" s="45"/>
      <c r="K966" s="44"/>
      <c r="L966" s="44"/>
      <c r="M966" s="45"/>
      <c r="N966" s="45"/>
      <c r="O966" s="44"/>
      <c r="P966" s="44"/>
      <c r="Q966" s="44"/>
      <c r="R966" s="44"/>
      <c r="S966" s="44"/>
      <c r="T966" s="44"/>
      <c r="U966" s="53"/>
      <c r="V966" s="53"/>
      <c r="W966" s="53"/>
      <c r="X966" s="53"/>
      <c r="Y966" s="53"/>
      <c r="Z966" s="53"/>
      <c r="AA966" s="53"/>
      <c r="AB966" s="53"/>
      <c r="AC966" s="53"/>
      <c r="AD966" s="53"/>
      <c r="AE966" s="53"/>
      <c r="AF966" s="53"/>
      <c r="AG966" s="53"/>
      <c r="AH966" s="53"/>
      <c r="AI966" s="53"/>
      <c r="AJ966" s="53"/>
      <c r="AK966" s="53"/>
      <c r="AL966" s="53"/>
      <c r="AM966" s="53"/>
      <c r="AN966" s="53"/>
      <c r="AO966" s="53"/>
      <c r="AP966" s="53"/>
      <c r="AQ966" s="53"/>
      <c r="AR966" s="53"/>
      <c r="AS966" s="53"/>
      <c r="AT966" s="53"/>
      <c r="AU966" s="53"/>
      <c r="AV966" s="53"/>
      <c r="AW966" s="53"/>
      <c r="AX966" s="53"/>
      <c r="AY966" s="53"/>
      <c r="AZ966" s="53"/>
      <c r="BA966" s="53"/>
      <c r="BB966" s="53"/>
      <c r="BC966" s="53"/>
      <c r="BD966" s="53"/>
      <c r="BE966" s="53"/>
      <c r="BF966" s="53"/>
      <c r="BG966" s="53"/>
      <c r="BH966" s="53"/>
      <c r="BI966" s="53"/>
      <c r="BJ966" s="53"/>
      <c r="BK966" s="53"/>
      <c r="BL966" s="53"/>
      <c r="BM966" s="53"/>
      <c r="BN966" s="53"/>
      <c r="BO966" s="53"/>
      <c r="BP966" s="53"/>
      <c r="BQ966" s="53"/>
      <c r="BR966" s="53"/>
      <c r="BS966" s="53"/>
      <c r="BT966" s="53"/>
      <c r="BU966" s="53"/>
    </row>
    <row r="967" spans="1:73" s="47" customFormat="1" ht="15.75">
      <c r="A967" s="88" t="s">
        <v>1390</v>
      </c>
      <c r="B967" s="45"/>
      <c r="C967" s="45"/>
      <c r="D967" s="45"/>
      <c r="E967" s="45"/>
      <c r="F967" s="45"/>
      <c r="G967" s="45"/>
      <c r="H967" s="45"/>
      <c r="I967" s="45"/>
      <c r="J967" s="45"/>
      <c r="K967" s="44"/>
      <c r="L967" s="44"/>
      <c r="M967" s="45"/>
      <c r="N967" s="45"/>
      <c r="O967" s="44"/>
      <c r="P967" s="44"/>
      <c r="Q967" s="44"/>
      <c r="R967" s="44"/>
      <c r="S967" s="44"/>
      <c r="T967" s="44"/>
      <c r="U967" s="53"/>
      <c r="V967" s="53"/>
      <c r="W967" s="53"/>
      <c r="X967" s="53"/>
      <c r="Y967" s="53"/>
      <c r="Z967" s="53"/>
      <c r="AA967" s="53"/>
      <c r="AB967" s="53"/>
      <c r="AC967" s="53"/>
      <c r="AD967" s="53"/>
      <c r="AE967" s="53"/>
      <c r="AF967" s="53"/>
      <c r="AG967" s="53"/>
      <c r="AH967" s="53"/>
      <c r="AI967" s="53"/>
      <c r="AJ967" s="53"/>
      <c r="AK967" s="53"/>
      <c r="AL967" s="53"/>
      <c r="AM967" s="53"/>
      <c r="AN967" s="53"/>
      <c r="AO967" s="53"/>
      <c r="AP967" s="53"/>
      <c r="AQ967" s="53"/>
      <c r="AR967" s="53"/>
      <c r="AS967" s="53"/>
      <c r="AT967" s="53"/>
      <c r="AU967" s="53"/>
      <c r="AV967" s="53"/>
      <c r="AW967" s="53"/>
      <c r="AX967" s="53"/>
      <c r="AY967" s="53"/>
      <c r="AZ967" s="53"/>
      <c r="BA967" s="53"/>
      <c r="BB967" s="53"/>
      <c r="BC967" s="53"/>
      <c r="BD967" s="53"/>
      <c r="BE967" s="53"/>
      <c r="BF967" s="53"/>
      <c r="BG967" s="53"/>
      <c r="BH967" s="53"/>
      <c r="BI967" s="53"/>
      <c r="BJ967" s="53"/>
      <c r="BK967" s="53"/>
      <c r="BL967" s="53"/>
      <c r="BM967" s="53"/>
      <c r="BN967" s="53"/>
      <c r="BO967" s="53"/>
      <c r="BP967" s="53"/>
      <c r="BQ967" s="53"/>
      <c r="BR967" s="53"/>
      <c r="BS967" s="53"/>
      <c r="BT967" s="53"/>
      <c r="BU967" s="53"/>
    </row>
    <row r="968" spans="1:73" s="47" customFormat="1" ht="15.75">
      <c r="A968" s="88" t="s">
        <v>1391</v>
      </c>
      <c r="B968" s="45"/>
      <c r="C968" s="45"/>
      <c r="D968" s="45"/>
      <c r="E968" s="45"/>
      <c r="F968" s="45"/>
      <c r="G968" s="45"/>
      <c r="H968" s="45"/>
      <c r="I968" s="45"/>
      <c r="J968" s="45"/>
      <c r="K968" s="44"/>
      <c r="L968" s="44"/>
      <c r="M968" s="45"/>
      <c r="N968" s="45"/>
      <c r="O968" s="44"/>
      <c r="P968" s="44"/>
      <c r="Q968" s="44"/>
      <c r="R968" s="44"/>
      <c r="S968" s="44"/>
      <c r="T968" s="44"/>
      <c r="U968" s="53"/>
      <c r="V968" s="53"/>
      <c r="W968" s="53"/>
      <c r="X968" s="53"/>
      <c r="Y968" s="53"/>
      <c r="Z968" s="53"/>
      <c r="AA968" s="53"/>
      <c r="AB968" s="53"/>
      <c r="AC968" s="53"/>
      <c r="AD968" s="53"/>
      <c r="AE968" s="53"/>
      <c r="AF968" s="53"/>
      <c r="AG968" s="53"/>
      <c r="AH968" s="53"/>
      <c r="AI968" s="53"/>
      <c r="AJ968" s="53"/>
      <c r="AK968" s="53"/>
      <c r="AL968" s="53"/>
      <c r="AM968" s="53"/>
      <c r="AN968" s="53"/>
      <c r="AO968" s="53"/>
      <c r="AP968" s="53"/>
      <c r="AQ968" s="53"/>
      <c r="AR968" s="53"/>
      <c r="AS968" s="53"/>
      <c r="AT968" s="53"/>
      <c r="AU968" s="53"/>
      <c r="AV968" s="53"/>
      <c r="AW968" s="53"/>
      <c r="AX968" s="53"/>
      <c r="AY968" s="53"/>
      <c r="AZ968" s="53"/>
      <c r="BA968" s="53"/>
      <c r="BB968" s="53"/>
      <c r="BC968" s="53"/>
      <c r="BD968" s="53"/>
      <c r="BE968" s="53"/>
      <c r="BF968" s="53"/>
      <c r="BG968" s="53"/>
      <c r="BH968" s="53"/>
      <c r="BI968" s="53"/>
      <c r="BJ968" s="53"/>
      <c r="BK968" s="53"/>
      <c r="BL968" s="53"/>
      <c r="BM968" s="53"/>
      <c r="BN968" s="53"/>
      <c r="BO968" s="53"/>
      <c r="BP968" s="53"/>
      <c r="BQ968" s="53"/>
      <c r="BR968" s="53"/>
      <c r="BS968" s="53"/>
      <c r="BT968" s="53"/>
      <c r="BU968" s="53"/>
    </row>
    <row r="969" spans="1:73" s="47" customFormat="1" ht="15.75">
      <c r="A969" s="88" t="s">
        <v>1392</v>
      </c>
      <c r="B969" s="45"/>
      <c r="C969" s="45"/>
      <c r="D969" s="45"/>
      <c r="E969" s="45"/>
      <c r="F969" s="45"/>
      <c r="G969" s="45"/>
      <c r="H969" s="45"/>
      <c r="I969" s="45"/>
      <c r="J969" s="45"/>
      <c r="K969" s="44"/>
      <c r="L969" s="44"/>
      <c r="M969" s="45"/>
      <c r="N969" s="45"/>
      <c r="O969" s="44"/>
      <c r="P969" s="44"/>
      <c r="Q969" s="44"/>
      <c r="R969" s="44"/>
      <c r="S969" s="44"/>
      <c r="T969" s="44"/>
      <c r="U969" s="53"/>
      <c r="V969" s="53"/>
      <c r="W969" s="53"/>
      <c r="X969" s="53"/>
      <c r="Y969" s="53"/>
      <c r="Z969" s="53"/>
      <c r="AA969" s="53"/>
      <c r="AB969" s="53"/>
      <c r="AC969" s="53"/>
      <c r="AD969" s="53"/>
      <c r="AE969" s="53"/>
      <c r="AF969" s="53"/>
      <c r="AG969" s="53"/>
      <c r="AH969" s="53"/>
      <c r="AI969" s="53"/>
      <c r="AJ969" s="53"/>
      <c r="AK969" s="53"/>
      <c r="AL969" s="53"/>
      <c r="AM969" s="53"/>
      <c r="AN969" s="53"/>
      <c r="AO969" s="53"/>
      <c r="AP969" s="53"/>
      <c r="AQ969" s="53"/>
      <c r="AR969" s="53"/>
      <c r="AS969" s="53"/>
      <c r="AT969" s="53"/>
      <c r="AU969" s="53"/>
      <c r="AV969" s="53"/>
      <c r="AW969" s="53"/>
      <c r="AX969" s="53"/>
      <c r="AY969" s="53"/>
      <c r="AZ969" s="53"/>
      <c r="BA969" s="53"/>
      <c r="BB969" s="53"/>
      <c r="BC969" s="53"/>
      <c r="BD969" s="53"/>
      <c r="BE969" s="53"/>
      <c r="BF969" s="53"/>
      <c r="BG969" s="53"/>
      <c r="BH969" s="53"/>
      <c r="BI969" s="53"/>
      <c r="BJ969" s="53"/>
      <c r="BK969" s="53"/>
      <c r="BL969" s="53"/>
      <c r="BM969" s="53"/>
      <c r="BN969" s="53"/>
      <c r="BO969" s="53"/>
      <c r="BP969" s="53"/>
      <c r="BQ969" s="53"/>
      <c r="BR969" s="53"/>
      <c r="BS969" s="53"/>
      <c r="BT969" s="53"/>
      <c r="BU969" s="53"/>
    </row>
    <row r="970" spans="1:73" s="47" customFormat="1" ht="15.75">
      <c r="A970" s="88" t="s">
        <v>1393</v>
      </c>
      <c r="B970" s="45"/>
      <c r="C970" s="45"/>
      <c r="D970" s="45"/>
      <c r="E970" s="45"/>
      <c r="F970" s="45"/>
      <c r="G970" s="45"/>
      <c r="H970" s="45"/>
      <c r="I970" s="45"/>
      <c r="J970" s="45"/>
      <c r="K970" s="44"/>
      <c r="L970" s="44"/>
      <c r="M970" s="45"/>
      <c r="N970" s="45"/>
      <c r="O970" s="44"/>
      <c r="P970" s="44"/>
      <c r="Q970" s="44"/>
      <c r="R970" s="44"/>
      <c r="S970" s="44"/>
      <c r="T970" s="44"/>
      <c r="U970" s="53"/>
      <c r="V970" s="53"/>
      <c r="W970" s="53"/>
      <c r="X970" s="53"/>
      <c r="Y970" s="53"/>
      <c r="Z970" s="53"/>
      <c r="AA970" s="53"/>
      <c r="AB970" s="53"/>
      <c r="AC970" s="53"/>
      <c r="AD970" s="53"/>
      <c r="AE970" s="53"/>
      <c r="AF970" s="53"/>
      <c r="AG970" s="53"/>
      <c r="AH970" s="53"/>
      <c r="AI970" s="53"/>
      <c r="AJ970" s="53"/>
      <c r="AK970" s="53"/>
      <c r="AL970" s="53"/>
      <c r="AM970" s="53"/>
      <c r="AN970" s="53"/>
      <c r="AO970" s="53"/>
      <c r="AP970" s="53"/>
      <c r="AQ970" s="53"/>
      <c r="AR970" s="53"/>
      <c r="AS970" s="53"/>
      <c r="AT970" s="53"/>
      <c r="AU970" s="53"/>
      <c r="AV970" s="53"/>
      <c r="AW970" s="53"/>
      <c r="AX970" s="53"/>
      <c r="AY970" s="53"/>
      <c r="AZ970" s="53"/>
      <c r="BA970" s="53"/>
      <c r="BB970" s="53"/>
      <c r="BC970" s="53"/>
      <c r="BD970" s="53"/>
      <c r="BE970" s="53"/>
      <c r="BF970" s="53"/>
      <c r="BG970" s="53"/>
      <c r="BH970" s="53"/>
      <c r="BI970" s="53"/>
      <c r="BJ970" s="53"/>
      <c r="BK970" s="53"/>
      <c r="BL970" s="53"/>
      <c r="BM970" s="53"/>
      <c r="BN970" s="53"/>
      <c r="BO970" s="53"/>
      <c r="BP970" s="53"/>
      <c r="BQ970" s="53"/>
      <c r="BR970" s="53"/>
      <c r="BS970" s="53"/>
      <c r="BT970" s="53"/>
      <c r="BU970" s="53"/>
    </row>
    <row r="971" spans="1:73" s="47" customFormat="1" ht="15.75">
      <c r="A971" s="88" t="s">
        <v>1394</v>
      </c>
      <c r="B971" s="45"/>
      <c r="C971" s="45"/>
      <c r="D971" s="45"/>
      <c r="E971" s="45"/>
      <c r="F971" s="45"/>
      <c r="G971" s="45"/>
      <c r="H971" s="45"/>
      <c r="I971" s="45"/>
      <c r="J971" s="45"/>
      <c r="K971" s="44"/>
      <c r="L971" s="44"/>
      <c r="M971" s="45"/>
      <c r="N971" s="45"/>
      <c r="O971" s="44"/>
      <c r="P971" s="44"/>
      <c r="Q971" s="44"/>
      <c r="R971" s="44"/>
      <c r="S971" s="44"/>
      <c r="T971" s="44"/>
      <c r="U971" s="53"/>
      <c r="V971" s="53"/>
      <c r="W971" s="53"/>
      <c r="X971" s="53"/>
      <c r="Y971" s="53"/>
      <c r="Z971" s="53"/>
      <c r="AA971" s="53"/>
      <c r="AB971" s="53"/>
      <c r="AC971" s="53"/>
      <c r="AD971" s="53"/>
      <c r="AE971" s="53"/>
      <c r="AF971" s="53"/>
      <c r="AG971" s="53"/>
      <c r="AH971" s="53"/>
      <c r="AI971" s="53"/>
      <c r="AJ971" s="53"/>
      <c r="AK971" s="53"/>
      <c r="AL971" s="53"/>
      <c r="AM971" s="53"/>
      <c r="AN971" s="53"/>
      <c r="AO971" s="53"/>
      <c r="AP971" s="53"/>
      <c r="AQ971" s="53"/>
      <c r="AR971" s="53"/>
      <c r="AS971" s="53"/>
      <c r="AT971" s="53"/>
      <c r="AU971" s="53"/>
      <c r="AV971" s="53"/>
      <c r="AW971" s="53"/>
      <c r="AX971" s="53"/>
      <c r="AY971" s="53"/>
      <c r="AZ971" s="53"/>
      <c r="BA971" s="53"/>
      <c r="BB971" s="53"/>
      <c r="BC971" s="53"/>
      <c r="BD971" s="53"/>
      <c r="BE971" s="53"/>
      <c r="BF971" s="53"/>
      <c r="BG971" s="53"/>
      <c r="BH971" s="53"/>
      <c r="BI971" s="53"/>
      <c r="BJ971" s="53"/>
      <c r="BK971" s="53"/>
      <c r="BL971" s="53"/>
      <c r="BM971" s="53"/>
      <c r="BN971" s="53"/>
      <c r="BO971" s="53"/>
      <c r="BP971" s="53"/>
      <c r="BQ971" s="53"/>
      <c r="BR971" s="53"/>
      <c r="BS971" s="53"/>
      <c r="BT971" s="53"/>
      <c r="BU971" s="53"/>
    </row>
    <row r="972" spans="1:73" s="47" customFormat="1" ht="15.75">
      <c r="A972" s="88" t="s">
        <v>1395</v>
      </c>
      <c r="B972" s="45"/>
      <c r="C972" s="45"/>
      <c r="D972" s="45"/>
      <c r="E972" s="45"/>
      <c r="F972" s="45"/>
      <c r="G972" s="45"/>
      <c r="H972" s="45"/>
      <c r="I972" s="45"/>
      <c r="J972" s="45"/>
      <c r="K972" s="44"/>
      <c r="L972" s="44"/>
      <c r="M972" s="45"/>
      <c r="N972" s="45"/>
      <c r="O972" s="44"/>
      <c r="P972" s="44"/>
      <c r="Q972" s="44"/>
      <c r="R972" s="44"/>
      <c r="S972" s="44"/>
      <c r="T972" s="44"/>
      <c r="U972" s="53"/>
      <c r="V972" s="53"/>
      <c r="W972" s="53"/>
      <c r="X972" s="53"/>
      <c r="Y972" s="53"/>
      <c r="Z972" s="53"/>
      <c r="AA972" s="53"/>
      <c r="AB972" s="53"/>
      <c r="AC972" s="53"/>
      <c r="AD972" s="53"/>
      <c r="AE972" s="53"/>
      <c r="AF972" s="53"/>
      <c r="AG972" s="53"/>
      <c r="AH972" s="53"/>
      <c r="AI972" s="53"/>
      <c r="AJ972" s="53"/>
      <c r="AK972" s="53"/>
      <c r="AL972" s="53"/>
      <c r="AM972" s="53"/>
      <c r="AN972" s="53"/>
      <c r="AO972" s="53"/>
      <c r="AP972" s="53"/>
      <c r="AQ972" s="53"/>
      <c r="AR972" s="53"/>
      <c r="AS972" s="53"/>
      <c r="AT972" s="53"/>
      <c r="AU972" s="53"/>
      <c r="AV972" s="53"/>
      <c r="AW972" s="53"/>
      <c r="AX972" s="53"/>
      <c r="AY972" s="53"/>
      <c r="AZ972" s="53"/>
      <c r="BA972" s="53"/>
      <c r="BB972" s="53"/>
      <c r="BC972" s="53"/>
      <c r="BD972" s="53"/>
      <c r="BE972" s="53"/>
      <c r="BF972" s="53"/>
      <c r="BG972" s="53"/>
      <c r="BH972" s="53"/>
      <c r="BI972" s="53"/>
      <c r="BJ972" s="53"/>
      <c r="BK972" s="53"/>
      <c r="BL972" s="53"/>
      <c r="BM972" s="53"/>
      <c r="BN972" s="53"/>
      <c r="BO972" s="53"/>
      <c r="BP972" s="53"/>
      <c r="BQ972" s="53"/>
      <c r="BR972" s="53"/>
      <c r="BS972" s="53"/>
      <c r="BT972" s="53"/>
      <c r="BU972" s="53"/>
    </row>
    <row r="973" spans="1:73" s="47" customFormat="1" ht="15.75">
      <c r="A973" s="88" t="s">
        <v>1396</v>
      </c>
      <c r="B973" s="45"/>
      <c r="C973" s="45"/>
      <c r="D973" s="45"/>
      <c r="E973" s="45"/>
      <c r="F973" s="45"/>
      <c r="G973" s="45"/>
      <c r="H973" s="45"/>
      <c r="I973" s="45"/>
      <c r="J973" s="45"/>
      <c r="K973" s="44"/>
      <c r="L973" s="44"/>
      <c r="M973" s="45"/>
      <c r="N973" s="45"/>
      <c r="O973" s="44"/>
      <c r="P973" s="44"/>
      <c r="Q973" s="44"/>
      <c r="R973" s="44"/>
      <c r="S973" s="44"/>
      <c r="T973" s="44"/>
      <c r="U973" s="53"/>
      <c r="V973" s="53"/>
      <c r="W973" s="53"/>
      <c r="X973" s="53"/>
      <c r="Y973" s="53"/>
      <c r="Z973" s="53"/>
      <c r="AA973" s="53"/>
      <c r="AB973" s="53"/>
      <c r="AC973" s="53"/>
      <c r="AD973" s="53"/>
      <c r="AE973" s="53"/>
      <c r="AF973" s="53"/>
      <c r="AG973" s="53"/>
      <c r="AH973" s="53"/>
      <c r="AI973" s="53"/>
      <c r="AJ973" s="53"/>
      <c r="AK973" s="53"/>
      <c r="AL973" s="53"/>
      <c r="AM973" s="53"/>
      <c r="AN973" s="53"/>
      <c r="AO973" s="53"/>
      <c r="AP973" s="53"/>
      <c r="AQ973" s="53"/>
      <c r="AR973" s="53"/>
      <c r="AS973" s="53"/>
      <c r="AT973" s="53"/>
      <c r="AU973" s="53"/>
      <c r="AV973" s="53"/>
      <c r="AW973" s="53"/>
      <c r="AX973" s="53"/>
      <c r="AY973" s="53"/>
      <c r="AZ973" s="53"/>
      <c r="BA973" s="53"/>
      <c r="BB973" s="53"/>
      <c r="BC973" s="53"/>
      <c r="BD973" s="53"/>
      <c r="BE973" s="53"/>
      <c r="BF973" s="53"/>
      <c r="BG973" s="53"/>
      <c r="BH973" s="53"/>
      <c r="BI973" s="53"/>
      <c r="BJ973" s="53"/>
      <c r="BK973" s="53"/>
      <c r="BL973" s="53"/>
      <c r="BM973" s="53"/>
      <c r="BN973" s="53"/>
      <c r="BO973" s="53"/>
      <c r="BP973" s="53"/>
      <c r="BQ973" s="53"/>
      <c r="BR973" s="53"/>
      <c r="BS973" s="53"/>
      <c r="BT973" s="53"/>
      <c r="BU973" s="53"/>
    </row>
    <row r="974" spans="1:73" s="47" customFormat="1" ht="15.75">
      <c r="A974" s="88" t="s">
        <v>1397</v>
      </c>
      <c r="B974" s="45"/>
      <c r="C974" s="45"/>
      <c r="D974" s="45"/>
      <c r="E974" s="45"/>
      <c r="F974" s="45"/>
      <c r="G974" s="45"/>
      <c r="H974" s="45"/>
      <c r="I974" s="45"/>
      <c r="J974" s="45"/>
      <c r="K974" s="44"/>
      <c r="L974" s="44"/>
      <c r="M974" s="45"/>
      <c r="N974" s="45"/>
      <c r="O974" s="44"/>
      <c r="P974" s="44"/>
      <c r="Q974" s="44"/>
      <c r="R974" s="44"/>
      <c r="S974" s="44"/>
      <c r="T974" s="44"/>
      <c r="U974" s="53"/>
      <c r="V974" s="53"/>
      <c r="W974" s="53"/>
      <c r="X974" s="53"/>
      <c r="Y974" s="53"/>
      <c r="Z974" s="53"/>
      <c r="AA974" s="53"/>
      <c r="AB974" s="53"/>
      <c r="AC974" s="53"/>
      <c r="AD974" s="53"/>
      <c r="AE974" s="53"/>
      <c r="AF974" s="53"/>
      <c r="AG974" s="53"/>
      <c r="AH974" s="53"/>
      <c r="AI974" s="53"/>
      <c r="AJ974" s="53"/>
      <c r="AK974" s="53"/>
      <c r="AL974" s="53"/>
      <c r="AM974" s="53"/>
      <c r="AN974" s="53"/>
      <c r="AO974" s="53"/>
      <c r="AP974" s="53"/>
      <c r="AQ974" s="53"/>
      <c r="AR974" s="53"/>
      <c r="AS974" s="53"/>
      <c r="AT974" s="53"/>
      <c r="AU974" s="53"/>
      <c r="AV974" s="53"/>
      <c r="AW974" s="53"/>
      <c r="AX974" s="53"/>
      <c r="AY974" s="53"/>
      <c r="AZ974" s="53"/>
      <c r="BA974" s="53"/>
      <c r="BB974" s="53"/>
      <c r="BC974" s="53"/>
      <c r="BD974" s="53"/>
      <c r="BE974" s="53"/>
      <c r="BF974" s="53"/>
      <c r="BG974" s="53"/>
      <c r="BH974" s="53"/>
      <c r="BI974" s="53"/>
      <c r="BJ974" s="53"/>
      <c r="BK974" s="53"/>
      <c r="BL974" s="53"/>
      <c r="BM974" s="53"/>
      <c r="BN974" s="53"/>
      <c r="BO974" s="53"/>
      <c r="BP974" s="53"/>
      <c r="BQ974" s="53"/>
      <c r="BR974" s="53"/>
      <c r="BS974" s="53"/>
      <c r="BT974" s="53"/>
      <c r="BU974" s="53"/>
    </row>
    <row r="975" spans="1:73" s="47" customFormat="1" ht="15.75">
      <c r="A975" s="88" t="s">
        <v>1398</v>
      </c>
      <c r="B975" s="45"/>
      <c r="C975" s="45"/>
      <c r="D975" s="45"/>
      <c r="E975" s="45"/>
      <c r="F975" s="45"/>
      <c r="G975" s="45"/>
      <c r="H975" s="45"/>
      <c r="I975" s="45"/>
      <c r="J975" s="45"/>
      <c r="K975" s="44"/>
      <c r="L975" s="44"/>
      <c r="M975" s="45"/>
      <c r="N975" s="45"/>
      <c r="O975" s="44"/>
      <c r="P975" s="44"/>
      <c r="Q975" s="44"/>
      <c r="R975" s="44"/>
      <c r="S975" s="44"/>
      <c r="T975" s="44"/>
      <c r="U975" s="53"/>
      <c r="V975" s="53"/>
      <c r="W975" s="53"/>
      <c r="X975" s="53"/>
      <c r="Y975" s="53"/>
      <c r="Z975" s="53"/>
      <c r="AA975" s="53"/>
      <c r="AB975" s="53"/>
      <c r="AC975" s="53"/>
      <c r="AD975" s="53"/>
      <c r="AE975" s="53"/>
      <c r="AF975" s="53"/>
      <c r="AG975" s="53"/>
      <c r="AH975" s="53"/>
      <c r="AI975" s="53"/>
      <c r="AJ975" s="53"/>
      <c r="AK975" s="53"/>
      <c r="AL975" s="53"/>
      <c r="AM975" s="53"/>
      <c r="AN975" s="53"/>
      <c r="AO975" s="53"/>
      <c r="AP975" s="53"/>
      <c r="AQ975" s="53"/>
      <c r="AR975" s="53"/>
      <c r="AS975" s="53"/>
      <c r="AT975" s="53"/>
      <c r="AU975" s="53"/>
      <c r="AV975" s="53"/>
      <c r="AW975" s="53"/>
      <c r="AX975" s="53"/>
      <c r="AY975" s="53"/>
      <c r="AZ975" s="53"/>
      <c r="BA975" s="53"/>
      <c r="BB975" s="53"/>
      <c r="BC975" s="53"/>
      <c r="BD975" s="53"/>
      <c r="BE975" s="53"/>
      <c r="BF975" s="53"/>
      <c r="BG975" s="53"/>
      <c r="BH975" s="53"/>
      <c r="BI975" s="53"/>
      <c r="BJ975" s="53"/>
      <c r="BK975" s="53"/>
      <c r="BL975" s="53"/>
      <c r="BM975" s="53"/>
      <c r="BN975" s="53"/>
      <c r="BO975" s="53"/>
      <c r="BP975" s="53"/>
      <c r="BQ975" s="53"/>
      <c r="BR975" s="53"/>
      <c r="BS975" s="53"/>
      <c r="BT975" s="53"/>
      <c r="BU975" s="53"/>
    </row>
    <row r="976" spans="1:73" s="47" customFormat="1" ht="15.75">
      <c r="A976" s="88" t="s">
        <v>1399</v>
      </c>
      <c r="B976" s="45"/>
      <c r="C976" s="45"/>
      <c r="D976" s="45"/>
      <c r="E976" s="45"/>
      <c r="F976" s="45"/>
      <c r="G976" s="45"/>
      <c r="H976" s="45"/>
      <c r="I976" s="45"/>
      <c r="J976" s="45"/>
      <c r="K976" s="44"/>
      <c r="L976" s="44"/>
      <c r="M976" s="45"/>
      <c r="N976" s="45"/>
      <c r="O976" s="44"/>
      <c r="P976" s="44"/>
      <c r="Q976" s="44"/>
      <c r="R976" s="44"/>
      <c r="S976" s="44"/>
      <c r="T976" s="44"/>
      <c r="U976" s="53"/>
      <c r="V976" s="53"/>
      <c r="W976" s="53"/>
      <c r="X976" s="53"/>
      <c r="Y976" s="53"/>
      <c r="Z976" s="53"/>
      <c r="AA976" s="53"/>
      <c r="AB976" s="53"/>
      <c r="AC976" s="53"/>
      <c r="AD976" s="53"/>
      <c r="AE976" s="53"/>
      <c r="AF976" s="53"/>
      <c r="AG976" s="53"/>
      <c r="AH976" s="53"/>
      <c r="AI976" s="53"/>
      <c r="AJ976" s="53"/>
      <c r="AK976" s="53"/>
      <c r="AL976" s="53"/>
      <c r="AM976" s="53"/>
      <c r="AN976" s="53"/>
      <c r="AO976" s="53"/>
      <c r="AP976" s="53"/>
      <c r="AQ976" s="53"/>
      <c r="AR976" s="53"/>
      <c r="AS976" s="53"/>
      <c r="AT976" s="53"/>
      <c r="AU976" s="53"/>
      <c r="AV976" s="53"/>
      <c r="AW976" s="53"/>
      <c r="AX976" s="53"/>
      <c r="AY976" s="53"/>
      <c r="AZ976" s="53"/>
      <c r="BA976" s="53"/>
      <c r="BB976" s="53"/>
      <c r="BC976" s="53"/>
      <c r="BD976" s="53"/>
      <c r="BE976" s="53"/>
      <c r="BF976" s="53"/>
      <c r="BG976" s="53"/>
      <c r="BH976" s="53"/>
      <c r="BI976" s="53"/>
      <c r="BJ976" s="53"/>
      <c r="BK976" s="53"/>
      <c r="BL976" s="53"/>
      <c r="BM976" s="53"/>
      <c r="BN976" s="53"/>
      <c r="BO976" s="53"/>
      <c r="BP976" s="53"/>
      <c r="BQ976" s="53"/>
      <c r="BR976" s="53"/>
      <c r="BS976" s="53"/>
      <c r="BT976" s="53"/>
      <c r="BU976" s="53"/>
    </row>
    <row r="977" spans="1:73" s="47" customFormat="1" ht="15.75">
      <c r="A977" s="88" t="s">
        <v>1400</v>
      </c>
      <c r="B977" s="45"/>
      <c r="C977" s="45"/>
      <c r="D977" s="45"/>
      <c r="E977" s="45"/>
      <c r="F977" s="45"/>
      <c r="G977" s="45"/>
      <c r="H977" s="45"/>
      <c r="I977" s="45"/>
      <c r="J977" s="45"/>
      <c r="K977" s="44"/>
      <c r="L977" s="44"/>
      <c r="M977" s="45"/>
      <c r="N977" s="45"/>
      <c r="O977" s="44"/>
      <c r="P977" s="44"/>
      <c r="Q977" s="44"/>
      <c r="R977" s="44"/>
      <c r="S977" s="44"/>
      <c r="T977" s="44"/>
      <c r="U977" s="53"/>
      <c r="V977" s="53"/>
      <c r="W977" s="53"/>
      <c r="X977" s="53"/>
      <c r="Y977" s="53"/>
      <c r="Z977" s="53"/>
      <c r="AA977" s="53"/>
      <c r="AB977" s="53"/>
      <c r="AC977" s="53"/>
      <c r="AD977" s="53"/>
      <c r="AE977" s="53"/>
      <c r="AF977" s="53"/>
      <c r="AG977" s="53"/>
      <c r="AH977" s="53"/>
      <c r="AI977" s="53"/>
      <c r="AJ977" s="53"/>
      <c r="AK977" s="53"/>
      <c r="AL977" s="53"/>
      <c r="AM977" s="53"/>
      <c r="AN977" s="53"/>
      <c r="AO977" s="53"/>
      <c r="AP977" s="53"/>
      <c r="AQ977" s="53"/>
      <c r="AR977" s="53"/>
      <c r="AS977" s="53"/>
      <c r="AT977" s="53"/>
      <c r="AU977" s="53"/>
      <c r="AV977" s="53"/>
      <c r="AW977" s="53"/>
      <c r="AX977" s="53"/>
      <c r="AY977" s="53"/>
      <c r="AZ977" s="53"/>
      <c r="BA977" s="53"/>
      <c r="BB977" s="53"/>
      <c r="BC977" s="53"/>
      <c r="BD977" s="53"/>
      <c r="BE977" s="53"/>
      <c r="BF977" s="53"/>
      <c r="BG977" s="53"/>
      <c r="BH977" s="53"/>
      <c r="BI977" s="53"/>
      <c r="BJ977" s="53"/>
      <c r="BK977" s="53"/>
      <c r="BL977" s="53"/>
      <c r="BM977" s="53"/>
      <c r="BN977" s="53"/>
      <c r="BO977" s="53"/>
      <c r="BP977" s="53"/>
      <c r="BQ977" s="53"/>
      <c r="BR977" s="53"/>
      <c r="BS977" s="53"/>
      <c r="BT977" s="53"/>
      <c r="BU977" s="53"/>
    </row>
    <row r="978" spans="1:73" s="47" customFormat="1" ht="15.75">
      <c r="A978" s="88" t="s">
        <v>1401</v>
      </c>
      <c r="B978" s="45"/>
      <c r="C978" s="45"/>
      <c r="D978" s="45"/>
      <c r="E978" s="45"/>
      <c r="F978" s="45"/>
      <c r="G978" s="45"/>
      <c r="H978" s="45"/>
      <c r="I978" s="45"/>
      <c r="J978" s="45"/>
      <c r="K978" s="44"/>
      <c r="L978" s="44"/>
      <c r="M978" s="45"/>
      <c r="N978" s="45"/>
      <c r="O978" s="44"/>
      <c r="P978" s="44"/>
      <c r="Q978" s="44"/>
      <c r="R978" s="44"/>
      <c r="S978" s="44"/>
      <c r="T978" s="44"/>
      <c r="U978" s="53"/>
      <c r="V978" s="53"/>
      <c r="W978" s="53"/>
      <c r="X978" s="53"/>
      <c r="Y978" s="53"/>
      <c r="Z978" s="53"/>
      <c r="AA978" s="53"/>
      <c r="AB978" s="53"/>
      <c r="AC978" s="53"/>
      <c r="AD978" s="53"/>
      <c r="AE978" s="53"/>
      <c r="AF978" s="53"/>
      <c r="AG978" s="53"/>
      <c r="AH978" s="53"/>
      <c r="AI978" s="53"/>
      <c r="AJ978" s="53"/>
      <c r="AK978" s="53"/>
      <c r="AL978" s="53"/>
      <c r="AM978" s="53"/>
      <c r="AN978" s="53"/>
      <c r="AO978" s="53"/>
      <c r="AP978" s="53"/>
      <c r="AQ978" s="53"/>
      <c r="AR978" s="53"/>
      <c r="AS978" s="53"/>
      <c r="AT978" s="53"/>
      <c r="AU978" s="53"/>
      <c r="AV978" s="53"/>
      <c r="AW978" s="53"/>
      <c r="AX978" s="53"/>
      <c r="AY978" s="53"/>
      <c r="AZ978" s="53"/>
      <c r="BA978" s="53"/>
      <c r="BB978" s="53"/>
      <c r="BC978" s="53"/>
      <c r="BD978" s="53"/>
      <c r="BE978" s="53"/>
      <c r="BF978" s="53"/>
      <c r="BG978" s="53"/>
      <c r="BH978" s="53"/>
      <c r="BI978" s="53"/>
      <c r="BJ978" s="53"/>
      <c r="BK978" s="53"/>
      <c r="BL978" s="53"/>
      <c r="BM978" s="53"/>
      <c r="BN978" s="53"/>
      <c r="BO978" s="53"/>
      <c r="BP978" s="53"/>
      <c r="BQ978" s="53"/>
      <c r="BR978" s="53"/>
      <c r="BS978" s="53"/>
      <c r="BT978" s="53"/>
      <c r="BU978" s="53"/>
    </row>
    <row r="979" spans="1:73" s="47" customFormat="1" ht="15.75">
      <c r="A979" s="88" t="s">
        <v>1402</v>
      </c>
      <c r="B979" s="45"/>
      <c r="C979" s="45"/>
      <c r="D979" s="45"/>
      <c r="E979" s="45"/>
      <c r="F979" s="45"/>
      <c r="G979" s="45"/>
      <c r="H979" s="45"/>
      <c r="I979" s="45"/>
      <c r="J979" s="45"/>
      <c r="K979" s="44"/>
      <c r="L979" s="44"/>
      <c r="M979" s="45"/>
      <c r="N979" s="45"/>
      <c r="O979" s="44"/>
      <c r="P979" s="44"/>
      <c r="Q979" s="44"/>
      <c r="R979" s="44"/>
      <c r="S979" s="44"/>
      <c r="T979" s="44"/>
      <c r="U979" s="53"/>
      <c r="V979" s="53"/>
      <c r="W979" s="53"/>
      <c r="X979" s="53"/>
      <c r="Y979" s="53"/>
      <c r="Z979" s="53"/>
      <c r="AA979" s="53"/>
      <c r="AB979" s="53"/>
      <c r="AC979" s="53"/>
      <c r="AD979" s="53"/>
      <c r="AE979" s="53"/>
      <c r="AF979" s="53"/>
      <c r="AG979" s="53"/>
      <c r="AH979" s="53"/>
      <c r="AI979" s="53"/>
      <c r="AJ979" s="53"/>
      <c r="AK979" s="53"/>
      <c r="AL979" s="53"/>
      <c r="AM979" s="53"/>
      <c r="AN979" s="53"/>
      <c r="AO979" s="53"/>
      <c r="AP979" s="53"/>
      <c r="AQ979" s="53"/>
      <c r="AR979" s="53"/>
      <c r="AS979" s="53"/>
      <c r="AT979" s="53"/>
      <c r="AU979" s="53"/>
      <c r="AV979" s="53"/>
      <c r="AW979" s="53"/>
      <c r="AX979" s="53"/>
      <c r="AY979" s="53"/>
      <c r="AZ979" s="53"/>
      <c r="BA979" s="53"/>
      <c r="BB979" s="53"/>
      <c r="BC979" s="53"/>
      <c r="BD979" s="53"/>
      <c r="BE979" s="53"/>
      <c r="BF979" s="53"/>
      <c r="BG979" s="53"/>
      <c r="BH979" s="53"/>
      <c r="BI979" s="53"/>
      <c r="BJ979" s="53"/>
      <c r="BK979" s="53"/>
      <c r="BL979" s="53"/>
      <c r="BM979" s="53"/>
      <c r="BN979" s="53"/>
      <c r="BO979" s="53"/>
      <c r="BP979" s="53"/>
      <c r="BQ979" s="53"/>
      <c r="BR979" s="53"/>
      <c r="BS979" s="53"/>
      <c r="BT979" s="53"/>
      <c r="BU979" s="53"/>
    </row>
    <row r="980" spans="1:73" s="47" customFormat="1" ht="15.75">
      <c r="A980" s="88" t="s">
        <v>1403</v>
      </c>
      <c r="B980" s="45"/>
      <c r="C980" s="45"/>
      <c r="D980" s="45"/>
      <c r="E980" s="45"/>
      <c r="F980" s="45"/>
      <c r="G980" s="45"/>
      <c r="H980" s="45"/>
      <c r="I980" s="45"/>
      <c r="J980" s="45"/>
      <c r="K980" s="44"/>
      <c r="L980" s="44"/>
      <c r="M980" s="45"/>
      <c r="N980" s="45"/>
      <c r="O980" s="44"/>
      <c r="P980" s="44"/>
      <c r="Q980" s="44"/>
      <c r="R980" s="44"/>
      <c r="S980" s="44"/>
      <c r="T980" s="44"/>
      <c r="U980" s="53"/>
      <c r="V980" s="53"/>
      <c r="W980" s="53"/>
      <c r="X980" s="53"/>
      <c r="Y980" s="53"/>
      <c r="Z980" s="53"/>
      <c r="AA980" s="53"/>
      <c r="AB980" s="53"/>
      <c r="AC980" s="53"/>
      <c r="AD980" s="53"/>
      <c r="AE980" s="53"/>
      <c r="AF980" s="53"/>
      <c r="AG980" s="53"/>
      <c r="AH980" s="53"/>
      <c r="AI980" s="53"/>
      <c r="AJ980" s="53"/>
      <c r="AK980" s="53"/>
      <c r="AL980" s="53"/>
      <c r="AM980" s="53"/>
      <c r="AN980" s="53"/>
      <c r="AO980" s="53"/>
      <c r="AP980" s="53"/>
      <c r="AQ980" s="53"/>
      <c r="AR980" s="53"/>
      <c r="AS980" s="53"/>
      <c r="AT980" s="53"/>
      <c r="AU980" s="53"/>
      <c r="AV980" s="53"/>
      <c r="AW980" s="53"/>
      <c r="AX980" s="53"/>
      <c r="AY980" s="53"/>
      <c r="AZ980" s="53"/>
      <c r="BA980" s="53"/>
      <c r="BB980" s="53"/>
      <c r="BC980" s="53"/>
      <c r="BD980" s="53"/>
      <c r="BE980" s="53"/>
      <c r="BF980" s="53"/>
      <c r="BG980" s="53"/>
      <c r="BH980" s="53"/>
      <c r="BI980" s="53"/>
      <c r="BJ980" s="53"/>
      <c r="BK980" s="53"/>
      <c r="BL980" s="53"/>
      <c r="BM980" s="53"/>
      <c r="BN980" s="53"/>
      <c r="BO980" s="53"/>
      <c r="BP980" s="53"/>
      <c r="BQ980" s="53"/>
      <c r="BR980" s="53"/>
      <c r="BS980" s="53"/>
      <c r="BT980" s="53"/>
      <c r="BU980" s="53"/>
    </row>
    <row r="981" spans="1:73" s="47" customFormat="1" ht="15.75">
      <c r="A981" s="88" t="s">
        <v>1404</v>
      </c>
      <c r="B981" s="45"/>
      <c r="C981" s="45"/>
      <c r="D981" s="45"/>
      <c r="E981" s="45"/>
      <c r="F981" s="45"/>
      <c r="G981" s="45"/>
      <c r="H981" s="45"/>
      <c r="I981" s="45"/>
      <c r="J981" s="45"/>
      <c r="K981" s="44"/>
      <c r="L981" s="44"/>
      <c r="M981" s="45"/>
      <c r="N981" s="45"/>
      <c r="O981" s="44"/>
      <c r="P981" s="44"/>
      <c r="Q981" s="44"/>
      <c r="R981" s="44"/>
      <c r="S981" s="44"/>
      <c r="T981" s="44"/>
      <c r="U981" s="53"/>
      <c r="V981" s="53"/>
      <c r="W981" s="53"/>
      <c r="X981" s="53"/>
      <c r="Y981" s="53"/>
      <c r="Z981" s="53"/>
      <c r="AA981" s="53"/>
      <c r="AB981" s="53"/>
      <c r="AC981" s="53"/>
      <c r="AD981" s="53"/>
      <c r="AE981" s="53"/>
      <c r="AF981" s="53"/>
      <c r="AG981" s="53"/>
      <c r="AH981" s="53"/>
      <c r="AI981" s="53"/>
      <c r="AJ981" s="53"/>
      <c r="AK981" s="53"/>
      <c r="AL981" s="53"/>
      <c r="AM981" s="53"/>
      <c r="AN981" s="53"/>
      <c r="AO981" s="53"/>
      <c r="AP981" s="53"/>
      <c r="AQ981" s="53"/>
      <c r="AR981" s="53"/>
      <c r="AS981" s="53"/>
      <c r="AT981" s="53"/>
      <c r="AU981" s="53"/>
      <c r="AV981" s="53"/>
      <c r="AW981" s="53"/>
      <c r="AX981" s="53"/>
      <c r="AY981" s="53"/>
      <c r="AZ981" s="53"/>
      <c r="BA981" s="53"/>
      <c r="BB981" s="53"/>
      <c r="BC981" s="53"/>
      <c r="BD981" s="53"/>
      <c r="BE981" s="53"/>
      <c r="BF981" s="53"/>
      <c r="BG981" s="53"/>
      <c r="BH981" s="53"/>
      <c r="BI981" s="53"/>
      <c r="BJ981" s="53"/>
      <c r="BK981" s="53"/>
      <c r="BL981" s="53"/>
      <c r="BM981" s="53"/>
      <c r="BN981" s="53"/>
      <c r="BO981" s="53"/>
      <c r="BP981" s="53"/>
      <c r="BQ981" s="53"/>
      <c r="BR981" s="53"/>
      <c r="BS981" s="53"/>
      <c r="BT981" s="53"/>
      <c r="BU981" s="53"/>
    </row>
    <row r="982" spans="1:73" s="47" customFormat="1" ht="15.75">
      <c r="A982" s="88" t="s">
        <v>1405</v>
      </c>
      <c r="B982" s="45"/>
      <c r="C982" s="45"/>
      <c r="D982" s="45"/>
      <c r="E982" s="45"/>
      <c r="F982" s="45"/>
      <c r="G982" s="45"/>
      <c r="H982" s="45"/>
      <c r="I982" s="45"/>
      <c r="J982" s="45"/>
      <c r="K982" s="44"/>
      <c r="L982" s="44"/>
      <c r="M982" s="45"/>
      <c r="N982" s="45"/>
      <c r="O982" s="44"/>
      <c r="P982" s="44"/>
      <c r="Q982" s="44"/>
      <c r="R982" s="44"/>
      <c r="S982" s="44"/>
      <c r="T982" s="44"/>
      <c r="U982" s="53"/>
      <c r="V982" s="53"/>
      <c r="W982" s="53"/>
      <c r="X982" s="53"/>
      <c r="Y982" s="53"/>
      <c r="Z982" s="53"/>
      <c r="AA982" s="53"/>
      <c r="AB982" s="53"/>
      <c r="AC982" s="53"/>
      <c r="AD982" s="53"/>
      <c r="AE982" s="53"/>
      <c r="AF982" s="53"/>
      <c r="AG982" s="53"/>
      <c r="AH982" s="53"/>
      <c r="AI982" s="53"/>
      <c r="AJ982" s="53"/>
      <c r="AK982" s="53"/>
      <c r="AL982" s="53"/>
      <c r="AM982" s="53"/>
      <c r="AN982" s="53"/>
      <c r="AO982" s="53"/>
      <c r="AP982" s="53"/>
      <c r="AQ982" s="53"/>
      <c r="AR982" s="53"/>
      <c r="AS982" s="53"/>
      <c r="AT982" s="53"/>
      <c r="AU982" s="53"/>
      <c r="AV982" s="53"/>
      <c r="AW982" s="53"/>
      <c r="AX982" s="53"/>
      <c r="AY982" s="53"/>
      <c r="AZ982" s="53"/>
      <c r="BA982" s="53"/>
      <c r="BB982" s="53"/>
      <c r="BC982" s="53"/>
      <c r="BD982" s="53"/>
      <c r="BE982" s="53"/>
      <c r="BF982" s="53"/>
      <c r="BG982" s="53"/>
      <c r="BH982" s="53"/>
      <c r="BI982" s="53"/>
      <c r="BJ982" s="53"/>
      <c r="BK982" s="53"/>
      <c r="BL982" s="53"/>
      <c r="BM982" s="53"/>
      <c r="BN982" s="53"/>
      <c r="BO982" s="53"/>
      <c r="BP982" s="53"/>
      <c r="BQ982" s="53"/>
      <c r="BR982" s="53"/>
      <c r="BS982" s="53"/>
      <c r="BT982" s="53"/>
      <c r="BU982" s="53"/>
    </row>
    <row r="983" spans="1:73" s="47" customFormat="1" ht="15.75">
      <c r="A983" s="88" t="s">
        <v>1406</v>
      </c>
      <c r="B983" s="45"/>
      <c r="C983" s="45"/>
      <c r="D983" s="45"/>
      <c r="E983" s="45"/>
      <c r="F983" s="45"/>
      <c r="G983" s="45"/>
      <c r="H983" s="45"/>
      <c r="I983" s="45"/>
      <c r="J983" s="45"/>
      <c r="K983" s="44"/>
      <c r="L983" s="44"/>
      <c r="M983" s="45"/>
      <c r="N983" s="45"/>
      <c r="O983" s="44"/>
      <c r="P983" s="44"/>
      <c r="Q983" s="44"/>
      <c r="R983" s="44"/>
      <c r="S983" s="44"/>
      <c r="T983" s="44"/>
      <c r="U983" s="53"/>
      <c r="V983" s="53"/>
      <c r="W983" s="53"/>
      <c r="X983" s="53"/>
      <c r="Y983" s="53"/>
      <c r="Z983" s="53"/>
      <c r="AA983" s="53"/>
      <c r="AB983" s="53"/>
      <c r="AC983" s="53"/>
      <c r="AD983" s="53"/>
      <c r="AE983" s="53"/>
      <c r="AF983" s="53"/>
      <c r="AG983" s="53"/>
      <c r="AH983" s="53"/>
      <c r="AI983" s="53"/>
      <c r="AJ983" s="53"/>
      <c r="AK983" s="53"/>
      <c r="AL983" s="53"/>
      <c r="AM983" s="53"/>
      <c r="AN983" s="53"/>
      <c r="AO983" s="53"/>
      <c r="AP983" s="53"/>
      <c r="AQ983" s="53"/>
      <c r="AR983" s="53"/>
      <c r="AS983" s="53"/>
      <c r="AT983" s="53"/>
      <c r="AU983" s="53"/>
      <c r="AV983" s="53"/>
      <c r="AW983" s="53"/>
      <c r="AX983" s="53"/>
      <c r="AY983" s="53"/>
      <c r="AZ983" s="53"/>
      <c r="BA983" s="53"/>
      <c r="BB983" s="53"/>
      <c r="BC983" s="53"/>
      <c r="BD983" s="53"/>
      <c r="BE983" s="53"/>
      <c r="BF983" s="53"/>
      <c r="BG983" s="53"/>
      <c r="BH983" s="53"/>
      <c r="BI983" s="53"/>
      <c r="BJ983" s="53"/>
      <c r="BK983" s="53"/>
      <c r="BL983" s="53"/>
      <c r="BM983" s="53"/>
      <c r="BN983" s="53"/>
      <c r="BO983" s="53"/>
      <c r="BP983" s="53"/>
      <c r="BQ983" s="53"/>
      <c r="BR983" s="53"/>
      <c r="BS983" s="53"/>
      <c r="BT983" s="53"/>
      <c r="BU983" s="53"/>
    </row>
    <row r="984" spans="1:73" s="47" customFormat="1" ht="15.75">
      <c r="A984" s="88" t="s">
        <v>1407</v>
      </c>
      <c r="B984" s="45"/>
      <c r="C984" s="45"/>
      <c r="D984" s="45"/>
      <c r="E984" s="45"/>
      <c r="F984" s="45"/>
      <c r="G984" s="45"/>
      <c r="H984" s="45"/>
      <c r="I984" s="45"/>
      <c r="J984" s="45"/>
      <c r="K984" s="44"/>
      <c r="L984" s="44"/>
      <c r="M984" s="45"/>
      <c r="N984" s="45"/>
      <c r="O984" s="44"/>
      <c r="P984" s="44"/>
      <c r="Q984" s="44"/>
      <c r="R984" s="44"/>
      <c r="S984" s="44"/>
      <c r="T984" s="44"/>
      <c r="U984" s="53"/>
      <c r="V984" s="53"/>
      <c r="W984" s="53"/>
      <c r="X984" s="53"/>
      <c r="Y984" s="53"/>
      <c r="Z984" s="53"/>
      <c r="AA984" s="53"/>
      <c r="AB984" s="53"/>
      <c r="AC984" s="53"/>
      <c r="AD984" s="53"/>
      <c r="AE984" s="53"/>
      <c r="AF984" s="53"/>
      <c r="AG984" s="53"/>
      <c r="AH984" s="53"/>
      <c r="AI984" s="53"/>
      <c r="AJ984" s="53"/>
      <c r="AK984" s="53"/>
      <c r="AL984" s="53"/>
      <c r="AM984" s="53"/>
      <c r="AN984" s="53"/>
      <c r="AO984" s="53"/>
      <c r="AP984" s="53"/>
      <c r="AQ984" s="53"/>
      <c r="AR984" s="53"/>
      <c r="AS984" s="53"/>
      <c r="AT984" s="53"/>
      <c r="AU984" s="53"/>
      <c r="AV984" s="53"/>
      <c r="AW984" s="53"/>
      <c r="AX984" s="53"/>
      <c r="AY984" s="53"/>
      <c r="AZ984" s="53"/>
      <c r="BA984" s="53"/>
      <c r="BB984" s="53"/>
      <c r="BC984" s="53"/>
      <c r="BD984" s="53"/>
      <c r="BE984" s="53"/>
      <c r="BF984" s="53"/>
      <c r="BG984" s="53"/>
      <c r="BH984" s="53"/>
      <c r="BI984" s="53"/>
      <c r="BJ984" s="53"/>
      <c r="BK984" s="53"/>
      <c r="BL984" s="53"/>
      <c r="BM984" s="53"/>
      <c r="BN984" s="53"/>
      <c r="BO984" s="53"/>
      <c r="BP984" s="53"/>
      <c r="BQ984" s="53"/>
      <c r="BR984" s="53"/>
      <c r="BS984" s="53"/>
      <c r="BT984" s="53"/>
      <c r="BU984" s="53"/>
    </row>
    <row r="985" spans="1:73" s="47" customFormat="1" ht="15.75">
      <c r="A985" s="88" t="s">
        <v>1408</v>
      </c>
      <c r="B985" s="45"/>
      <c r="C985" s="45"/>
      <c r="D985" s="45"/>
      <c r="E985" s="45"/>
      <c r="F985" s="45"/>
      <c r="G985" s="45"/>
      <c r="H985" s="45"/>
      <c r="I985" s="45"/>
      <c r="J985" s="45"/>
      <c r="K985" s="44"/>
      <c r="L985" s="44"/>
      <c r="M985" s="45"/>
      <c r="N985" s="45"/>
      <c r="O985" s="44"/>
      <c r="P985" s="44"/>
      <c r="Q985" s="44"/>
      <c r="R985" s="44"/>
      <c r="S985" s="44"/>
      <c r="T985" s="44"/>
      <c r="U985" s="53"/>
      <c r="V985" s="53"/>
      <c r="W985" s="53"/>
      <c r="X985" s="53"/>
      <c r="Y985" s="53"/>
      <c r="Z985" s="53"/>
      <c r="AA985" s="53"/>
      <c r="AB985" s="53"/>
      <c r="AC985" s="53"/>
      <c r="AD985" s="53"/>
      <c r="AE985" s="53"/>
      <c r="AF985" s="53"/>
      <c r="AG985" s="53"/>
      <c r="AH985" s="53"/>
      <c r="AI985" s="53"/>
      <c r="AJ985" s="53"/>
      <c r="AK985" s="53"/>
      <c r="AL985" s="53"/>
      <c r="AM985" s="53"/>
      <c r="AN985" s="53"/>
      <c r="AO985" s="53"/>
      <c r="AP985" s="53"/>
      <c r="AQ985" s="53"/>
      <c r="AR985" s="53"/>
      <c r="AS985" s="53"/>
      <c r="AT985" s="53"/>
      <c r="AU985" s="53"/>
      <c r="AV985" s="53"/>
      <c r="AW985" s="53"/>
      <c r="AX985" s="53"/>
      <c r="AY985" s="53"/>
      <c r="AZ985" s="53"/>
      <c r="BA985" s="53"/>
      <c r="BB985" s="53"/>
      <c r="BC985" s="53"/>
      <c r="BD985" s="53"/>
      <c r="BE985" s="53"/>
      <c r="BF985" s="53"/>
      <c r="BG985" s="53"/>
      <c r="BH985" s="53"/>
      <c r="BI985" s="53"/>
      <c r="BJ985" s="53"/>
      <c r="BK985" s="53"/>
      <c r="BL985" s="53"/>
      <c r="BM985" s="53"/>
      <c r="BN985" s="53"/>
      <c r="BO985" s="53"/>
      <c r="BP985" s="53"/>
      <c r="BQ985" s="53"/>
      <c r="BR985" s="53"/>
      <c r="BS985" s="53"/>
      <c r="BT985" s="53"/>
      <c r="BU985" s="53"/>
    </row>
    <row r="986" spans="1:73" s="47" customFormat="1" ht="15.75">
      <c r="A986" s="88" t="s">
        <v>1409</v>
      </c>
      <c r="B986" s="45"/>
      <c r="C986" s="45"/>
      <c r="D986" s="45"/>
      <c r="E986" s="45"/>
      <c r="F986" s="45"/>
      <c r="G986" s="45"/>
      <c r="H986" s="45"/>
      <c r="I986" s="45"/>
      <c r="J986" s="45"/>
      <c r="K986" s="44"/>
      <c r="L986" s="44"/>
      <c r="M986" s="45"/>
      <c r="N986" s="45"/>
      <c r="O986" s="44"/>
      <c r="P986" s="44"/>
      <c r="Q986" s="44"/>
      <c r="R986" s="44"/>
      <c r="S986" s="44"/>
      <c r="T986" s="44"/>
      <c r="U986" s="53"/>
      <c r="V986" s="53"/>
      <c r="W986" s="53"/>
      <c r="X986" s="53"/>
      <c r="Y986" s="53"/>
      <c r="Z986" s="53"/>
      <c r="AA986" s="53"/>
      <c r="AB986" s="53"/>
      <c r="AC986" s="53"/>
      <c r="AD986" s="53"/>
      <c r="AE986" s="53"/>
      <c r="AF986" s="53"/>
      <c r="AG986" s="53"/>
      <c r="AH986" s="53"/>
      <c r="AI986" s="53"/>
      <c r="AJ986" s="53"/>
      <c r="AK986" s="53"/>
      <c r="AL986" s="53"/>
      <c r="AM986" s="53"/>
      <c r="AN986" s="53"/>
      <c r="AO986" s="53"/>
      <c r="AP986" s="53"/>
      <c r="AQ986" s="53"/>
      <c r="AR986" s="53"/>
      <c r="AS986" s="53"/>
      <c r="AT986" s="53"/>
      <c r="AU986" s="53"/>
      <c r="AV986" s="53"/>
      <c r="AW986" s="53"/>
      <c r="AX986" s="53"/>
      <c r="AY986" s="53"/>
      <c r="AZ986" s="53"/>
      <c r="BA986" s="53"/>
      <c r="BB986" s="53"/>
      <c r="BC986" s="53"/>
      <c r="BD986" s="53"/>
      <c r="BE986" s="53"/>
      <c r="BF986" s="53"/>
      <c r="BG986" s="53"/>
      <c r="BH986" s="53"/>
      <c r="BI986" s="53"/>
      <c r="BJ986" s="53"/>
      <c r="BK986" s="53"/>
      <c r="BL986" s="53"/>
      <c r="BM986" s="53"/>
      <c r="BN986" s="53"/>
      <c r="BO986" s="53"/>
      <c r="BP986" s="53"/>
      <c r="BQ986" s="53"/>
      <c r="BR986" s="53"/>
      <c r="BS986" s="53"/>
      <c r="BT986" s="53"/>
      <c r="BU986" s="53"/>
    </row>
    <row r="987" spans="1:73" s="47" customFormat="1" ht="15.75">
      <c r="A987" s="88" t="s">
        <v>1410</v>
      </c>
      <c r="B987" s="45"/>
      <c r="C987" s="45"/>
      <c r="D987" s="45"/>
      <c r="E987" s="45"/>
      <c r="F987" s="45"/>
      <c r="G987" s="45"/>
      <c r="H987" s="45"/>
      <c r="I987" s="45"/>
      <c r="J987" s="45"/>
      <c r="K987" s="44"/>
      <c r="L987" s="44"/>
      <c r="M987" s="45"/>
      <c r="N987" s="45"/>
      <c r="O987" s="44"/>
      <c r="P987" s="44"/>
      <c r="Q987" s="44"/>
      <c r="R987" s="44"/>
      <c r="S987" s="44"/>
      <c r="T987" s="44"/>
      <c r="U987" s="53"/>
      <c r="V987" s="53"/>
      <c r="W987" s="53"/>
      <c r="X987" s="53"/>
      <c r="Y987" s="53"/>
      <c r="Z987" s="53"/>
      <c r="AA987" s="53"/>
      <c r="AB987" s="53"/>
      <c r="AC987" s="53"/>
      <c r="AD987" s="53"/>
      <c r="AE987" s="53"/>
      <c r="AF987" s="53"/>
      <c r="AG987" s="53"/>
      <c r="AH987" s="53"/>
      <c r="AI987" s="53"/>
      <c r="AJ987" s="53"/>
      <c r="AK987" s="53"/>
      <c r="AL987" s="53"/>
      <c r="AM987" s="53"/>
      <c r="AN987" s="53"/>
      <c r="AO987" s="53"/>
      <c r="AP987" s="53"/>
      <c r="AQ987" s="53"/>
      <c r="AR987" s="53"/>
      <c r="AS987" s="53"/>
      <c r="AT987" s="53"/>
      <c r="AU987" s="53"/>
      <c r="AV987" s="53"/>
      <c r="AW987" s="53"/>
      <c r="AX987" s="53"/>
      <c r="AY987" s="53"/>
      <c r="AZ987" s="53"/>
      <c r="BA987" s="53"/>
      <c r="BB987" s="53"/>
      <c r="BC987" s="53"/>
      <c r="BD987" s="53"/>
      <c r="BE987" s="53"/>
      <c r="BF987" s="53"/>
      <c r="BG987" s="53"/>
      <c r="BH987" s="53"/>
      <c r="BI987" s="53"/>
      <c r="BJ987" s="53"/>
      <c r="BK987" s="53"/>
      <c r="BL987" s="53"/>
      <c r="BM987" s="53"/>
      <c r="BN987" s="53"/>
      <c r="BO987" s="53"/>
      <c r="BP987" s="53"/>
      <c r="BQ987" s="53"/>
      <c r="BR987" s="53"/>
      <c r="BS987" s="53"/>
      <c r="BT987" s="53"/>
      <c r="BU987" s="53"/>
    </row>
    <row r="988" spans="1:73" s="47" customFormat="1" ht="15.75">
      <c r="A988" s="88" t="s">
        <v>1411</v>
      </c>
      <c r="B988" s="45"/>
      <c r="C988" s="45"/>
      <c r="D988" s="45"/>
      <c r="E988" s="45"/>
      <c r="F988" s="45"/>
      <c r="G988" s="45"/>
      <c r="H988" s="45"/>
      <c r="I988" s="45"/>
      <c r="J988" s="45"/>
      <c r="K988" s="44"/>
      <c r="L988" s="44"/>
      <c r="M988" s="45"/>
      <c r="N988" s="45"/>
      <c r="O988" s="44"/>
      <c r="P988" s="44"/>
      <c r="Q988" s="44"/>
      <c r="R988" s="44"/>
      <c r="S988" s="44"/>
      <c r="T988" s="44"/>
      <c r="U988" s="53"/>
      <c r="V988" s="53"/>
      <c r="W988" s="53"/>
      <c r="X988" s="53"/>
      <c r="Y988" s="53"/>
      <c r="Z988" s="53"/>
      <c r="AA988" s="53"/>
      <c r="AB988" s="53"/>
      <c r="AC988" s="53"/>
      <c r="AD988" s="53"/>
      <c r="AE988" s="53"/>
      <c r="AF988" s="53"/>
      <c r="AG988" s="53"/>
      <c r="AH988" s="53"/>
      <c r="AI988" s="53"/>
      <c r="AJ988" s="53"/>
      <c r="AK988" s="53"/>
      <c r="AL988" s="53"/>
      <c r="AM988" s="53"/>
      <c r="AN988" s="53"/>
      <c r="AO988" s="53"/>
      <c r="AP988" s="53"/>
      <c r="AQ988" s="53"/>
      <c r="AR988" s="53"/>
      <c r="AS988" s="53"/>
      <c r="AT988" s="53"/>
      <c r="AU988" s="53"/>
      <c r="AV988" s="53"/>
      <c r="AW988" s="53"/>
      <c r="AX988" s="53"/>
      <c r="AY988" s="53"/>
      <c r="AZ988" s="53"/>
      <c r="BA988" s="53"/>
      <c r="BB988" s="53"/>
      <c r="BC988" s="53"/>
      <c r="BD988" s="53"/>
      <c r="BE988" s="53"/>
      <c r="BF988" s="53"/>
      <c r="BG988" s="53"/>
      <c r="BH988" s="53"/>
      <c r="BI988" s="53"/>
      <c r="BJ988" s="53"/>
      <c r="BK988" s="53"/>
      <c r="BL988" s="53"/>
      <c r="BM988" s="53"/>
      <c r="BN988" s="53"/>
      <c r="BO988" s="53"/>
      <c r="BP988" s="53"/>
      <c r="BQ988" s="53"/>
      <c r="BR988" s="53"/>
      <c r="BS988" s="53"/>
      <c r="BT988" s="53"/>
      <c r="BU988" s="53"/>
    </row>
    <row r="989" spans="1:73" s="47" customFormat="1" ht="15.75">
      <c r="A989" s="88" t="s">
        <v>1412</v>
      </c>
      <c r="B989" s="45"/>
      <c r="C989" s="45"/>
      <c r="D989" s="45"/>
      <c r="E989" s="45"/>
      <c r="F989" s="45"/>
      <c r="G989" s="45"/>
      <c r="H989" s="45"/>
      <c r="I989" s="45"/>
      <c r="J989" s="45"/>
      <c r="K989" s="44"/>
      <c r="L989" s="44"/>
      <c r="M989" s="45"/>
      <c r="N989" s="45"/>
      <c r="O989" s="44"/>
      <c r="P989" s="44"/>
      <c r="Q989" s="44"/>
      <c r="R989" s="44"/>
      <c r="S989" s="44"/>
      <c r="T989" s="44"/>
      <c r="U989" s="53"/>
      <c r="V989" s="53"/>
      <c r="W989" s="53"/>
      <c r="X989" s="53"/>
      <c r="Y989" s="53"/>
      <c r="Z989" s="53"/>
      <c r="AA989" s="53"/>
      <c r="AB989" s="53"/>
      <c r="AC989" s="53"/>
      <c r="AD989" s="53"/>
      <c r="AE989" s="53"/>
      <c r="AF989" s="53"/>
      <c r="AG989" s="53"/>
      <c r="AH989" s="53"/>
      <c r="AI989" s="53"/>
      <c r="AJ989" s="53"/>
      <c r="AK989" s="53"/>
      <c r="AL989" s="53"/>
      <c r="AM989" s="53"/>
      <c r="AN989" s="53"/>
      <c r="AO989" s="53"/>
      <c r="AP989" s="53"/>
      <c r="AQ989" s="53"/>
      <c r="AR989" s="53"/>
      <c r="AS989" s="53"/>
      <c r="AT989" s="53"/>
      <c r="AU989" s="53"/>
      <c r="AV989" s="53"/>
      <c r="AW989" s="53"/>
      <c r="AX989" s="53"/>
      <c r="AY989" s="53"/>
      <c r="AZ989" s="53"/>
      <c r="BA989" s="53"/>
      <c r="BB989" s="53"/>
      <c r="BC989" s="53"/>
      <c r="BD989" s="53"/>
      <c r="BE989" s="53"/>
      <c r="BF989" s="53"/>
      <c r="BG989" s="53"/>
      <c r="BH989" s="53"/>
      <c r="BI989" s="53"/>
      <c r="BJ989" s="53"/>
      <c r="BK989" s="53"/>
      <c r="BL989" s="53"/>
      <c r="BM989" s="53"/>
      <c r="BN989" s="53"/>
      <c r="BO989" s="53"/>
      <c r="BP989" s="53"/>
      <c r="BQ989" s="53"/>
      <c r="BR989" s="53"/>
      <c r="BS989" s="53"/>
      <c r="BT989" s="53"/>
      <c r="BU989" s="53"/>
    </row>
    <row r="990" spans="1:73" s="47" customFormat="1" ht="15.75">
      <c r="A990" s="88" t="s">
        <v>1413</v>
      </c>
      <c r="B990" s="45"/>
      <c r="C990" s="45"/>
      <c r="D990" s="45"/>
      <c r="E990" s="45"/>
      <c r="F990" s="45"/>
      <c r="G990" s="45"/>
      <c r="H990" s="45"/>
      <c r="I990" s="45"/>
      <c r="J990" s="45"/>
      <c r="K990" s="44"/>
      <c r="L990" s="44"/>
      <c r="M990" s="45"/>
      <c r="N990" s="45"/>
      <c r="O990" s="44"/>
      <c r="P990" s="44"/>
      <c r="Q990" s="44"/>
      <c r="R990" s="44"/>
      <c r="S990" s="44"/>
      <c r="T990" s="44"/>
      <c r="U990" s="53"/>
      <c r="V990" s="53"/>
      <c r="W990" s="53"/>
      <c r="X990" s="53"/>
      <c r="Y990" s="53"/>
      <c r="Z990" s="53"/>
      <c r="AA990" s="53"/>
      <c r="AB990" s="53"/>
      <c r="AC990" s="53"/>
      <c r="AD990" s="53"/>
      <c r="AE990" s="53"/>
      <c r="AF990" s="53"/>
      <c r="AG990" s="53"/>
      <c r="AH990" s="53"/>
      <c r="AI990" s="53"/>
      <c r="AJ990" s="53"/>
      <c r="AK990" s="53"/>
      <c r="AL990" s="53"/>
      <c r="AM990" s="53"/>
      <c r="AN990" s="53"/>
      <c r="AO990" s="53"/>
      <c r="AP990" s="53"/>
      <c r="AQ990" s="53"/>
      <c r="AR990" s="53"/>
      <c r="AS990" s="53"/>
      <c r="AT990" s="53"/>
      <c r="AU990" s="53"/>
      <c r="AV990" s="53"/>
      <c r="AW990" s="53"/>
      <c r="AX990" s="53"/>
      <c r="AY990" s="53"/>
      <c r="AZ990" s="53"/>
      <c r="BA990" s="53"/>
      <c r="BB990" s="53"/>
      <c r="BC990" s="53"/>
      <c r="BD990" s="53"/>
      <c r="BE990" s="53"/>
      <c r="BF990" s="53"/>
      <c r="BG990" s="53"/>
      <c r="BH990" s="53"/>
      <c r="BI990" s="53"/>
      <c r="BJ990" s="53"/>
      <c r="BK990" s="53"/>
      <c r="BL990" s="53"/>
      <c r="BM990" s="53"/>
      <c r="BN990" s="53"/>
      <c r="BO990" s="53"/>
      <c r="BP990" s="53"/>
      <c r="BQ990" s="53"/>
      <c r="BR990" s="53"/>
      <c r="BS990" s="53"/>
      <c r="BT990" s="53"/>
      <c r="BU990" s="53"/>
    </row>
    <row r="991" spans="1:73" s="47" customFormat="1" ht="15.75">
      <c r="A991" s="88" t="s">
        <v>1414</v>
      </c>
      <c r="B991" s="45"/>
      <c r="C991" s="45"/>
      <c r="D991" s="45"/>
      <c r="E991" s="45"/>
      <c r="F991" s="45"/>
      <c r="G991" s="45"/>
      <c r="H991" s="45"/>
      <c r="I991" s="45"/>
      <c r="J991" s="45"/>
      <c r="K991" s="44"/>
      <c r="L991" s="44"/>
      <c r="M991" s="45"/>
      <c r="N991" s="45"/>
      <c r="O991" s="44"/>
      <c r="P991" s="44"/>
      <c r="Q991" s="44"/>
      <c r="R991" s="44"/>
      <c r="S991" s="44"/>
      <c r="T991" s="44"/>
      <c r="U991" s="53"/>
      <c r="V991" s="53"/>
      <c r="W991" s="53"/>
      <c r="X991" s="53"/>
      <c r="Y991" s="53"/>
      <c r="Z991" s="53"/>
      <c r="AA991" s="53"/>
      <c r="AB991" s="53"/>
      <c r="AC991" s="53"/>
      <c r="AD991" s="53"/>
      <c r="AE991" s="53"/>
      <c r="AF991" s="53"/>
      <c r="AG991" s="53"/>
      <c r="AH991" s="53"/>
      <c r="AI991" s="53"/>
      <c r="AJ991" s="53"/>
      <c r="AK991" s="53"/>
      <c r="AL991" s="53"/>
      <c r="AM991" s="53"/>
      <c r="AN991" s="53"/>
      <c r="AO991" s="53"/>
      <c r="AP991" s="53"/>
      <c r="AQ991" s="53"/>
      <c r="AR991" s="53"/>
      <c r="AS991" s="53"/>
      <c r="AT991" s="53"/>
      <c r="AU991" s="53"/>
      <c r="AV991" s="53"/>
      <c r="AW991" s="53"/>
      <c r="AX991" s="53"/>
      <c r="AY991" s="53"/>
      <c r="AZ991" s="53"/>
      <c r="BA991" s="53"/>
      <c r="BB991" s="53"/>
      <c r="BC991" s="53"/>
      <c r="BD991" s="53"/>
      <c r="BE991" s="53"/>
      <c r="BF991" s="53"/>
      <c r="BG991" s="53"/>
      <c r="BH991" s="53"/>
      <c r="BI991" s="53"/>
      <c r="BJ991" s="53"/>
      <c r="BK991" s="53"/>
      <c r="BL991" s="53"/>
      <c r="BM991" s="53"/>
      <c r="BN991" s="53"/>
      <c r="BO991" s="53"/>
      <c r="BP991" s="53"/>
      <c r="BQ991" s="53"/>
      <c r="BR991" s="53"/>
      <c r="BS991" s="53"/>
      <c r="BT991" s="53"/>
      <c r="BU991" s="53"/>
    </row>
    <row r="992" spans="1:73" s="47" customFormat="1" ht="15.75">
      <c r="A992" s="88" t="s">
        <v>1415</v>
      </c>
      <c r="B992" s="45"/>
      <c r="C992" s="45"/>
      <c r="D992" s="45"/>
      <c r="E992" s="45"/>
      <c r="F992" s="45"/>
      <c r="G992" s="45"/>
      <c r="H992" s="45"/>
      <c r="I992" s="45"/>
      <c r="J992" s="45"/>
      <c r="K992" s="44"/>
      <c r="L992" s="44"/>
      <c r="M992" s="45"/>
      <c r="N992" s="45"/>
      <c r="O992" s="44"/>
      <c r="P992" s="44"/>
      <c r="Q992" s="44"/>
      <c r="R992" s="44"/>
      <c r="S992" s="44"/>
      <c r="T992" s="44"/>
      <c r="U992" s="53"/>
      <c r="V992" s="53"/>
      <c r="W992" s="53"/>
      <c r="X992" s="53"/>
      <c r="Y992" s="53"/>
      <c r="Z992" s="53"/>
      <c r="AA992" s="53"/>
      <c r="AB992" s="53"/>
      <c r="AC992" s="53"/>
      <c r="AD992" s="53"/>
      <c r="AE992" s="53"/>
      <c r="AF992" s="53"/>
      <c r="AG992" s="53"/>
      <c r="AH992" s="53"/>
      <c r="AI992" s="53"/>
      <c r="AJ992" s="53"/>
      <c r="AK992" s="53"/>
      <c r="AL992" s="53"/>
      <c r="AM992" s="53"/>
      <c r="AN992" s="53"/>
      <c r="AO992" s="53"/>
      <c r="AP992" s="53"/>
      <c r="AQ992" s="53"/>
      <c r="AR992" s="53"/>
      <c r="AS992" s="53"/>
      <c r="AT992" s="53"/>
      <c r="AU992" s="53"/>
      <c r="AV992" s="53"/>
      <c r="AW992" s="53"/>
      <c r="AX992" s="53"/>
      <c r="AY992" s="53"/>
      <c r="AZ992" s="53"/>
      <c r="BA992" s="53"/>
      <c r="BB992" s="53"/>
      <c r="BC992" s="53"/>
      <c r="BD992" s="53"/>
      <c r="BE992" s="53"/>
      <c r="BF992" s="53"/>
      <c r="BG992" s="53"/>
      <c r="BH992" s="53"/>
      <c r="BI992" s="53"/>
      <c r="BJ992" s="53"/>
      <c r="BK992" s="53"/>
      <c r="BL992" s="53"/>
      <c r="BM992" s="53"/>
      <c r="BN992" s="53"/>
      <c r="BO992" s="53"/>
      <c r="BP992" s="53"/>
      <c r="BQ992" s="53"/>
      <c r="BR992" s="53"/>
      <c r="BS992" s="53"/>
      <c r="BT992" s="53"/>
      <c r="BU992" s="53"/>
    </row>
    <row r="993" spans="1:73" s="47" customFormat="1" ht="15.75">
      <c r="A993" s="88" t="s">
        <v>1416</v>
      </c>
      <c r="B993" s="45"/>
      <c r="C993" s="45"/>
      <c r="D993" s="45"/>
      <c r="E993" s="45"/>
      <c r="F993" s="45"/>
      <c r="G993" s="45"/>
      <c r="H993" s="45"/>
      <c r="I993" s="45"/>
      <c r="J993" s="45"/>
      <c r="K993" s="44"/>
      <c r="L993" s="44"/>
      <c r="M993" s="45"/>
      <c r="N993" s="45"/>
      <c r="O993" s="44"/>
      <c r="P993" s="44"/>
      <c r="Q993" s="44"/>
      <c r="R993" s="44"/>
      <c r="S993" s="44"/>
      <c r="T993" s="44"/>
      <c r="U993" s="53"/>
      <c r="V993" s="53"/>
      <c r="W993" s="53"/>
      <c r="X993" s="53"/>
      <c r="Y993" s="53"/>
      <c r="Z993" s="53"/>
      <c r="AA993" s="53"/>
      <c r="AB993" s="53"/>
      <c r="AC993" s="53"/>
      <c r="AD993" s="53"/>
      <c r="AE993" s="53"/>
      <c r="AF993" s="53"/>
      <c r="AG993" s="53"/>
      <c r="AH993" s="53"/>
      <c r="AI993" s="53"/>
      <c r="AJ993" s="53"/>
      <c r="AK993" s="53"/>
      <c r="AL993" s="53"/>
      <c r="AM993" s="53"/>
      <c r="AN993" s="53"/>
      <c r="AO993" s="53"/>
      <c r="AP993" s="53"/>
      <c r="AQ993" s="53"/>
      <c r="AR993" s="53"/>
      <c r="AS993" s="53"/>
      <c r="AT993" s="53"/>
      <c r="AU993" s="53"/>
      <c r="AV993" s="53"/>
      <c r="AW993" s="53"/>
      <c r="AX993" s="53"/>
      <c r="AY993" s="53"/>
      <c r="AZ993" s="53"/>
      <c r="BA993" s="53"/>
      <c r="BB993" s="53"/>
      <c r="BC993" s="53"/>
      <c r="BD993" s="53"/>
      <c r="BE993" s="53"/>
      <c r="BF993" s="53"/>
      <c r="BG993" s="53"/>
      <c r="BH993" s="53"/>
      <c r="BI993" s="53"/>
      <c r="BJ993" s="53"/>
      <c r="BK993" s="53"/>
      <c r="BL993" s="53"/>
      <c r="BM993" s="53"/>
      <c r="BN993" s="53"/>
      <c r="BO993" s="53"/>
      <c r="BP993" s="53"/>
      <c r="BQ993" s="53"/>
      <c r="BR993" s="53"/>
      <c r="BS993" s="53"/>
      <c r="BT993" s="53"/>
      <c r="BU993" s="53"/>
    </row>
    <row r="994" spans="1:73" s="47" customFormat="1" ht="15.75">
      <c r="A994" s="88" t="s">
        <v>1417</v>
      </c>
      <c r="B994" s="45"/>
      <c r="C994" s="45"/>
      <c r="D994" s="45"/>
      <c r="E994" s="45"/>
      <c r="F994" s="45"/>
      <c r="G994" s="45"/>
      <c r="H994" s="45"/>
      <c r="I994" s="45"/>
      <c r="J994" s="45"/>
      <c r="K994" s="44"/>
      <c r="L994" s="44"/>
      <c r="M994" s="45"/>
      <c r="N994" s="45"/>
      <c r="O994" s="44"/>
      <c r="P994" s="44"/>
      <c r="Q994" s="44"/>
      <c r="R994" s="44"/>
      <c r="S994" s="44"/>
      <c r="T994" s="44"/>
      <c r="U994" s="53"/>
      <c r="V994" s="53"/>
      <c r="W994" s="53"/>
      <c r="X994" s="53"/>
      <c r="Y994" s="53"/>
      <c r="Z994" s="53"/>
      <c r="AA994" s="53"/>
      <c r="AB994" s="53"/>
      <c r="AC994" s="53"/>
      <c r="AD994" s="53"/>
      <c r="AE994" s="53"/>
      <c r="AF994" s="53"/>
      <c r="AG994" s="53"/>
      <c r="AH994" s="53"/>
      <c r="AI994" s="53"/>
      <c r="AJ994" s="53"/>
      <c r="AK994" s="53"/>
      <c r="AL994" s="53"/>
      <c r="AM994" s="53"/>
      <c r="AN994" s="53"/>
      <c r="AO994" s="53"/>
      <c r="AP994" s="53"/>
      <c r="AQ994" s="53"/>
      <c r="AR994" s="53"/>
      <c r="AS994" s="53"/>
      <c r="AT994" s="53"/>
      <c r="AU994" s="53"/>
      <c r="AV994" s="53"/>
      <c r="AW994" s="53"/>
      <c r="AX994" s="53"/>
      <c r="AY994" s="53"/>
      <c r="AZ994" s="53"/>
      <c r="BA994" s="53"/>
      <c r="BB994" s="53"/>
      <c r="BC994" s="53"/>
      <c r="BD994" s="53"/>
      <c r="BE994" s="53"/>
      <c r="BF994" s="53"/>
      <c r="BG994" s="53"/>
      <c r="BH994" s="53"/>
      <c r="BI994" s="53"/>
      <c r="BJ994" s="53"/>
      <c r="BK994" s="53"/>
      <c r="BL994" s="53"/>
      <c r="BM994" s="53"/>
      <c r="BN994" s="53"/>
      <c r="BO994" s="53"/>
      <c r="BP994" s="53"/>
      <c r="BQ994" s="53"/>
      <c r="BR994" s="53"/>
      <c r="BS994" s="53"/>
      <c r="BT994" s="53"/>
      <c r="BU994" s="53"/>
    </row>
    <row r="995" spans="1:73" s="47" customFormat="1" ht="15.75">
      <c r="A995" s="88" t="s">
        <v>1418</v>
      </c>
      <c r="B995" s="45"/>
      <c r="C995" s="45"/>
      <c r="D995" s="45"/>
      <c r="E995" s="45"/>
      <c r="F995" s="45"/>
      <c r="G995" s="45"/>
      <c r="H995" s="45"/>
      <c r="I995" s="45"/>
      <c r="J995" s="45"/>
      <c r="K995" s="44"/>
      <c r="L995" s="44"/>
      <c r="M995" s="45"/>
      <c r="N995" s="45"/>
      <c r="O995" s="44"/>
      <c r="P995" s="44"/>
      <c r="Q995" s="44"/>
      <c r="R995" s="44"/>
      <c r="S995" s="44"/>
      <c r="T995" s="44"/>
      <c r="U995" s="53"/>
      <c r="V995" s="53"/>
      <c r="W995" s="53"/>
      <c r="X995" s="53"/>
      <c r="Y995" s="53"/>
      <c r="Z995" s="53"/>
      <c r="AA995" s="53"/>
      <c r="AB995" s="53"/>
      <c r="AC995" s="53"/>
      <c r="AD995" s="53"/>
      <c r="AE995" s="53"/>
      <c r="AF995" s="53"/>
      <c r="AG995" s="53"/>
      <c r="AH995" s="53"/>
      <c r="AI995" s="53"/>
      <c r="AJ995" s="53"/>
      <c r="AK995" s="53"/>
      <c r="AL995" s="53"/>
      <c r="AM995" s="53"/>
      <c r="AN995" s="53"/>
      <c r="AO995" s="53"/>
      <c r="AP995" s="53"/>
      <c r="AQ995" s="53"/>
      <c r="AR995" s="53"/>
      <c r="AS995" s="53"/>
      <c r="AT995" s="53"/>
      <c r="AU995" s="53"/>
      <c r="AV995" s="53"/>
      <c r="AW995" s="53"/>
      <c r="AX995" s="53"/>
      <c r="AY995" s="53"/>
      <c r="AZ995" s="53"/>
      <c r="BA995" s="53"/>
      <c r="BB995" s="53"/>
      <c r="BC995" s="53"/>
      <c r="BD995" s="53"/>
      <c r="BE995" s="53"/>
      <c r="BF995" s="53"/>
      <c r="BG995" s="53"/>
      <c r="BH995" s="53"/>
      <c r="BI995" s="53"/>
      <c r="BJ995" s="53"/>
      <c r="BK995" s="53"/>
      <c r="BL995" s="53"/>
      <c r="BM995" s="53"/>
      <c r="BN995" s="53"/>
      <c r="BO995" s="53"/>
      <c r="BP995" s="53"/>
      <c r="BQ995" s="53"/>
      <c r="BR995" s="53"/>
      <c r="BS995" s="53"/>
      <c r="BT995" s="53"/>
      <c r="BU995" s="53"/>
    </row>
    <row r="996" spans="1:73" s="47" customFormat="1" ht="15.75">
      <c r="A996" s="88" t="s">
        <v>1419</v>
      </c>
      <c r="B996" s="45"/>
      <c r="C996" s="45"/>
      <c r="D996" s="45"/>
      <c r="E996" s="45"/>
      <c r="F996" s="45"/>
      <c r="G996" s="45"/>
      <c r="H996" s="45"/>
      <c r="I996" s="45"/>
      <c r="J996" s="45"/>
      <c r="K996" s="44"/>
      <c r="L996" s="44"/>
      <c r="M996" s="45"/>
      <c r="N996" s="45"/>
      <c r="O996" s="44"/>
      <c r="P996" s="44"/>
      <c r="Q996" s="44"/>
      <c r="R996" s="44"/>
      <c r="S996" s="44"/>
      <c r="T996" s="44"/>
      <c r="U996" s="53"/>
      <c r="V996" s="53"/>
      <c r="W996" s="53"/>
      <c r="X996" s="53"/>
      <c r="Y996" s="53"/>
      <c r="Z996" s="53"/>
      <c r="AA996" s="53"/>
      <c r="AB996" s="53"/>
      <c r="AC996" s="53"/>
      <c r="AD996" s="53"/>
      <c r="AE996" s="53"/>
      <c r="AF996" s="53"/>
      <c r="AG996" s="53"/>
      <c r="AH996" s="53"/>
      <c r="AI996" s="53"/>
      <c r="AJ996" s="53"/>
      <c r="AK996" s="53"/>
      <c r="AL996" s="53"/>
      <c r="AM996" s="53"/>
      <c r="AN996" s="53"/>
      <c r="AO996" s="53"/>
      <c r="AP996" s="53"/>
      <c r="AQ996" s="53"/>
      <c r="AR996" s="53"/>
      <c r="AS996" s="53"/>
      <c r="AT996" s="53"/>
      <c r="AU996" s="53"/>
      <c r="AV996" s="53"/>
      <c r="AW996" s="53"/>
      <c r="AX996" s="53"/>
      <c r="AY996" s="53"/>
      <c r="AZ996" s="53"/>
      <c r="BA996" s="53"/>
      <c r="BB996" s="53"/>
      <c r="BC996" s="53"/>
      <c r="BD996" s="53"/>
      <c r="BE996" s="53"/>
      <c r="BF996" s="53"/>
      <c r="BG996" s="53"/>
      <c r="BH996" s="53"/>
      <c r="BI996" s="53"/>
      <c r="BJ996" s="53"/>
      <c r="BK996" s="53"/>
      <c r="BL996" s="53"/>
      <c r="BM996" s="53"/>
      <c r="BN996" s="53"/>
      <c r="BO996" s="53"/>
      <c r="BP996" s="53"/>
      <c r="BQ996" s="53"/>
      <c r="BR996" s="53"/>
      <c r="BS996" s="53"/>
      <c r="BT996" s="53"/>
      <c r="BU996" s="53"/>
    </row>
    <row r="997" spans="1:73" s="47" customFormat="1" ht="15.75">
      <c r="A997" s="88" t="s">
        <v>1420</v>
      </c>
      <c r="B997" s="45"/>
      <c r="C997" s="45"/>
      <c r="D997" s="45"/>
      <c r="E997" s="45"/>
      <c r="F997" s="45"/>
      <c r="G997" s="45"/>
      <c r="H997" s="45"/>
      <c r="I997" s="45"/>
      <c r="J997" s="45"/>
      <c r="K997" s="44"/>
      <c r="L997" s="44"/>
      <c r="M997" s="45"/>
      <c r="N997" s="45"/>
      <c r="O997" s="44"/>
      <c r="P997" s="44"/>
      <c r="Q997" s="44"/>
      <c r="R997" s="44"/>
      <c r="S997" s="44"/>
      <c r="T997" s="44"/>
      <c r="U997" s="53"/>
      <c r="V997" s="53"/>
      <c r="W997" s="53"/>
      <c r="X997" s="53"/>
      <c r="Y997" s="53"/>
      <c r="Z997" s="53"/>
      <c r="AA997" s="53"/>
      <c r="AB997" s="53"/>
      <c r="AC997" s="53"/>
      <c r="AD997" s="53"/>
      <c r="AE997" s="53"/>
      <c r="AF997" s="53"/>
      <c r="AG997" s="53"/>
      <c r="AH997" s="53"/>
      <c r="AI997" s="53"/>
      <c r="AJ997" s="53"/>
      <c r="AK997" s="53"/>
      <c r="AL997" s="53"/>
      <c r="AM997" s="53"/>
      <c r="AN997" s="53"/>
      <c r="AO997" s="53"/>
      <c r="AP997" s="53"/>
      <c r="AQ997" s="53"/>
      <c r="AR997" s="53"/>
      <c r="AS997" s="53"/>
      <c r="AT997" s="53"/>
      <c r="AU997" s="53"/>
      <c r="AV997" s="53"/>
      <c r="AW997" s="53"/>
      <c r="AX997" s="53"/>
      <c r="AY997" s="53"/>
      <c r="AZ997" s="53"/>
      <c r="BA997" s="53"/>
      <c r="BB997" s="53"/>
      <c r="BC997" s="53"/>
      <c r="BD997" s="53"/>
      <c r="BE997" s="53"/>
      <c r="BF997" s="53"/>
      <c r="BG997" s="53"/>
      <c r="BH997" s="53"/>
      <c r="BI997" s="53"/>
      <c r="BJ997" s="53"/>
      <c r="BK997" s="53"/>
      <c r="BL997" s="53"/>
      <c r="BM997" s="53"/>
      <c r="BN997" s="53"/>
      <c r="BO997" s="53"/>
      <c r="BP997" s="53"/>
      <c r="BQ997" s="53"/>
      <c r="BR997" s="53"/>
      <c r="BS997" s="53"/>
      <c r="BT997" s="53"/>
      <c r="BU997" s="53"/>
    </row>
    <row r="998" spans="1:73" s="47" customFormat="1" ht="15.75">
      <c r="A998" s="88" t="s">
        <v>1421</v>
      </c>
      <c r="B998" s="45"/>
      <c r="C998" s="45"/>
      <c r="D998" s="45"/>
      <c r="E998" s="45"/>
      <c r="F998" s="45"/>
      <c r="G998" s="45"/>
      <c r="H998" s="45"/>
      <c r="I998" s="45"/>
      <c r="J998" s="45"/>
      <c r="K998" s="44"/>
      <c r="L998" s="44"/>
      <c r="M998" s="45"/>
      <c r="N998" s="45"/>
      <c r="O998" s="44"/>
      <c r="P998" s="44"/>
      <c r="Q998" s="44"/>
      <c r="R998" s="44"/>
      <c r="S998" s="44"/>
      <c r="T998" s="44"/>
      <c r="U998" s="53"/>
      <c r="V998" s="53"/>
      <c r="W998" s="53"/>
      <c r="X998" s="53"/>
      <c r="Y998" s="53"/>
      <c r="Z998" s="53"/>
      <c r="AA998" s="53"/>
      <c r="AB998" s="53"/>
      <c r="AC998" s="53"/>
      <c r="AD998" s="53"/>
      <c r="AE998" s="53"/>
      <c r="AF998" s="53"/>
      <c r="AG998" s="53"/>
      <c r="AH998" s="53"/>
      <c r="AI998" s="53"/>
      <c r="AJ998" s="53"/>
      <c r="AK998" s="53"/>
      <c r="AL998" s="53"/>
      <c r="AM998" s="53"/>
      <c r="AN998" s="53"/>
      <c r="AO998" s="53"/>
      <c r="AP998" s="53"/>
      <c r="AQ998" s="53"/>
      <c r="AR998" s="53"/>
      <c r="AS998" s="53"/>
      <c r="AT998" s="53"/>
      <c r="AU998" s="53"/>
      <c r="AV998" s="53"/>
      <c r="AW998" s="53"/>
      <c r="AX998" s="53"/>
      <c r="AY998" s="53"/>
      <c r="AZ998" s="53"/>
      <c r="BA998" s="53"/>
      <c r="BB998" s="53"/>
      <c r="BC998" s="53"/>
      <c r="BD998" s="53"/>
      <c r="BE998" s="53"/>
      <c r="BF998" s="53"/>
      <c r="BG998" s="53"/>
      <c r="BH998" s="53"/>
      <c r="BI998" s="53"/>
      <c r="BJ998" s="53"/>
      <c r="BK998" s="53"/>
      <c r="BL998" s="53"/>
      <c r="BM998" s="53"/>
      <c r="BN998" s="53"/>
      <c r="BO998" s="53"/>
      <c r="BP998" s="53"/>
      <c r="BQ998" s="53"/>
      <c r="BR998" s="53"/>
      <c r="BS998" s="53"/>
      <c r="BT998" s="53"/>
      <c r="BU998" s="53"/>
    </row>
    <row r="999" spans="1:73" s="47" customFormat="1" ht="15.75">
      <c r="A999" s="88" t="s">
        <v>1422</v>
      </c>
      <c r="B999" s="45"/>
      <c r="C999" s="45"/>
      <c r="D999" s="45"/>
      <c r="E999" s="45"/>
      <c r="F999" s="45"/>
      <c r="G999" s="45"/>
      <c r="H999" s="45"/>
      <c r="I999" s="45"/>
      <c r="J999" s="45"/>
      <c r="K999" s="44"/>
      <c r="L999" s="44"/>
      <c r="M999" s="45"/>
      <c r="N999" s="45"/>
      <c r="O999" s="44"/>
      <c r="P999" s="44"/>
      <c r="Q999" s="44"/>
      <c r="R999" s="44"/>
      <c r="S999" s="44"/>
      <c r="T999" s="44"/>
      <c r="U999" s="53"/>
      <c r="V999" s="53"/>
      <c r="W999" s="53"/>
      <c r="X999" s="53"/>
      <c r="Y999" s="53"/>
      <c r="Z999" s="53"/>
      <c r="AA999" s="53"/>
      <c r="AB999" s="53"/>
      <c r="AC999" s="53"/>
      <c r="AD999" s="53"/>
      <c r="AE999" s="53"/>
      <c r="AF999" s="53"/>
      <c r="AG999" s="53"/>
      <c r="AH999" s="53"/>
      <c r="AI999" s="53"/>
      <c r="AJ999" s="53"/>
      <c r="AK999" s="53"/>
      <c r="AL999" s="53"/>
      <c r="AM999" s="53"/>
      <c r="AN999" s="53"/>
      <c r="AO999" s="53"/>
      <c r="AP999" s="53"/>
      <c r="AQ999" s="53"/>
      <c r="AR999" s="53"/>
      <c r="AS999" s="53"/>
      <c r="AT999" s="53"/>
      <c r="AU999" s="53"/>
      <c r="AV999" s="53"/>
      <c r="AW999" s="53"/>
      <c r="AX999" s="53"/>
      <c r="AY999" s="53"/>
      <c r="AZ999" s="53"/>
      <c r="BA999" s="53"/>
      <c r="BB999" s="53"/>
      <c r="BC999" s="53"/>
      <c r="BD999" s="53"/>
      <c r="BE999" s="53"/>
      <c r="BF999" s="53"/>
      <c r="BG999" s="53"/>
      <c r="BH999" s="53"/>
      <c r="BI999" s="53"/>
      <c r="BJ999" s="53"/>
      <c r="BK999" s="53"/>
      <c r="BL999" s="53"/>
      <c r="BM999" s="53"/>
      <c r="BN999" s="53"/>
      <c r="BO999" s="53"/>
      <c r="BP999" s="53"/>
      <c r="BQ999" s="53"/>
      <c r="BR999" s="53"/>
      <c r="BS999" s="53"/>
      <c r="BT999" s="53"/>
      <c r="BU999" s="53"/>
    </row>
    <row r="1000" spans="1:73" s="47" customFormat="1" ht="15.75">
      <c r="A1000" s="88" t="s">
        <v>1423</v>
      </c>
      <c r="B1000" s="45"/>
      <c r="C1000" s="45"/>
      <c r="D1000" s="45"/>
      <c r="E1000" s="45"/>
      <c r="F1000" s="45"/>
      <c r="G1000" s="45"/>
      <c r="H1000" s="45"/>
      <c r="I1000" s="45"/>
      <c r="J1000" s="45"/>
      <c r="K1000" s="44"/>
      <c r="L1000" s="44"/>
      <c r="M1000" s="45"/>
      <c r="N1000" s="45"/>
      <c r="O1000" s="44"/>
      <c r="P1000" s="44"/>
      <c r="Q1000" s="44"/>
      <c r="R1000" s="44"/>
      <c r="S1000" s="44"/>
      <c r="T1000" s="44"/>
      <c r="U1000" s="53"/>
      <c r="V1000" s="53"/>
      <c r="W1000" s="53"/>
      <c r="X1000" s="53"/>
      <c r="Y1000" s="53"/>
      <c r="Z1000" s="53"/>
      <c r="AA1000" s="53"/>
      <c r="AB1000" s="53"/>
      <c r="AC1000" s="53"/>
      <c r="AD1000" s="53"/>
      <c r="AE1000" s="53"/>
      <c r="AF1000" s="53"/>
      <c r="AG1000" s="53"/>
      <c r="AH1000" s="53"/>
      <c r="AI1000" s="53"/>
      <c r="AJ1000" s="53"/>
      <c r="AK1000" s="53"/>
      <c r="AL1000" s="53"/>
      <c r="AM1000" s="53"/>
      <c r="AN1000" s="53"/>
      <c r="AO1000" s="53"/>
      <c r="AP1000" s="53"/>
      <c r="AQ1000" s="53"/>
      <c r="AR1000" s="53"/>
      <c r="AS1000" s="53"/>
      <c r="AT1000" s="53"/>
      <c r="AU1000" s="53"/>
      <c r="AV1000" s="53"/>
      <c r="AW1000" s="53"/>
      <c r="AX1000" s="53"/>
      <c r="AY1000" s="53"/>
      <c r="AZ1000" s="53"/>
      <c r="BA1000" s="53"/>
      <c r="BB1000" s="53"/>
      <c r="BC1000" s="53"/>
      <c r="BD1000" s="53"/>
      <c r="BE1000" s="53"/>
      <c r="BF1000" s="53"/>
      <c r="BG1000" s="53"/>
      <c r="BH1000" s="53"/>
      <c r="BI1000" s="53"/>
      <c r="BJ1000" s="53"/>
      <c r="BK1000" s="53"/>
      <c r="BL1000" s="53"/>
      <c r="BM1000" s="53"/>
      <c r="BN1000" s="53"/>
      <c r="BO1000" s="53"/>
      <c r="BP1000" s="53"/>
      <c r="BQ1000" s="53"/>
      <c r="BR1000" s="53"/>
      <c r="BS1000" s="53"/>
      <c r="BT1000" s="53"/>
      <c r="BU1000" s="53"/>
    </row>
    <row r="1001" spans="1:73" s="47" customFormat="1" ht="15.75">
      <c r="A1001" s="88" t="s">
        <v>1424</v>
      </c>
      <c r="B1001" s="45"/>
      <c r="C1001" s="45"/>
      <c r="D1001" s="45"/>
      <c r="E1001" s="45"/>
      <c r="F1001" s="45"/>
      <c r="G1001" s="45"/>
      <c r="H1001" s="45"/>
      <c r="I1001" s="45"/>
      <c r="J1001" s="45"/>
      <c r="K1001" s="44"/>
      <c r="L1001" s="44"/>
      <c r="M1001" s="45"/>
      <c r="N1001" s="45"/>
      <c r="O1001" s="44"/>
      <c r="P1001" s="44"/>
      <c r="Q1001" s="44"/>
      <c r="R1001" s="44"/>
      <c r="S1001" s="44"/>
      <c r="T1001" s="44"/>
      <c r="U1001" s="53"/>
      <c r="V1001" s="53"/>
      <c r="W1001" s="53"/>
      <c r="X1001" s="53"/>
      <c r="Y1001" s="53"/>
      <c r="Z1001" s="53"/>
      <c r="AA1001" s="53"/>
      <c r="AB1001" s="53"/>
      <c r="AC1001" s="53"/>
      <c r="AD1001" s="53"/>
      <c r="AE1001" s="53"/>
      <c r="AF1001" s="53"/>
      <c r="AG1001" s="53"/>
      <c r="AH1001" s="53"/>
      <c r="AI1001" s="53"/>
      <c r="AJ1001" s="53"/>
      <c r="AK1001" s="53"/>
      <c r="AL1001" s="53"/>
      <c r="AM1001" s="53"/>
      <c r="AN1001" s="53"/>
      <c r="AO1001" s="53"/>
      <c r="AP1001" s="53"/>
      <c r="AQ1001" s="53"/>
      <c r="AR1001" s="53"/>
      <c r="AS1001" s="53"/>
      <c r="AT1001" s="53"/>
      <c r="AU1001" s="53"/>
      <c r="AV1001" s="53"/>
      <c r="AW1001" s="53"/>
      <c r="AX1001" s="53"/>
      <c r="AY1001" s="53"/>
      <c r="AZ1001" s="53"/>
      <c r="BA1001" s="53"/>
      <c r="BB1001" s="53"/>
      <c r="BC1001" s="53"/>
      <c r="BD1001" s="53"/>
      <c r="BE1001" s="53"/>
      <c r="BF1001" s="53"/>
      <c r="BG1001" s="53"/>
      <c r="BH1001" s="53"/>
      <c r="BI1001" s="53"/>
      <c r="BJ1001" s="53"/>
      <c r="BK1001" s="53"/>
      <c r="BL1001" s="53"/>
      <c r="BM1001" s="53"/>
      <c r="BN1001" s="53"/>
      <c r="BO1001" s="53"/>
      <c r="BP1001" s="53"/>
      <c r="BQ1001" s="53"/>
      <c r="BR1001" s="53"/>
      <c r="BS1001" s="53"/>
      <c r="BT1001" s="53"/>
      <c r="BU1001" s="53"/>
    </row>
    <row r="1002" spans="1:73" s="47" customFormat="1" ht="15.75">
      <c r="A1002" s="88" t="s">
        <v>1425</v>
      </c>
      <c r="B1002" s="45"/>
      <c r="C1002" s="45"/>
      <c r="D1002" s="45"/>
      <c r="E1002" s="45"/>
      <c r="F1002" s="45"/>
      <c r="G1002" s="45"/>
      <c r="H1002" s="45"/>
      <c r="I1002" s="45"/>
      <c r="J1002" s="45"/>
      <c r="K1002" s="44"/>
      <c r="L1002" s="44"/>
      <c r="M1002" s="45"/>
      <c r="N1002" s="45"/>
      <c r="O1002" s="44"/>
      <c r="P1002" s="44"/>
      <c r="Q1002" s="44"/>
      <c r="R1002" s="44"/>
      <c r="S1002" s="44"/>
      <c r="T1002" s="44"/>
      <c r="U1002" s="53"/>
      <c r="V1002" s="53"/>
      <c r="W1002" s="53"/>
      <c r="X1002" s="53"/>
      <c r="Y1002" s="53"/>
      <c r="Z1002" s="53"/>
      <c r="AA1002" s="53"/>
      <c r="AB1002" s="53"/>
      <c r="AC1002" s="53"/>
      <c r="AD1002" s="53"/>
      <c r="AE1002" s="53"/>
      <c r="AF1002" s="53"/>
      <c r="AG1002" s="53"/>
      <c r="AH1002" s="53"/>
      <c r="AI1002" s="53"/>
      <c r="AJ1002" s="53"/>
      <c r="AK1002" s="53"/>
      <c r="AL1002" s="53"/>
      <c r="AM1002" s="53"/>
      <c r="AN1002" s="53"/>
      <c r="AO1002" s="53"/>
      <c r="AP1002" s="53"/>
      <c r="AQ1002" s="53"/>
      <c r="AR1002" s="53"/>
      <c r="AS1002" s="53"/>
      <c r="AT1002" s="53"/>
      <c r="AU1002" s="53"/>
      <c r="AV1002" s="53"/>
      <c r="AW1002" s="53"/>
      <c r="AX1002" s="53"/>
      <c r="AY1002" s="53"/>
      <c r="AZ1002" s="53"/>
      <c r="BA1002" s="53"/>
      <c r="BB1002" s="53"/>
      <c r="BC1002" s="53"/>
      <c r="BD1002" s="53"/>
      <c r="BE1002" s="53"/>
      <c r="BF1002" s="53"/>
      <c r="BG1002" s="53"/>
      <c r="BH1002" s="53"/>
      <c r="BI1002" s="53"/>
      <c r="BJ1002" s="53"/>
      <c r="BK1002" s="53"/>
      <c r="BL1002" s="53"/>
      <c r="BM1002" s="53"/>
      <c r="BN1002" s="53"/>
      <c r="BO1002" s="53"/>
      <c r="BP1002" s="53"/>
      <c r="BQ1002" s="53"/>
      <c r="BR1002" s="53"/>
      <c r="BS1002" s="53"/>
      <c r="BT1002" s="53"/>
      <c r="BU1002" s="53"/>
    </row>
    <row r="1003" spans="1:73" s="47" customFormat="1" ht="15.75">
      <c r="A1003" s="88" t="s">
        <v>1426</v>
      </c>
      <c r="B1003" s="45"/>
      <c r="C1003" s="45"/>
      <c r="D1003" s="45"/>
      <c r="E1003" s="45"/>
      <c r="F1003" s="45"/>
      <c r="G1003" s="45"/>
      <c r="H1003" s="45"/>
      <c r="I1003" s="45"/>
      <c r="J1003" s="45"/>
      <c r="K1003" s="44"/>
      <c r="L1003" s="44"/>
      <c r="M1003" s="45"/>
      <c r="N1003" s="45"/>
      <c r="O1003" s="44"/>
      <c r="P1003" s="44"/>
      <c r="Q1003" s="44"/>
      <c r="R1003" s="44"/>
      <c r="S1003" s="44"/>
      <c r="T1003" s="44"/>
      <c r="U1003" s="53"/>
      <c r="V1003" s="53"/>
      <c r="W1003" s="53"/>
      <c r="X1003" s="53"/>
      <c r="Y1003" s="53"/>
      <c r="Z1003" s="53"/>
      <c r="AA1003" s="53"/>
      <c r="AB1003" s="53"/>
      <c r="AC1003" s="53"/>
      <c r="AD1003" s="53"/>
      <c r="AE1003" s="53"/>
      <c r="AF1003" s="53"/>
      <c r="AG1003" s="53"/>
      <c r="AH1003" s="53"/>
      <c r="AI1003" s="53"/>
      <c r="AJ1003" s="53"/>
      <c r="AK1003" s="53"/>
      <c r="AL1003" s="53"/>
      <c r="AM1003" s="53"/>
      <c r="AN1003" s="53"/>
      <c r="AO1003" s="53"/>
      <c r="AP1003" s="53"/>
      <c r="AQ1003" s="53"/>
      <c r="AR1003" s="53"/>
      <c r="AS1003" s="53"/>
      <c r="AT1003" s="53"/>
      <c r="AU1003" s="53"/>
      <c r="AV1003" s="53"/>
      <c r="AW1003" s="53"/>
      <c r="AX1003" s="53"/>
      <c r="AY1003" s="53"/>
      <c r="AZ1003" s="53"/>
      <c r="BA1003" s="53"/>
      <c r="BB1003" s="53"/>
      <c r="BC1003" s="53"/>
      <c r="BD1003" s="53"/>
      <c r="BE1003" s="53"/>
      <c r="BF1003" s="53"/>
      <c r="BG1003" s="53"/>
      <c r="BH1003" s="53"/>
      <c r="BI1003" s="53"/>
      <c r="BJ1003" s="53"/>
      <c r="BK1003" s="53"/>
      <c r="BL1003" s="53"/>
      <c r="BM1003" s="53"/>
      <c r="BN1003" s="53"/>
      <c r="BO1003" s="53"/>
      <c r="BP1003" s="53"/>
      <c r="BQ1003" s="53"/>
      <c r="BR1003" s="53"/>
      <c r="BS1003" s="53"/>
      <c r="BT1003" s="53"/>
      <c r="BU1003" s="53"/>
    </row>
    <row r="1004" spans="1:73" s="47" customFormat="1" ht="15.75">
      <c r="A1004" s="88" t="s">
        <v>1427</v>
      </c>
      <c r="B1004" s="45"/>
      <c r="C1004" s="45"/>
      <c r="D1004" s="45"/>
      <c r="E1004" s="45"/>
      <c r="F1004" s="45"/>
      <c r="G1004" s="45"/>
      <c r="H1004" s="45"/>
      <c r="I1004" s="45"/>
      <c r="J1004" s="45"/>
      <c r="K1004" s="44"/>
      <c r="L1004" s="44"/>
      <c r="M1004" s="45"/>
      <c r="N1004" s="45"/>
      <c r="O1004" s="44"/>
      <c r="P1004" s="44"/>
      <c r="Q1004" s="44"/>
      <c r="R1004" s="44"/>
      <c r="S1004" s="44"/>
      <c r="T1004" s="44"/>
      <c r="U1004" s="53"/>
      <c r="V1004" s="53"/>
      <c r="W1004" s="53"/>
      <c r="X1004" s="53"/>
      <c r="Y1004" s="53"/>
      <c r="Z1004" s="53"/>
      <c r="AA1004" s="53"/>
      <c r="AB1004" s="53"/>
      <c r="AC1004" s="53"/>
      <c r="AD1004" s="53"/>
      <c r="AE1004" s="53"/>
      <c r="AF1004" s="53"/>
      <c r="AG1004" s="53"/>
      <c r="AH1004" s="53"/>
      <c r="AI1004" s="53"/>
      <c r="AJ1004" s="53"/>
      <c r="AK1004" s="53"/>
      <c r="AL1004" s="53"/>
      <c r="AM1004" s="53"/>
      <c r="AN1004" s="53"/>
      <c r="AO1004" s="53"/>
      <c r="AP1004" s="53"/>
      <c r="AQ1004" s="53"/>
      <c r="AR1004" s="53"/>
      <c r="AS1004" s="53"/>
      <c r="AT1004" s="53"/>
      <c r="AU1004" s="53"/>
      <c r="AV1004" s="53"/>
      <c r="AW1004" s="53"/>
      <c r="AX1004" s="53"/>
      <c r="AY1004" s="53"/>
      <c r="AZ1004" s="53"/>
      <c r="BA1004" s="53"/>
      <c r="BB1004" s="53"/>
      <c r="BC1004" s="53"/>
      <c r="BD1004" s="53"/>
      <c r="BE1004" s="53"/>
      <c r="BF1004" s="53"/>
      <c r="BG1004" s="53"/>
      <c r="BH1004" s="53"/>
      <c r="BI1004" s="53"/>
      <c r="BJ1004" s="53"/>
      <c r="BK1004" s="53"/>
      <c r="BL1004" s="53"/>
      <c r="BM1004" s="53"/>
      <c r="BN1004" s="53"/>
      <c r="BO1004" s="53"/>
      <c r="BP1004" s="53"/>
      <c r="BQ1004" s="53"/>
      <c r="BR1004" s="53"/>
      <c r="BS1004" s="53"/>
      <c r="BT1004" s="53"/>
      <c r="BU1004" s="53"/>
    </row>
    <row r="1005" spans="1:73" s="47" customFormat="1" ht="15.75">
      <c r="A1005" s="88" t="s">
        <v>1428</v>
      </c>
      <c r="B1005" s="45"/>
      <c r="C1005" s="45"/>
      <c r="D1005" s="45"/>
      <c r="E1005" s="45"/>
      <c r="F1005" s="45"/>
      <c r="G1005" s="45"/>
      <c r="H1005" s="45"/>
      <c r="I1005" s="45"/>
      <c r="J1005" s="45"/>
      <c r="K1005" s="44"/>
      <c r="L1005" s="44"/>
      <c r="M1005" s="45"/>
      <c r="N1005" s="45"/>
      <c r="O1005" s="44"/>
      <c r="P1005" s="44"/>
      <c r="Q1005" s="44"/>
      <c r="R1005" s="44"/>
      <c r="S1005" s="44"/>
      <c r="T1005" s="44"/>
      <c r="U1005" s="53"/>
      <c r="V1005" s="53"/>
      <c r="W1005" s="53"/>
      <c r="X1005" s="53"/>
      <c r="Y1005" s="53"/>
      <c r="Z1005" s="53"/>
      <c r="AA1005" s="53"/>
      <c r="AB1005" s="53"/>
      <c r="AC1005" s="53"/>
      <c r="AD1005" s="53"/>
      <c r="AE1005" s="53"/>
      <c r="AF1005" s="53"/>
      <c r="AG1005" s="53"/>
      <c r="AH1005" s="53"/>
      <c r="AI1005" s="53"/>
      <c r="AJ1005" s="53"/>
      <c r="AK1005" s="53"/>
      <c r="AL1005" s="53"/>
      <c r="AM1005" s="53"/>
      <c r="AN1005" s="53"/>
      <c r="AO1005" s="53"/>
      <c r="AP1005" s="53"/>
      <c r="AQ1005" s="53"/>
      <c r="AR1005" s="53"/>
      <c r="AS1005" s="53"/>
      <c r="AT1005" s="53"/>
      <c r="AU1005" s="53"/>
      <c r="AV1005" s="53"/>
      <c r="AW1005" s="53"/>
      <c r="AX1005" s="53"/>
      <c r="AY1005" s="53"/>
      <c r="AZ1005" s="53"/>
      <c r="BA1005" s="53"/>
      <c r="BB1005" s="53"/>
      <c r="BC1005" s="53"/>
      <c r="BD1005" s="53"/>
      <c r="BE1005" s="53"/>
      <c r="BF1005" s="53"/>
      <c r="BG1005" s="53"/>
      <c r="BH1005" s="53"/>
      <c r="BI1005" s="53"/>
      <c r="BJ1005" s="53"/>
      <c r="BK1005" s="53"/>
      <c r="BL1005" s="53"/>
      <c r="BM1005" s="53"/>
      <c r="BN1005" s="53"/>
      <c r="BO1005" s="53"/>
      <c r="BP1005" s="53"/>
      <c r="BQ1005" s="53"/>
      <c r="BR1005" s="53"/>
      <c r="BS1005" s="53"/>
      <c r="BT1005" s="53"/>
      <c r="BU1005" s="53"/>
    </row>
    <row r="1006" spans="1:73" s="47" customFormat="1" ht="15.75">
      <c r="A1006" s="88" t="s">
        <v>1429</v>
      </c>
      <c r="B1006" s="45"/>
      <c r="C1006" s="45"/>
      <c r="D1006" s="45"/>
      <c r="E1006" s="45"/>
      <c r="F1006" s="45"/>
      <c r="G1006" s="45"/>
      <c r="H1006" s="45"/>
      <c r="I1006" s="45"/>
      <c r="J1006" s="45"/>
      <c r="K1006" s="44"/>
      <c r="L1006" s="44"/>
      <c r="M1006" s="45"/>
      <c r="N1006" s="45"/>
      <c r="O1006" s="44"/>
      <c r="P1006" s="44"/>
      <c r="Q1006" s="44"/>
      <c r="R1006" s="44"/>
      <c r="S1006" s="44"/>
      <c r="T1006" s="44"/>
      <c r="U1006" s="53"/>
      <c r="V1006" s="53"/>
      <c r="W1006" s="53"/>
      <c r="X1006" s="53"/>
      <c r="Y1006" s="53"/>
      <c r="Z1006" s="53"/>
      <c r="AA1006" s="53"/>
      <c r="AB1006" s="53"/>
      <c r="AC1006" s="53"/>
      <c r="AD1006" s="53"/>
      <c r="AE1006" s="53"/>
      <c r="AF1006" s="53"/>
      <c r="AG1006" s="53"/>
      <c r="AH1006" s="53"/>
      <c r="AI1006" s="53"/>
      <c r="AJ1006" s="53"/>
      <c r="AK1006" s="53"/>
      <c r="AL1006" s="53"/>
      <c r="AM1006" s="53"/>
      <c r="AN1006" s="53"/>
      <c r="AO1006" s="53"/>
      <c r="AP1006" s="53"/>
      <c r="AQ1006" s="53"/>
      <c r="AR1006" s="53"/>
      <c r="AS1006" s="53"/>
      <c r="AT1006" s="53"/>
      <c r="AU1006" s="53"/>
      <c r="AV1006" s="53"/>
      <c r="AW1006" s="53"/>
      <c r="AX1006" s="53"/>
      <c r="AY1006" s="53"/>
      <c r="AZ1006" s="53"/>
      <c r="BA1006" s="53"/>
      <c r="BB1006" s="53"/>
      <c r="BC1006" s="53"/>
      <c r="BD1006" s="53"/>
      <c r="BE1006" s="53"/>
      <c r="BF1006" s="53"/>
      <c r="BG1006" s="53"/>
      <c r="BH1006" s="53"/>
      <c r="BI1006" s="53"/>
      <c r="BJ1006" s="53"/>
      <c r="BK1006" s="53"/>
      <c r="BL1006" s="53"/>
      <c r="BM1006" s="53"/>
      <c r="BN1006" s="53"/>
      <c r="BO1006" s="53"/>
      <c r="BP1006" s="53"/>
      <c r="BQ1006" s="53"/>
      <c r="BR1006" s="53"/>
      <c r="BS1006" s="53"/>
      <c r="BT1006" s="53"/>
      <c r="BU1006" s="53"/>
    </row>
    <row r="1007" spans="1:73" s="47" customFormat="1" ht="15.75">
      <c r="A1007" s="88" t="s">
        <v>1430</v>
      </c>
      <c r="B1007" s="45"/>
      <c r="C1007" s="45"/>
      <c r="D1007" s="45"/>
      <c r="E1007" s="45"/>
      <c r="F1007" s="45"/>
      <c r="G1007" s="45"/>
      <c r="H1007" s="45"/>
      <c r="I1007" s="45"/>
      <c r="J1007" s="45"/>
      <c r="K1007" s="44"/>
      <c r="L1007" s="44"/>
      <c r="M1007" s="45"/>
      <c r="N1007" s="45"/>
      <c r="O1007" s="44"/>
      <c r="P1007" s="44"/>
      <c r="Q1007" s="44"/>
      <c r="R1007" s="44"/>
      <c r="S1007" s="44"/>
      <c r="T1007" s="44"/>
      <c r="U1007" s="53"/>
      <c r="V1007" s="53"/>
      <c r="W1007" s="53"/>
      <c r="X1007" s="53"/>
      <c r="Y1007" s="53"/>
      <c r="Z1007" s="53"/>
      <c r="AA1007" s="53"/>
      <c r="AB1007" s="53"/>
      <c r="AC1007" s="53"/>
      <c r="AD1007" s="53"/>
      <c r="AE1007" s="53"/>
      <c r="AF1007" s="53"/>
      <c r="AG1007" s="53"/>
      <c r="AH1007" s="53"/>
      <c r="AI1007" s="53"/>
      <c r="AJ1007" s="53"/>
      <c r="AK1007" s="53"/>
      <c r="AL1007" s="53"/>
      <c r="AM1007" s="53"/>
      <c r="AN1007" s="53"/>
      <c r="AO1007" s="53"/>
      <c r="AP1007" s="53"/>
      <c r="AQ1007" s="53"/>
      <c r="AR1007" s="53"/>
      <c r="AS1007" s="53"/>
      <c r="AT1007" s="53"/>
      <c r="AU1007" s="53"/>
      <c r="AV1007" s="53"/>
      <c r="AW1007" s="53"/>
      <c r="AX1007" s="53"/>
      <c r="AY1007" s="53"/>
      <c r="AZ1007" s="53"/>
      <c r="BA1007" s="53"/>
      <c r="BB1007" s="53"/>
      <c r="BC1007" s="53"/>
      <c r="BD1007" s="53"/>
      <c r="BE1007" s="53"/>
      <c r="BF1007" s="53"/>
      <c r="BG1007" s="53"/>
      <c r="BH1007" s="53"/>
      <c r="BI1007" s="53"/>
      <c r="BJ1007" s="53"/>
      <c r="BK1007" s="53"/>
      <c r="BL1007" s="53"/>
      <c r="BM1007" s="53"/>
      <c r="BN1007" s="53"/>
      <c r="BO1007" s="53"/>
      <c r="BP1007" s="53"/>
      <c r="BQ1007" s="53"/>
      <c r="BR1007" s="53"/>
      <c r="BS1007" s="53"/>
      <c r="BT1007" s="53"/>
      <c r="BU1007" s="53"/>
    </row>
    <row r="1008" spans="1:73" s="47" customFormat="1" ht="15.75">
      <c r="A1008" s="88" t="s">
        <v>1431</v>
      </c>
      <c r="B1008" s="45"/>
      <c r="C1008" s="45"/>
      <c r="D1008" s="45"/>
      <c r="E1008" s="45"/>
      <c r="F1008" s="45"/>
      <c r="G1008" s="45"/>
      <c r="H1008" s="45"/>
      <c r="I1008" s="45"/>
      <c r="J1008" s="45"/>
      <c r="K1008" s="44"/>
      <c r="L1008" s="44"/>
      <c r="M1008" s="45"/>
      <c r="N1008" s="45"/>
      <c r="O1008" s="44"/>
      <c r="P1008" s="44"/>
      <c r="Q1008" s="44"/>
      <c r="R1008" s="44"/>
      <c r="S1008" s="44"/>
      <c r="T1008" s="44"/>
      <c r="U1008" s="53"/>
      <c r="V1008" s="53"/>
      <c r="W1008" s="53"/>
      <c r="X1008" s="53"/>
      <c r="Y1008" s="53"/>
      <c r="Z1008" s="53"/>
      <c r="AA1008" s="53"/>
      <c r="AB1008" s="53"/>
      <c r="AC1008" s="53"/>
      <c r="AD1008" s="53"/>
      <c r="AE1008" s="53"/>
      <c r="AF1008" s="53"/>
      <c r="AG1008" s="53"/>
      <c r="AH1008" s="53"/>
      <c r="AI1008" s="53"/>
      <c r="AJ1008" s="53"/>
      <c r="AK1008" s="53"/>
      <c r="AL1008" s="53"/>
      <c r="AM1008" s="53"/>
      <c r="AN1008" s="53"/>
      <c r="AO1008" s="53"/>
      <c r="AP1008" s="53"/>
      <c r="AQ1008" s="53"/>
      <c r="AR1008" s="53"/>
      <c r="AS1008" s="53"/>
      <c r="AT1008" s="53"/>
      <c r="AU1008" s="53"/>
      <c r="AV1008" s="53"/>
      <c r="AW1008" s="53"/>
      <c r="AX1008" s="53"/>
      <c r="AY1008" s="53"/>
      <c r="AZ1008" s="53"/>
      <c r="BA1008" s="53"/>
      <c r="BB1008" s="53"/>
      <c r="BC1008" s="53"/>
      <c r="BD1008" s="53"/>
      <c r="BE1008" s="53"/>
      <c r="BF1008" s="53"/>
      <c r="BG1008" s="53"/>
      <c r="BH1008" s="53"/>
      <c r="BI1008" s="53"/>
      <c r="BJ1008" s="53"/>
      <c r="BK1008" s="53"/>
      <c r="BL1008" s="53"/>
      <c r="BM1008" s="53"/>
      <c r="BN1008" s="53"/>
      <c r="BO1008" s="53"/>
      <c r="BP1008" s="53"/>
      <c r="BQ1008" s="53"/>
      <c r="BR1008" s="53"/>
      <c r="BS1008" s="53"/>
      <c r="BT1008" s="53"/>
      <c r="BU1008" s="53"/>
    </row>
    <row r="1009" spans="1:73" s="47" customFormat="1" ht="15.75">
      <c r="A1009" s="88" t="s">
        <v>1432</v>
      </c>
      <c r="B1009" s="45"/>
      <c r="C1009" s="45"/>
      <c r="D1009" s="45"/>
      <c r="E1009" s="45"/>
      <c r="F1009" s="45"/>
      <c r="G1009" s="45"/>
      <c r="H1009" s="45"/>
      <c r="I1009" s="45"/>
      <c r="J1009" s="45"/>
      <c r="K1009" s="44"/>
      <c r="L1009" s="44"/>
      <c r="M1009" s="45"/>
      <c r="N1009" s="45"/>
      <c r="O1009" s="44"/>
      <c r="P1009" s="44"/>
      <c r="Q1009" s="44"/>
      <c r="R1009" s="44"/>
      <c r="S1009" s="44"/>
      <c r="T1009" s="44"/>
      <c r="U1009" s="53"/>
      <c r="V1009" s="53"/>
      <c r="W1009" s="53"/>
      <c r="X1009" s="53"/>
      <c r="Y1009" s="53"/>
      <c r="Z1009" s="53"/>
      <c r="AA1009" s="53"/>
      <c r="AB1009" s="53"/>
      <c r="AC1009" s="53"/>
      <c r="AD1009" s="53"/>
      <c r="AE1009" s="53"/>
      <c r="AF1009" s="53"/>
      <c r="AG1009" s="53"/>
      <c r="AH1009" s="53"/>
      <c r="AI1009" s="53"/>
      <c r="AJ1009" s="53"/>
      <c r="AK1009" s="53"/>
      <c r="AL1009" s="53"/>
      <c r="AM1009" s="53"/>
      <c r="AN1009" s="53"/>
      <c r="AO1009" s="53"/>
      <c r="AP1009" s="53"/>
      <c r="AQ1009" s="53"/>
      <c r="AR1009" s="53"/>
      <c r="AS1009" s="53"/>
      <c r="AT1009" s="53"/>
      <c r="AU1009" s="53"/>
      <c r="AV1009" s="53"/>
      <c r="AW1009" s="53"/>
      <c r="AX1009" s="53"/>
      <c r="AY1009" s="53"/>
      <c r="AZ1009" s="53"/>
      <c r="BA1009" s="53"/>
      <c r="BB1009" s="53"/>
      <c r="BC1009" s="53"/>
      <c r="BD1009" s="53"/>
      <c r="BE1009" s="53"/>
      <c r="BF1009" s="53"/>
      <c r="BG1009" s="53"/>
      <c r="BH1009" s="53"/>
      <c r="BI1009" s="53"/>
      <c r="BJ1009" s="53"/>
      <c r="BK1009" s="53"/>
      <c r="BL1009" s="53"/>
      <c r="BM1009" s="53"/>
      <c r="BN1009" s="53"/>
      <c r="BO1009" s="53"/>
      <c r="BP1009" s="53"/>
      <c r="BQ1009" s="53"/>
      <c r="BR1009" s="53"/>
      <c r="BS1009" s="53"/>
      <c r="BT1009" s="53"/>
      <c r="BU1009" s="53"/>
    </row>
    <row r="1010" spans="1:73" s="47" customFormat="1" ht="15.75">
      <c r="A1010" s="88" t="s">
        <v>1433</v>
      </c>
      <c r="B1010" s="45"/>
      <c r="C1010" s="45"/>
      <c r="D1010" s="45"/>
      <c r="E1010" s="45"/>
      <c r="F1010" s="45"/>
      <c r="G1010" s="45"/>
      <c r="H1010" s="45"/>
      <c r="I1010" s="45"/>
      <c r="J1010" s="45"/>
      <c r="K1010" s="44"/>
      <c r="L1010" s="44"/>
      <c r="M1010" s="45"/>
      <c r="N1010" s="45"/>
      <c r="O1010" s="44"/>
      <c r="P1010" s="44"/>
      <c r="Q1010" s="44"/>
      <c r="R1010" s="44"/>
      <c r="S1010" s="44"/>
      <c r="T1010" s="44"/>
      <c r="U1010" s="53"/>
      <c r="V1010" s="53"/>
      <c r="W1010" s="53"/>
      <c r="X1010" s="53"/>
      <c r="Y1010" s="53"/>
      <c r="Z1010" s="53"/>
      <c r="AA1010" s="53"/>
      <c r="AB1010" s="53"/>
      <c r="AC1010" s="53"/>
      <c r="AD1010" s="53"/>
      <c r="AE1010" s="53"/>
      <c r="AF1010" s="53"/>
      <c r="AG1010" s="53"/>
      <c r="AH1010" s="53"/>
      <c r="AI1010" s="53"/>
      <c r="AJ1010" s="53"/>
      <c r="AK1010" s="53"/>
      <c r="AL1010" s="53"/>
      <c r="AM1010" s="53"/>
      <c r="AN1010" s="53"/>
      <c r="AO1010" s="53"/>
      <c r="AP1010" s="53"/>
      <c r="AQ1010" s="53"/>
      <c r="AR1010" s="53"/>
      <c r="AS1010" s="53"/>
      <c r="AT1010" s="53"/>
      <c r="AU1010" s="53"/>
      <c r="AV1010" s="53"/>
      <c r="AW1010" s="53"/>
      <c r="AX1010" s="53"/>
      <c r="AY1010" s="53"/>
      <c r="AZ1010" s="53"/>
      <c r="BA1010" s="53"/>
      <c r="BB1010" s="53"/>
      <c r="BC1010" s="53"/>
      <c r="BD1010" s="53"/>
      <c r="BE1010" s="53"/>
      <c r="BF1010" s="53"/>
      <c r="BG1010" s="53"/>
      <c r="BH1010" s="53"/>
      <c r="BI1010" s="53"/>
      <c r="BJ1010" s="53"/>
      <c r="BK1010" s="53"/>
      <c r="BL1010" s="53"/>
      <c r="BM1010" s="53"/>
      <c r="BN1010" s="53"/>
      <c r="BO1010" s="53"/>
      <c r="BP1010" s="53"/>
      <c r="BQ1010" s="53"/>
      <c r="BR1010" s="53"/>
      <c r="BS1010" s="53"/>
      <c r="BT1010" s="53"/>
      <c r="BU1010" s="53"/>
    </row>
    <row r="1011" spans="1:73" s="47" customFormat="1" ht="15.75">
      <c r="A1011" s="88" t="s">
        <v>1434</v>
      </c>
      <c r="B1011" s="45"/>
      <c r="C1011" s="45"/>
      <c r="D1011" s="45"/>
      <c r="E1011" s="45"/>
      <c r="F1011" s="45"/>
      <c r="G1011" s="45"/>
      <c r="H1011" s="45"/>
      <c r="I1011" s="45"/>
      <c r="J1011" s="45"/>
      <c r="K1011" s="44"/>
      <c r="L1011" s="44"/>
      <c r="M1011" s="45"/>
      <c r="N1011" s="45"/>
      <c r="O1011" s="44"/>
      <c r="P1011" s="44"/>
      <c r="Q1011" s="44"/>
      <c r="R1011" s="44"/>
      <c r="S1011" s="44"/>
      <c r="T1011" s="44"/>
      <c r="U1011" s="53"/>
      <c r="V1011" s="53"/>
      <c r="W1011" s="53"/>
      <c r="X1011" s="53"/>
      <c r="Y1011" s="53"/>
      <c r="Z1011" s="53"/>
      <c r="AA1011" s="53"/>
      <c r="AB1011" s="53"/>
      <c r="AC1011" s="53"/>
      <c r="AD1011" s="53"/>
      <c r="AE1011" s="53"/>
      <c r="AF1011" s="53"/>
      <c r="AG1011" s="53"/>
      <c r="AH1011" s="53"/>
      <c r="AI1011" s="53"/>
      <c r="AJ1011" s="53"/>
      <c r="AK1011" s="53"/>
      <c r="AL1011" s="53"/>
      <c r="AM1011" s="53"/>
      <c r="AN1011" s="53"/>
      <c r="AO1011" s="53"/>
      <c r="AP1011" s="53"/>
      <c r="AQ1011" s="53"/>
      <c r="AR1011" s="53"/>
      <c r="AS1011" s="53"/>
      <c r="AT1011" s="53"/>
      <c r="AU1011" s="53"/>
      <c r="AV1011" s="53"/>
      <c r="AW1011" s="53"/>
      <c r="AX1011" s="53"/>
      <c r="AY1011" s="53"/>
      <c r="AZ1011" s="53"/>
      <c r="BA1011" s="53"/>
      <c r="BB1011" s="53"/>
      <c r="BC1011" s="53"/>
      <c r="BD1011" s="53"/>
      <c r="BE1011" s="53"/>
      <c r="BF1011" s="53"/>
      <c r="BG1011" s="53"/>
      <c r="BH1011" s="53"/>
      <c r="BI1011" s="53"/>
      <c r="BJ1011" s="53"/>
      <c r="BK1011" s="53"/>
      <c r="BL1011" s="53"/>
      <c r="BM1011" s="53"/>
      <c r="BN1011" s="53"/>
      <c r="BO1011" s="53"/>
      <c r="BP1011" s="53"/>
      <c r="BQ1011" s="53"/>
      <c r="BR1011" s="53"/>
      <c r="BS1011" s="53"/>
      <c r="BT1011" s="53"/>
      <c r="BU1011" s="53"/>
    </row>
    <row r="1012" spans="1:73" s="47" customFormat="1" ht="15.75">
      <c r="A1012" s="88" t="s">
        <v>1435</v>
      </c>
      <c r="B1012" s="45"/>
      <c r="C1012" s="45"/>
      <c r="D1012" s="45"/>
      <c r="E1012" s="45"/>
      <c r="F1012" s="45"/>
      <c r="G1012" s="45"/>
      <c r="H1012" s="45"/>
      <c r="I1012" s="45"/>
      <c r="J1012" s="45"/>
      <c r="K1012" s="44"/>
      <c r="L1012" s="44"/>
      <c r="M1012" s="45"/>
      <c r="N1012" s="45"/>
      <c r="O1012" s="44"/>
      <c r="P1012" s="44"/>
      <c r="Q1012" s="44"/>
      <c r="R1012" s="44"/>
      <c r="S1012" s="44"/>
      <c r="T1012" s="44"/>
      <c r="U1012" s="53"/>
      <c r="V1012" s="53"/>
      <c r="W1012" s="53"/>
      <c r="X1012" s="53"/>
      <c r="Y1012" s="53"/>
      <c r="Z1012" s="53"/>
      <c r="AA1012" s="53"/>
      <c r="AB1012" s="53"/>
      <c r="AC1012" s="53"/>
      <c r="AD1012" s="53"/>
      <c r="AE1012" s="53"/>
      <c r="AF1012" s="53"/>
      <c r="AG1012" s="53"/>
      <c r="AH1012" s="53"/>
      <c r="AI1012" s="53"/>
      <c r="AJ1012" s="53"/>
      <c r="AK1012" s="53"/>
      <c r="AL1012" s="53"/>
      <c r="AM1012" s="53"/>
      <c r="AN1012" s="53"/>
      <c r="AO1012" s="53"/>
      <c r="AP1012" s="53"/>
      <c r="AQ1012" s="53"/>
      <c r="AR1012" s="53"/>
      <c r="AS1012" s="53"/>
      <c r="AT1012" s="53"/>
      <c r="AU1012" s="53"/>
      <c r="AV1012" s="53"/>
      <c r="AW1012" s="53"/>
      <c r="AX1012" s="53"/>
      <c r="AY1012" s="53"/>
      <c r="AZ1012" s="53"/>
      <c r="BA1012" s="53"/>
      <c r="BB1012" s="53"/>
      <c r="BC1012" s="53"/>
      <c r="BD1012" s="53"/>
      <c r="BE1012" s="53"/>
      <c r="BF1012" s="53"/>
      <c r="BG1012" s="53"/>
      <c r="BH1012" s="53"/>
      <c r="BI1012" s="53"/>
      <c r="BJ1012" s="53"/>
      <c r="BK1012" s="53"/>
      <c r="BL1012" s="53"/>
      <c r="BM1012" s="53"/>
      <c r="BN1012" s="53"/>
      <c r="BO1012" s="53"/>
      <c r="BP1012" s="53"/>
      <c r="BQ1012" s="53"/>
      <c r="BR1012" s="53"/>
      <c r="BS1012" s="53"/>
      <c r="BT1012" s="53"/>
      <c r="BU1012" s="53"/>
    </row>
    <row r="1013" spans="1:73" s="47" customFormat="1" ht="15.75">
      <c r="A1013" s="88" t="s">
        <v>1436</v>
      </c>
      <c r="B1013" s="45"/>
      <c r="C1013" s="45"/>
      <c r="D1013" s="45"/>
      <c r="E1013" s="45"/>
      <c r="F1013" s="45"/>
      <c r="G1013" s="45"/>
      <c r="H1013" s="45"/>
      <c r="I1013" s="45"/>
      <c r="J1013" s="45"/>
      <c r="K1013" s="44"/>
      <c r="L1013" s="44"/>
      <c r="M1013" s="45"/>
      <c r="N1013" s="45"/>
      <c r="O1013" s="44"/>
      <c r="P1013" s="44"/>
      <c r="Q1013" s="44"/>
      <c r="R1013" s="44"/>
      <c r="S1013" s="44"/>
      <c r="T1013" s="44"/>
      <c r="U1013" s="53"/>
      <c r="V1013" s="53"/>
      <c r="W1013" s="53"/>
      <c r="X1013" s="53"/>
      <c r="Y1013" s="53"/>
      <c r="Z1013" s="53"/>
      <c r="AA1013" s="53"/>
      <c r="AB1013" s="53"/>
      <c r="AC1013" s="53"/>
      <c r="AD1013" s="53"/>
      <c r="AE1013" s="53"/>
      <c r="AF1013" s="53"/>
      <c r="AG1013" s="53"/>
      <c r="AH1013" s="53"/>
      <c r="AI1013" s="53"/>
      <c r="AJ1013" s="53"/>
      <c r="AK1013" s="53"/>
      <c r="AL1013" s="53"/>
      <c r="AM1013" s="53"/>
      <c r="AN1013" s="53"/>
      <c r="AO1013" s="53"/>
      <c r="AP1013" s="53"/>
      <c r="AQ1013" s="53"/>
      <c r="AR1013" s="53"/>
      <c r="AS1013" s="53"/>
      <c r="AT1013" s="53"/>
      <c r="AU1013" s="53"/>
      <c r="AV1013" s="53"/>
      <c r="AW1013" s="53"/>
      <c r="AX1013" s="53"/>
      <c r="AY1013" s="53"/>
      <c r="AZ1013" s="53"/>
      <c r="BA1013" s="53"/>
      <c r="BB1013" s="53"/>
      <c r="BC1013" s="53"/>
      <c r="BD1013" s="53"/>
      <c r="BE1013" s="53"/>
      <c r="BF1013" s="53"/>
      <c r="BG1013" s="53"/>
      <c r="BH1013" s="53"/>
      <c r="BI1013" s="53"/>
      <c r="BJ1013" s="53"/>
      <c r="BK1013" s="53"/>
      <c r="BL1013" s="53"/>
      <c r="BM1013" s="53"/>
      <c r="BN1013" s="53"/>
      <c r="BO1013" s="53"/>
      <c r="BP1013" s="53"/>
      <c r="BQ1013" s="53"/>
      <c r="BR1013" s="53"/>
      <c r="BS1013" s="53"/>
      <c r="BT1013" s="53"/>
      <c r="BU1013" s="53"/>
    </row>
    <row r="1014" spans="1:73" s="47" customFormat="1" ht="15.75">
      <c r="A1014" s="88" t="s">
        <v>1437</v>
      </c>
      <c r="B1014" s="45"/>
      <c r="C1014" s="45"/>
      <c r="D1014" s="45"/>
      <c r="E1014" s="45"/>
      <c r="F1014" s="45"/>
      <c r="G1014" s="45"/>
      <c r="H1014" s="45"/>
      <c r="I1014" s="45"/>
      <c r="J1014" s="45"/>
      <c r="K1014" s="44"/>
      <c r="L1014" s="44"/>
      <c r="M1014" s="45"/>
      <c r="N1014" s="45"/>
      <c r="O1014" s="44"/>
      <c r="P1014" s="44"/>
      <c r="Q1014" s="44"/>
      <c r="R1014" s="44"/>
      <c r="S1014" s="44"/>
      <c r="T1014" s="44"/>
      <c r="U1014" s="53"/>
      <c r="V1014" s="53"/>
      <c r="W1014" s="53"/>
      <c r="X1014" s="53"/>
      <c r="Y1014" s="53"/>
      <c r="Z1014" s="53"/>
      <c r="AA1014" s="53"/>
      <c r="AB1014" s="53"/>
      <c r="AC1014" s="53"/>
      <c r="AD1014" s="53"/>
      <c r="AE1014" s="53"/>
      <c r="AF1014" s="53"/>
      <c r="AG1014" s="53"/>
      <c r="AH1014" s="53"/>
      <c r="AI1014" s="53"/>
      <c r="AJ1014" s="53"/>
      <c r="AK1014" s="53"/>
      <c r="AL1014" s="53"/>
      <c r="AM1014" s="53"/>
      <c r="AN1014" s="53"/>
      <c r="AO1014" s="53"/>
      <c r="AP1014" s="53"/>
      <c r="AQ1014" s="53"/>
      <c r="AR1014" s="53"/>
      <c r="AS1014" s="53"/>
      <c r="AT1014" s="53"/>
      <c r="AU1014" s="53"/>
      <c r="AV1014" s="53"/>
      <c r="AW1014" s="53"/>
      <c r="AX1014" s="53"/>
      <c r="AY1014" s="53"/>
      <c r="AZ1014" s="53"/>
      <c r="BA1014" s="53"/>
      <c r="BB1014" s="53"/>
      <c r="BC1014" s="53"/>
      <c r="BD1014" s="53"/>
      <c r="BE1014" s="53"/>
      <c r="BF1014" s="53"/>
      <c r="BG1014" s="53"/>
      <c r="BH1014" s="53"/>
      <c r="BI1014" s="53"/>
      <c r="BJ1014" s="53"/>
      <c r="BK1014" s="53"/>
      <c r="BL1014" s="53"/>
      <c r="BM1014" s="53"/>
      <c r="BN1014" s="53"/>
      <c r="BO1014" s="53"/>
      <c r="BP1014" s="53"/>
      <c r="BQ1014" s="53"/>
      <c r="BR1014" s="53"/>
      <c r="BS1014" s="53"/>
      <c r="BT1014" s="53"/>
      <c r="BU1014" s="53"/>
    </row>
    <row r="1015" spans="1:73" s="47" customFormat="1" ht="15.75">
      <c r="A1015" s="88" t="s">
        <v>1438</v>
      </c>
      <c r="B1015" s="45"/>
      <c r="C1015" s="45"/>
      <c r="D1015" s="45"/>
      <c r="E1015" s="45"/>
      <c r="F1015" s="45"/>
      <c r="G1015" s="45"/>
      <c r="H1015" s="45"/>
      <c r="I1015" s="45"/>
      <c r="J1015" s="45"/>
      <c r="K1015" s="44"/>
      <c r="L1015" s="44"/>
      <c r="M1015" s="45"/>
      <c r="N1015" s="45"/>
      <c r="O1015" s="44"/>
      <c r="P1015" s="44"/>
      <c r="Q1015" s="44"/>
      <c r="R1015" s="44"/>
      <c r="S1015" s="44"/>
      <c r="T1015" s="44"/>
      <c r="U1015" s="53"/>
      <c r="V1015" s="53"/>
      <c r="W1015" s="53"/>
      <c r="X1015" s="53"/>
      <c r="Y1015" s="53"/>
      <c r="Z1015" s="53"/>
      <c r="AA1015" s="53"/>
      <c r="AB1015" s="53"/>
      <c r="AC1015" s="53"/>
      <c r="AD1015" s="53"/>
      <c r="AE1015" s="53"/>
      <c r="AF1015" s="53"/>
      <c r="AG1015" s="53"/>
      <c r="AH1015" s="53"/>
      <c r="AI1015" s="53"/>
      <c r="AJ1015" s="53"/>
      <c r="AK1015" s="53"/>
      <c r="AL1015" s="53"/>
      <c r="AM1015" s="53"/>
      <c r="AN1015" s="53"/>
      <c r="AO1015" s="53"/>
      <c r="AP1015" s="53"/>
      <c r="AQ1015" s="53"/>
      <c r="AR1015" s="53"/>
      <c r="AS1015" s="53"/>
      <c r="AT1015" s="53"/>
      <c r="AU1015" s="53"/>
      <c r="AV1015" s="53"/>
      <c r="AW1015" s="53"/>
      <c r="AX1015" s="53"/>
      <c r="AY1015" s="53"/>
      <c r="AZ1015" s="53"/>
      <c r="BA1015" s="53"/>
      <c r="BB1015" s="53"/>
      <c r="BC1015" s="53"/>
      <c r="BD1015" s="53"/>
      <c r="BE1015" s="53"/>
      <c r="BF1015" s="53"/>
      <c r="BG1015" s="53"/>
      <c r="BH1015" s="53"/>
      <c r="BI1015" s="53"/>
      <c r="BJ1015" s="53"/>
      <c r="BK1015" s="53"/>
      <c r="BL1015" s="53"/>
      <c r="BM1015" s="53"/>
      <c r="BN1015" s="53"/>
      <c r="BO1015" s="53"/>
      <c r="BP1015" s="53"/>
      <c r="BQ1015" s="53"/>
      <c r="BR1015" s="53"/>
      <c r="BS1015" s="53"/>
      <c r="BT1015" s="53"/>
      <c r="BU1015" s="53"/>
    </row>
    <row r="1016" spans="1:73" s="47" customFormat="1" ht="15.75">
      <c r="A1016" s="88" t="s">
        <v>1439</v>
      </c>
      <c r="B1016" s="45"/>
      <c r="C1016" s="45"/>
      <c r="D1016" s="45"/>
      <c r="E1016" s="45"/>
      <c r="F1016" s="45"/>
      <c r="G1016" s="45"/>
      <c r="H1016" s="45"/>
      <c r="I1016" s="45"/>
      <c r="J1016" s="45"/>
      <c r="K1016" s="44"/>
      <c r="L1016" s="44"/>
      <c r="M1016" s="45"/>
      <c r="N1016" s="45"/>
      <c r="O1016" s="44"/>
      <c r="P1016" s="44"/>
      <c r="Q1016" s="44"/>
      <c r="R1016" s="44"/>
      <c r="S1016" s="44"/>
      <c r="T1016" s="44"/>
      <c r="U1016" s="53"/>
      <c r="V1016" s="53"/>
      <c r="W1016" s="53"/>
      <c r="X1016" s="53"/>
      <c r="Y1016" s="53"/>
      <c r="Z1016" s="53"/>
      <c r="AA1016" s="53"/>
      <c r="AB1016" s="53"/>
      <c r="AC1016" s="53"/>
      <c r="AD1016" s="53"/>
      <c r="AE1016" s="53"/>
      <c r="AF1016" s="53"/>
      <c r="AG1016" s="53"/>
      <c r="AH1016" s="53"/>
      <c r="AI1016" s="53"/>
      <c r="AJ1016" s="53"/>
      <c r="AK1016" s="53"/>
      <c r="AL1016" s="53"/>
      <c r="AM1016" s="53"/>
      <c r="AN1016" s="53"/>
      <c r="AO1016" s="53"/>
      <c r="AP1016" s="53"/>
      <c r="AQ1016" s="53"/>
      <c r="AR1016" s="53"/>
      <c r="AS1016" s="53"/>
      <c r="AT1016" s="53"/>
      <c r="AU1016" s="53"/>
      <c r="AV1016" s="53"/>
      <c r="AW1016" s="53"/>
      <c r="AX1016" s="53"/>
      <c r="AY1016" s="53"/>
      <c r="AZ1016" s="53"/>
      <c r="BA1016" s="53"/>
      <c r="BB1016" s="53"/>
      <c r="BC1016" s="53"/>
      <c r="BD1016" s="53"/>
      <c r="BE1016" s="53"/>
      <c r="BF1016" s="53"/>
      <c r="BG1016" s="53"/>
      <c r="BH1016" s="53"/>
      <c r="BI1016" s="53"/>
      <c r="BJ1016" s="53"/>
      <c r="BK1016" s="53"/>
      <c r="BL1016" s="53"/>
      <c r="BM1016" s="53"/>
      <c r="BN1016" s="53"/>
      <c r="BO1016" s="53"/>
      <c r="BP1016" s="53"/>
      <c r="BQ1016" s="53"/>
      <c r="BR1016" s="53"/>
      <c r="BS1016" s="53"/>
      <c r="BT1016" s="53"/>
      <c r="BU1016" s="53"/>
    </row>
    <row r="1017" spans="1:73" s="47" customFormat="1" ht="15.75">
      <c r="A1017" s="88" t="s">
        <v>1440</v>
      </c>
      <c r="B1017" s="45"/>
      <c r="C1017" s="45"/>
      <c r="D1017" s="45"/>
      <c r="E1017" s="45"/>
      <c r="F1017" s="45"/>
      <c r="G1017" s="45"/>
      <c r="H1017" s="45"/>
      <c r="I1017" s="45"/>
      <c r="J1017" s="45"/>
      <c r="K1017" s="44"/>
      <c r="L1017" s="44"/>
      <c r="M1017" s="45"/>
      <c r="N1017" s="45"/>
      <c r="O1017" s="44"/>
      <c r="P1017" s="44"/>
      <c r="Q1017" s="44"/>
      <c r="R1017" s="44"/>
      <c r="S1017" s="44"/>
      <c r="T1017" s="44"/>
      <c r="U1017" s="53"/>
      <c r="V1017" s="53"/>
      <c r="W1017" s="53"/>
      <c r="X1017" s="53"/>
      <c r="Y1017" s="53"/>
      <c r="Z1017" s="53"/>
      <c r="AA1017" s="53"/>
      <c r="AB1017" s="53"/>
      <c r="AC1017" s="53"/>
      <c r="AD1017" s="53"/>
      <c r="AE1017" s="53"/>
      <c r="AF1017" s="53"/>
      <c r="AG1017" s="53"/>
      <c r="AH1017" s="53"/>
      <c r="AI1017" s="53"/>
      <c r="AJ1017" s="53"/>
      <c r="AK1017" s="53"/>
      <c r="AL1017" s="53"/>
      <c r="AM1017" s="53"/>
      <c r="AN1017" s="53"/>
      <c r="AO1017" s="53"/>
      <c r="AP1017" s="53"/>
      <c r="AQ1017" s="53"/>
      <c r="AR1017" s="53"/>
      <c r="AS1017" s="53"/>
      <c r="AT1017" s="53"/>
      <c r="AU1017" s="53"/>
      <c r="AV1017" s="53"/>
      <c r="AW1017" s="53"/>
      <c r="AX1017" s="53"/>
      <c r="AY1017" s="53"/>
      <c r="AZ1017" s="53"/>
      <c r="BA1017" s="53"/>
      <c r="BB1017" s="53"/>
      <c r="BC1017" s="53"/>
      <c r="BD1017" s="53"/>
      <c r="BE1017" s="53"/>
      <c r="BF1017" s="53"/>
      <c r="BG1017" s="53"/>
      <c r="BH1017" s="53"/>
      <c r="BI1017" s="53"/>
      <c r="BJ1017" s="53"/>
      <c r="BK1017" s="53"/>
      <c r="BL1017" s="53"/>
      <c r="BM1017" s="53"/>
      <c r="BN1017" s="53"/>
      <c r="BO1017" s="53"/>
      <c r="BP1017" s="53"/>
      <c r="BQ1017" s="53"/>
      <c r="BR1017" s="53"/>
      <c r="BS1017" s="53"/>
      <c r="BT1017" s="53"/>
      <c r="BU1017" s="53"/>
    </row>
    <row r="1018" spans="1:73" s="47" customFormat="1" ht="15.75">
      <c r="A1018" s="88" t="s">
        <v>1441</v>
      </c>
      <c r="B1018" s="45"/>
      <c r="C1018" s="45"/>
      <c r="D1018" s="45"/>
      <c r="E1018" s="45"/>
      <c r="F1018" s="45"/>
      <c r="G1018" s="45"/>
      <c r="H1018" s="45"/>
      <c r="I1018" s="45"/>
      <c r="J1018" s="45"/>
      <c r="K1018" s="44"/>
      <c r="L1018" s="44"/>
      <c r="M1018" s="45"/>
      <c r="N1018" s="45"/>
      <c r="O1018" s="44"/>
      <c r="P1018" s="44"/>
      <c r="Q1018" s="44"/>
      <c r="R1018" s="44"/>
      <c r="S1018" s="44"/>
      <c r="T1018" s="44"/>
      <c r="U1018" s="53"/>
      <c r="V1018" s="53"/>
      <c r="W1018" s="53"/>
      <c r="X1018" s="53"/>
      <c r="Y1018" s="53"/>
      <c r="Z1018" s="53"/>
      <c r="AA1018" s="53"/>
      <c r="AB1018" s="53"/>
      <c r="AC1018" s="53"/>
      <c r="AD1018" s="53"/>
      <c r="AE1018" s="53"/>
      <c r="AF1018" s="53"/>
      <c r="AG1018" s="53"/>
      <c r="AH1018" s="53"/>
      <c r="AI1018" s="53"/>
      <c r="AJ1018" s="53"/>
      <c r="AK1018" s="53"/>
      <c r="AL1018" s="53"/>
      <c r="AM1018" s="53"/>
      <c r="AN1018" s="53"/>
      <c r="AO1018" s="53"/>
      <c r="AP1018" s="53"/>
      <c r="AQ1018" s="53"/>
      <c r="AR1018" s="53"/>
      <c r="AS1018" s="53"/>
      <c r="AT1018" s="53"/>
      <c r="AU1018" s="53"/>
      <c r="AV1018" s="53"/>
      <c r="AW1018" s="53"/>
      <c r="AX1018" s="53"/>
      <c r="AY1018" s="53"/>
      <c r="AZ1018" s="53"/>
      <c r="BA1018" s="53"/>
      <c r="BB1018" s="53"/>
      <c r="BC1018" s="53"/>
      <c r="BD1018" s="53"/>
      <c r="BE1018" s="53"/>
      <c r="BF1018" s="53"/>
      <c r="BG1018" s="53"/>
      <c r="BH1018" s="53"/>
      <c r="BI1018" s="53"/>
      <c r="BJ1018" s="53"/>
      <c r="BK1018" s="53"/>
      <c r="BL1018" s="53"/>
      <c r="BM1018" s="53"/>
      <c r="BN1018" s="53"/>
      <c r="BO1018" s="53"/>
      <c r="BP1018" s="53"/>
      <c r="BQ1018" s="53"/>
      <c r="BR1018" s="53"/>
      <c r="BS1018" s="53"/>
      <c r="BT1018" s="53"/>
      <c r="BU1018" s="53"/>
    </row>
    <row r="1019" spans="1:73" s="47" customFormat="1" ht="15.75">
      <c r="A1019" s="88" t="s">
        <v>1442</v>
      </c>
      <c r="B1019" s="45"/>
      <c r="C1019" s="45"/>
      <c r="D1019" s="45"/>
      <c r="E1019" s="45"/>
      <c r="F1019" s="45"/>
      <c r="G1019" s="45"/>
      <c r="H1019" s="45"/>
      <c r="I1019" s="45"/>
      <c r="J1019" s="45"/>
      <c r="K1019" s="44"/>
      <c r="L1019" s="44"/>
      <c r="M1019" s="45"/>
      <c r="N1019" s="45"/>
      <c r="O1019" s="44"/>
      <c r="P1019" s="44"/>
      <c r="Q1019" s="44"/>
      <c r="R1019" s="44"/>
      <c r="S1019" s="44"/>
      <c r="T1019" s="44"/>
      <c r="U1019" s="53"/>
      <c r="V1019" s="53"/>
      <c r="W1019" s="53"/>
      <c r="X1019" s="53"/>
      <c r="Y1019" s="53"/>
      <c r="Z1019" s="53"/>
      <c r="AA1019" s="53"/>
      <c r="AB1019" s="53"/>
      <c r="AC1019" s="53"/>
      <c r="AD1019" s="53"/>
      <c r="AE1019" s="53"/>
      <c r="AF1019" s="53"/>
      <c r="AG1019" s="53"/>
      <c r="AH1019" s="53"/>
      <c r="AI1019" s="53"/>
      <c r="AJ1019" s="53"/>
      <c r="AK1019" s="53"/>
      <c r="AL1019" s="53"/>
      <c r="AM1019" s="53"/>
      <c r="AN1019" s="53"/>
      <c r="AO1019" s="53"/>
      <c r="AP1019" s="53"/>
      <c r="AQ1019" s="53"/>
      <c r="AR1019" s="53"/>
      <c r="AS1019" s="53"/>
      <c r="AT1019" s="53"/>
      <c r="AU1019" s="53"/>
      <c r="AV1019" s="53"/>
      <c r="AW1019" s="53"/>
      <c r="AX1019" s="53"/>
      <c r="AY1019" s="53"/>
      <c r="AZ1019" s="53"/>
      <c r="BA1019" s="53"/>
      <c r="BB1019" s="53"/>
      <c r="BC1019" s="53"/>
      <c r="BD1019" s="53"/>
      <c r="BE1019" s="53"/>
      <c r="BF1019" s="53"/>
      <c r="BG1019" s="53"/>
      <c r="BH1019" s="53"/>
      <c r="BI1019" s="53"/>
      <c r="BJ1019" s="53"/>
      <c r="BK1019" s="53"/>
      <c r="BL1019" s="53"/>
      <c r="BM1019" s="53"/>
      <c r="BN1019" s="53"/>
      <c r="BO1019" s="53"/>
      <c r="BP1019" s="53"/>
      <c r="BQ1019" s="53"/>
      <c r="BR1019" s="53"/>
      <c r="BS1019" s="53"/>
      <c r="BT1019" s="53"/>
      <c r="BU1019" s="53"/>
    </row>
    <row r="1020" spans="1:73" s="47" customFormat="1" ht="15.75">
      <c r="A1020" s="88" t="s">
        <v>1443</v>
      </c>
      <c r="B1020" s="45"/>
      <c r="C1020" s="45"/>
      <c r="D1020" s="45"/>
      <c r="E1020" s="45"/>
      <c r="F1020" s="45"/>
      <c r="G1020" s="45"/>
      <c r="H1020" s="45"/>
      <c r="I1020" s="45"/>
      <c r="J1020" s="45"/>
      <c r="K1020" s="44"/>
      <c r="L1020" s="44"/>
      <c r="M1020" s="45"/>
      <c r="N1020" s="45"/>
      <c r="O1020" s="44"/>
      <c r="P1020" s="44"/>
      <c r="Q1020" s="44"/>
      <c r="R1020" s="44"/>
      <c r="S1020" s="44"/>
      <c r="T1020" s="44"/>
      <c r="U1020" s="53"/>
      <c r="V1020" s="53"/>
      <c r="W1020" s="53"/>
      <c r="X1020" s="53"/>
      <c r="Y1020" s="53"/>
      <c r="Z1020" s="53"/>
      <c r="AA1020" s="53"/>
      <c r="AB1020" s="53"/>
      <c r="AC1020" s="53"/>
      <c r="AD1020" s="53"/>
      <c r="AE1020" s="53"/>
      <c r="AF1020" s="53"/>
      <c r="AG1020" s="53"/>
      <c r="AH1020" s="53"/>
      <c r="AI1020" s="53"/>
      <c r="AJ1020" s="53"/>
      <c r="AK1020" s="53"/>
      <c r="AL1020" s="53"/>
      <c r="AM1020" s="53"/>
      <c r="AN1020" s="53"/>
      <c r="AO1020" s="53"/>
      <c r="AP1020" s="53"/>
      <c r="AQ1020" s="53"/>
      <c r="AR1020" s="53"/>
      <c r="AS1020" s="53"/>
      <c r="AT1020" s="53"/>
      <c r="AU1020" s="53"/>
      <c r="AV1020" s="53"/>
      <c r="AW1020" s="53"/>
      <c r="AX1020" s="53"/>
      <c r="AY1020" s="53"/>
      <c r="AZ1020" s="53"/>
      <c r="BA1020" s="53"/>
      <c r="BB1020" s="53"/>
      <c r="BC1020" s="53"/>
      <c r="BD1020" s="53"/>
      <c r="BE1020" s="53"/>
      <c r="BF1020" s="53"/>
      <c r="BG1020" s="53"/>
      <c r="BH1020" s="53"/>
      <c r="BI1020" s="53"/>
      <c r="BJ1020" s="53"/>
      <c r="BK1020" s="53"/>
      <c r="BL1020" s="53"/>
      <c r="BM1020" s="53"/>
      <c r="BN1020" s="53"/>
      <c r="BO1020" s="53"/>
      <c r="BP1020" s="53"/>
      <c r="BQ1020" s="53"/>
      <c r="BR1020" s="53"/>
      <c r="BS1020" s="53"/>
      <c r="BT1020" s="53"/>
      <c r="BU1020" s="53"/>
    </row>
    <row r="1021" spans="1:73" s="47" customFormat="1" ht="15.75">
      <c r="A1021" s="88" t="s">
        <v>1444</v>
      </c>
      <c r="B1021" s="45"/>
      <c r="C1021" s="45"/>
      <c r="D1021" s="45"/>
      <c r="E1021" s="45"/>
      <c r="F1021" s="45"/>
      <c r="G1021" s="45"/>
      <c r="H1021" s="45"/>
      <c r="I1021" s="45"/>
      <c r="J1021" s="45"/>
      <c r="K1021" s="44"/>
      <c r="L1021" s="44"/>
      <c r="M1021" s="45"/>
      <c r="N1021" s="45"/>
      <c r="O1021" s="44"/>
      <c r="P1021" s="44"/>
      <c r="Q1021" s="44"/>
      <c r="R1021" s="44"/>
      <c r="S1021" s="44"/>
      <c r="T1021" s="44"/>
      <c r="U1021" s="53"/>
      <c r="V1021" s="53"/>
      <c r="W1021" s="53"/>
      <c r="X1021" s="53"/>
      <c r="Y1021" s="53"/>
      <c r="Z1021" s="53"/>
      <c r="AA1021" s="53"/>
      <c r="AB1021" s="53"/>
      <c r="AC1021" s="53"/>
      <c r="AD1021" s="53"/>
      <c r="AE1021" s="53"/>
      <c r="AF1021" s="53"/>
      <c r="AG1021" s="53"/>
      <c r="AH1021" s="53"/>
      <c r="AI1021" s="53"/>
      <c r="AJ1021" s="53"/>
      <c r="AK1021" s="53"/>
      <c r="AL1021" s="53"/>
      <c r="AM1021" s="53"/>
      <c r="AN1021" s="53"/>
      <c r="AO1021" s="53"/>
      <c r="AP1021" s="53"/>
      <c r="AQ1021" s="53"/>
      <c r="AR1021" s="53"/>
      <c r="AS1021" s="53"/>
      <c r="AT1021" s="53"/>
      <c r="AU1021" s="53"/>
      <c r="AV1021" s="53"/>
      <c r="AW1021" s="53"/>
      <c r="AX1021" s="53"/>
      <c r="AY1021" s="53"/>
      <c r="AZ1021" s="53"/>
      <c r="BA1021" s="53"/>
      <c r="BB1021" s="53"/>
      <c r="BC1021" s="53"/>
      <c r="BD1021" s="53"/>
      <c r="BE1021" s="53"/>
      <c r="BF1021" s="53"/>
      <c r="BG1021" s="53"/>
      <c r="BH1021" s="53"/>
      <c r="BI1021" s="53"/>
      <c r="BJ1021" s="53"/>
      <c r="BK1021" s="53"/>
      <c r="BL1021" s="53"/>
      <c r="BM1021" s="53"/>
      <c r="BN1021" s="53"/>
      <c r="BO1021" s="53"/>
      <c r="BP1021" s="53"/>
      <c r="BQ1021" s="53"/>
      <c r="BR1021" s="53"/>
      <c r="BS1021" s="53"/>
      <c r="BT1021" s="53"/>
      <c r="BU1021" s="53"/>
    </row>
    <row r="1022" spans="1:73" s="47" customFormat="1" ht="15.75">
      <c r="A1022" s="88" t="s">
        <v>1445</v>
      </c>
      <c r="B1022" s="45"/>
      <c r="C1022" s="45"/>
      <c r="D1022" s="45"/>
      <c r="E1022" s="45"/>
      <c r="F1022" s="45"/>
      <c r="G1022" s="45"/>
      <c r="H1022" s="45"/>
      <c r="I1022" s="45"/>
      <c r="J1022" s="45"/>
      <c r="K1022" s="44"/>
      <c r="L1022" s="44"/>
      <c r="M1022" s="45"/>
      <c r="N1022" s="45"/>
      <c r="O1022" s="44"/>
      <c r="P1022" s="44"/>
      <c r="Q1022" s="44"/>
      <c r="R1022" s="44"/>
      <c r="S1022" s="44"/>
      <c r="T1022" s="44"/>
      <c r="U1022" s="53"/>
      <c r="V1022" s="53"/>
      <c r="W1022" s="53"/>
      <c r="X1022" s="53"/>
      <c r="Y1022" s="53"/>
      <c r="Z1022" s="53"/>
      <c r="AA1022" s="53"/>
      <c r="AB1022" s="53"/>
      <c r="AC1022" s="53"/>
      <c r="AD1022" s="53"/>
      <c r="AE1022" s="53"/>
      <c r="AF1022" s="53"/>
      <c r="AG1022" s="53"/>
      <c r="AH1022" s="53"/>
      <c r="AI1022" s="53"/>
      <c r="AJ1022" s="53"/>
      <c r="AK1022" s="53"/>
      <c r="AL1022" s="53"/>
      <c r="AM1022" s="53"/>
      <c r="AN1022" s="53"/>
      <c r="AO1022" s="53"/>
      <c r="AP1022" s="53"/>
      <c r="AQ1022" s="53"/>
      <c r="AR1022" s="53"/>
      <c r="AS1022" s="53"/>
      <c r="AT1022" s="53"/>
      <c r="AU1022" s="53"/>
      <c r="AV1022" s="53"/>
      <c r="AW1022" s="53"/>
      <c r="AX1022" s="53"/>
      <c r="AY1022" s="53"/>
      <c r="AZ1022" s="53"/>
      <c r="BA1022" s="53"/>
      <c r="BB1022" s="53"/>
      <c r="BC1022" s="53"/>
      <c r="BD1022" s="53"/>
      <c r="BE1022" s="53"/>
      <c r="BF1022" s="53"/>
      <c r="BG1022" s="53"/>
      <c r="BH1022" s="53"/>
      <c r="BI1022" s="53"/>
      <c r="BJ1022" s="53"/>
      <c r="BK1022" s="53"/>
      <c r="BL1022" s="53"/>
      <c r="BM1022" s="53"/>
      <c r="BN1022" s="53"/>
      <c r="BO1022" s="53"/>
      <c r="BP1022" s="53"/>
      <c r="BQ1022" s="53"/>
      <c r="BR1022" s="53"/>
      <c r="BS1022" s="53"/>
      <c r="BT1022" s="53"/>
      <c r="BU1022" s="53"/>
    </row>
    <row r="1023" spans="1:73" s="47" customFormat="1" ht="15.75">
      <c r="A1023" s="88" t="s">
        <v>1446</v>
      </c>
      <c r="B1023" s="45"/>
      <c r="C1023" s="45"/>
      <c r="D1023" s="45"/>
      <c r="E1023" s="45"/>
      <c r="F1023" s="45"/>
      <c r="G1023" s="45"/>
      <c r="H1023" s="45"/>
      <c r="I1023" s="45"/>
      <c r="J1023" s="45"/>
      <c r="K1023" s="44"/>
      <c r="L1023" s="44"/>
      <c r="M1023" s="45"/>
      <c r="N1023" s="45"/>
      <c r="O1023" s="44"/>
      <c r="P1023" s="44"/>
      <c r="Q1023" s="44"/>
      <c r="R1023" s="44"/>
      <c r="S1023" s="44"/>
      <c r="T1023" s="44"/>
      <c r="U1023" s="53"/>
      <c r="V1023" s="53"/>
      <c r="W1023" s="53"/>
      <c r="X1023" s="53"/>
      <c r="Y1023" s="53"/>
      <c r="Z1023" s="53"/>
      <c r="AA1023" s="53"/>
      <c r="AB1023" s="53"/>
      <c r="AC1023" s="53"/>
      <c r="AD1023" s="53"/>
      <c r="AE1023" s="53"/>
      <c r="AF1023" s="53"/>
      <c r="AG1023" s="53"/>
      <c r="AH1023" s="53"/>
      <c r="AI1023" s="53"/>
      <c r="AJ1023" s="53"/>
      <c r="AK1023" s="53"/>
      <c r="AL1023" s="53"/>
      <c r="AM1023" s="53"/>
      <c r="AN1023" s="53"/>
      <c r="AO1023" s="53"/>
      <c r="AP1023" s="53"/>
      <c r="AQ1023" s="53"/>
      <c r="AR1023" s="53"/>
      <c r="AS1023" s="53"/>
      <c r="AT1023" s="53"/>
      <c r="AU1023" s="53"/>
      <c r="AV1023" s="53"/>
      <c r="AW1023" s="53"/>
      <c r="AX1023" s="53"/>
      <c r="AY1023" s="53"/>
      <c r="AZ1023" s="53"/>
      <c r="BA1023" s="53"/>
      <c r="BB1023" s="53"/>
      <c r="BC1023" s="53"/>
      <c r="BD1023" s="53"/>
      <c r="BE1023" s="53"/>
      <c r="BF1023" s="53"/>
      <c r="BG1023" s="53"/>
      <c r="BH1023" s="53"/>
      <c r="BI1023" s="53"/>
      <c r="BJ1023" s="53"/>
      <c r="BK1023" s="53"/>
      <c r="BL1023" s="53"/>
      <c r="BM1023" s="53"/>
      <c r="BN1023" s="53"/>
      <c r="BO1023" s="53"/>
      <c r="BP1023" s="53"/>
      <c r="BQ1023" s="53"/>
      <c r="BR1023" s="53"/>
      <c r="BS1023" s="53"/>
      <c r="BT1023" s="53"/>
      <c r="BU1023" s="53"/>
    </row>
    <row r="1024" spans="1:73" s="47" customFormat="1" ht="15.75">
      <c r="A1024" s="88" t="s">
        <v>1447</v>
      </c>
      <c r="B1024" s="45"/>
      <c r="C1024" s="45"/>
      <c r="D1024" s="45"/>
      <c r="E1024" s="45"/>
      <c r="F1024" s="45"/>
      <c r="G1024" s="45"/>
      <c r="H1024" s="45"/>
      <c r="I1024" s="45"/>
      <c r="J1024" s="45"/>
      <c r="K1024" s="44"/>
      <c r="L1024" s="44"/>
      <c r="M1024" s="45"/>
      <c r="N1024" s="45"/>
      <c r="O1024" s="44"/>
      <c r="P1024" s="44"/>
      <c r="Q1024" s="44"/>
      <c r="R1024" s="44"/>
      <c r="S1024" s="44"/>
      <c r="T1024" s="44"/>
      <c r="U1024" s="53"/>
      <c r="V1024" s="53"/>
      <c r="W1024" s="53"/>
      <c r="X1024" s="53"/>
      <c r="Y1024" s="53"/>
      <c r="Z1024" s="53"/>
      <c r="AA1024" s="53"/>
      <c r="AB1024" s="53"/>
      <c r="AC1024" s="53"/>
      <c r="AD1024" s="53"/>
      <c r="AE1024" s="53"/>
      <c r="AF1024" s="53"/>
      <c r="AG1024" s="53"/>
      <c r="AH1024" s="53"/>
      <c r="AI1024" s="53"/>
      <c r="AJ1024" s="53"/>
      <c r="AK1024" s="53"/>
      <c r="AL1024" s="53"/>
      <c r="AM1024" s="53"/>
      <c r="AN1024" s="53"/>
      <c r="AO1024" s="53"/>
      <c r="AP1024" s="53"/>
      <c r="AQ1024" s="53"/>
      <c r="AR1024" s="53"/>
      <c r="AS1024" s="53"/>
      <c r="AT1024" s="53"/>
      <c r="AU1024" s="53"/>
      <c r="AV1024" s="53"/>
      <c r="AW1024" s="53"/>
      <c r="AX1024" s="53"/>
      <c r="AY1024" s="53"/>
      <c r="AZ1024" s="53"/>
      <c r="BA1024" s="53"/>
      <c r="BB1024" s="53"/>
      <c r="BC1024" s="53"/>
      <c r="BD1024" s="53"/>
      <c r="BE1024" s="53"/>
      <c r="BF1024" s="53"/>
      <c r="BG1024" s="53"/>
      <c r="BH1024" s="53"/>
      <c r="BI1024" s="53"/>
      <c r="BJ1024" s="53"/>
      <c r="BK1024" s="53"/>
      <c r="BL1024" s="53"/>
      <c r="BM1024" s="53"/>
      <c r="BN1024" s="53"/>
      <c r="BO1024" s="53"/>
      <c r="BP1024" s="53"/>
      <c r="BQ1024" s="53"/>
      <c r="BR1024" s="53"/>
      <c r="BS1024" s="53"/>
      <c r="BT1024" s="53"/>
      <c r="BU1024" s="53"/>
    </row>
    <row r="1025" spans="1:73" s="47" customFormat="1" ht="15.75">
      <c r="A1025" s="88" t="s">
        <v>1448</v>
      </c>
      <c r="B1025" s="45"/>
      <c r="C1025" s="45"/>
      <c r="D1025" s="45"/>
      <c r="E1025" s="45"/>
      <c r="F1025" s="45"/>
      <c r="G1025" s="45"/>
      <c r="H1025" s="45"/>
      <c r="I1025" s="45"/>
      <c r="J1025" s="45"/>
      <c r="K1025" s="44"/>
      <c r="L1025" s="44"/>
      <c r="M1025" s="45"/>
      <c r="N1025" s="45"/>
      <c r="O1025" s="44"/>
      <c r="P1025" s="44"/>
      <c r="Q1025" s="44"/>
      <c r="R1025" s="44"/>
      <c r="S1025" s="44"/>
      <c r="T1025" s="44"/>
      <c r="U1025" s="53"/>
      <c r="V1025" s="53"/>
      <c r="W1025" s="53"/>
      <c r="X1025" s="53"/>
      <c r="Y1025" s="53"/>
      <c r="Z1025" s="53"/>
      <c r="AA1025" s="53"/>
      <c r="AB1025" s="53"/>
      <c r="AC1025" s="53"/>
      <c r="AD1025" s="53"/>
      <c r="AE1025" s="53"/>
      <c r="AF1025" s="53"/>
      <c r="AG1025" s="53"/>
      <c r="AH1025" s="53"/>
      <c r="AI1025" s="53"/>
      <c r="AJ1025" s="53"/>
      <c r="AK1025" s="53"/>
      <c r="AL1025" s="53"/>
      <c r="AM1025" s="53"/>
      <c r="AN1025" s="53"/>
      <c r="AO1025" s="53"/>
      <c r="AP1025" s="53"/>
      <c r="AQ1025" s="53"/>
      <c r="AR1025" s="53"/>
      <c r="AS1025" s="53"/>
      <c r="AT1025" s="53"/>
      <c r="AU1025" s="53"/>
      <c r="AV1025" s="53"/>
      <c r="AW1025" s="53"/>
      <c r="AX1025" s="53"/>
      <c r="AY1025" s="53"/>
      <c r="AZ1025" s="53"/>
      <c r="BA1025" s="53"/>
      <c r="BB1025" s="53"/>
      <c r="BC1025" s="53"/>
      <c r="BD1025" s="53"/>
      <c r="BE1025" s="53"/>
      <c r="BF1025" s="53"/>
      <c r="BG1025" s="53"/>
      <c r="BH1025" s="53"/>
      <c r="BI1025" s="53"/>
      <c r="BJ1025" s="53"/>
      <c r="BK1025" s="53"/>
      <c r="BL1025" s="53"/>
      <c r="BM1025" s="53"/>
      <c r="BN1025" s="53"/>
      <c r="BO1025" s="53"/>
      <c r="BP1025" s="53"/>
      <c r="BQ1025" s="53"/>
      <c r="BR1025" s="53"/>
      <c r="BS1025" s="53"/>
      <c r="BT1025" s="53"/>
      <c r="BU1025" s="53"/>
    </row>
    <row r="1026" spans="1:73" s="47" customFormat="1" ht="15.75">
      <c r="A1026" s="88" t="s">
        <v>1449</v>
      </c>
      <c r="B1026" s="45"/>
      <c r="C1026" s="45"/>
      <c r="D1026" s="45"/>
      <c r="E1026" s="45"/>
      <c r="F1026" s="45"/>
      <c r="G1026" s="45"/>
      <c r="H1026" s="45"/>
      <c r="I1026" s="45"/>
      <c r="J1026" s="45"/>
      <c r="K1026" s="44"/>
      <c r="L1026" s="44"/>
      <c r="M1026" s="45"/>
      <c r="N1026" s="45"/>
      <c r="O1026" s="44"/>
      <c r="P1026" s="44"/>
      <c r="Q1026" s="44"/>
      <c r="R1026" s="44"/>
      <c r="S1026" s="44"/>
      <c r="T1026" s="44"/>
      <c r="U1026" s="53"/>
      <c r="V1026" s="53"/>
      <c r="W1026" s="53"/>
      <c r="X1026" s="53"/>
      <c r="Y1026" s="53"/>
      <c r="Z1026" s="53"/>
      <c r="AA1026" s="53"/>
      <c r="AB1026" s="53"/>
      <c r="AC1026" s="53"/>
      <c r="AD1026" s="53"/>
      <c r="AE1026" s="53"/>
      <c r="AF1026" s="53"/>
      <c r="AG1026" s="53"/>
      <c r="AH1026" s="53"/>
      <c r="AI1026" s="53"/>
      <c r="AJ1026" s="53"/>
      <c r="AK1026" s="53"/>
      <c r="AL1026" s="53"/>
      <c r="AM1026" s="53"/>
      <c r="AN1026" s="53"/>
      <c r="AO1026" s="53"/>
      <c r="AP1026" s="53"/>
      <c r="AQ1026" s="53"/>
      <c r="AR1026" s="53"/>
      <c r="AS1026" s="53"/>
      <c r="AT1026" s="53"/>
      <c r="AU1026" s="53"/>
      <c r="AV1026" s="53"/>
      <c r="AW1026" s="53"/>
      <c r="AX1026" s="53"/>
      <c r="AY1026" s="53"/>
      <c r="AZ1026" s="53"/>
      <c r="BA1026" s="53"/>
      <c r="BB1026" s="53"/>
      <c r="BC1026" s="53"/>
      <c r="BD1026" s="53"/>
      <c r="BE1026" s="53"/>
      <c r="BF1026" s="53"/>
      <c r="BG1026" s="53"/>
      <c r="BH1026" s="53"/>
      <c r="BI1026" s="53"/>
      <c r="BJ1026" s="53"/>
      <c r="BK1026" s="53"/>
      <c r="BL1026" s="53"/>
      <c r="BM1026" s="53"/>
      <c r="BN1026" s="53"/>
      <c r="BO1026" s="53"/>
      <c r="BP1026" s="53"/>
      <c r="BQ1026" s="53"/>
      <c r="BR1026" s="53"/>
      <c r="BS1026" s="53"/>
      <c r="BT1026" s="53"/>
      <c r="BU1026" s="53"/>
    </row>
    <row r="1027" spans="1:73" s="47" customFormat="1" ht="15.75">
      <c r="A1027" s="88" t="s">
        <v>1450</v>
      </c>
      <c r="B1027" s="45"/>
      <c r="C1027" s="45"/>
      <c r="D1027" s="45"/>
      <c r="E1027" s="45"/>
      <c r="F1027" s="45"/>
      <c r="G1027" s="45"/>
      <c r="H1027" s="45"/>
      <c r="I1027" s="45"/>
      <c r="J1027" s="45"/>
      <c r="K1027" s="44"/>
      <c r="L1027" s="44"/>
      <c r="M1027" s="45"/>
      <c r="N1027" s="45"/>
      <c r="O1027" s="44"/>
      <c r="P1027" s="44"/>
      <c r="Q1027" s="44"/>
      <c r="R1027" s="44"/>
      <c r="S1027" s="44"/>
      <c r="T1027" s="44"/>
      <c r="U1027" s="53"/>
      <c r="V1027" s="53"/>
      <c r="W1027" s="53"/>
      <c r="X1027" s="53"/>
      <c r="Y1027" s="53"/>
      <c r="Z1027" s="53"/>
      <c r="AA1027" s="53"/>
      <c r="AB1027" s="53"/>
      <c r="AC1027" s="53"/>
      <c r="AD1027" s="53"/>
      <c r="AE1027" s="53"/>
      <c r="AF1027" s="53"/>
      <c r="AG1027" s="53"/>
      <c r="AH1027" s="53"/>
      <c r="AI1027" s="53"/>
      <c r="AJ1027" s="53"/>
      <c r="AK1027" s="53"/>
      <c r="AL1027" s="53"/>
      <c r="AM1027" s="53"/>
      <c r="AN1027" s="53"/>
      <c r="AO1027" s="53"/>
      <c r="AP1027" s="53"/>
      <c r="AQ1027" s="53"/>
      <c r="AR1027" s="53"/>
      <c r="AS1027" s="53"/>
      <c r="AT1027" s="53"/>
      <c r="AU1027" s="53"/>
      <c r="AV1027" s="53"/>
      <c r="AW1027" s="53"/>
      <c r="AX1027" s="53"/>
      <c r="AY1027" s="53"/>
      <c r="AZ1027" s="53"/>
      <c r="BA1027" s="53"/>
      <c r="BB1027" s="53"/>
      <c r="BC1027" s="53"/>
      <c r="BD1027" s="53"/>
      <c r="BE1027" s="53"/>
      <c r="BF1027" s="53"/>
      <c r="BG1027" s="53"/>
      <c r="BH1027" s="53"/>
      <c r="BI1027" s="53"/>
      <c r="BJ1027" s="53"/>
      <c r="BK1027" s="53"/>
      <c r="BL1027" s="53"/>
      <c r="BM1027" s="53"/>
      <c r="BN1027" s="53"/>
      <c r="BO1027" s="53"/>
      <c r="BP1027" s="53"/>
      <c r="BQ1027" s="53"/>
      <c r="BR1027" s="53"/>
      <c r="BS1027" s="53"/>
      <c r="BT1027" s="53"/>
      <c r="BU1027" s="53"/>
    </row>
    <row r="1028" spans="1:73" s="47" customFormat="1" ht="15.75">
      <c r="A1028" s="88" t="s">
        <v>1451</v>
      </c>
      <c r="B1028" s="45"/>
      <c r="C1028" s="45"/>
      <c r="D1028" s="45"/>
      <c r="E1028" s="45"/>
      <c r="F1028" s="45"/>
      <c r="G1028" s="45"/>
      <c r="H1028" s="45"/>
      <c r="I1028" s="45"/>
      <c r="J1028" s="45"/>
      <c r="K1028" s="44"/>
      <c r="L1028" s="44"/>
      <c r="M1028" s="45"/>
      <c r="N1028" s="45"/>
      <c r="O1028" s="44"/>
      <c r="P1028" s="44"/>
      <c r="Q1028" s="44"/>
      <c r="R1028" s="44"/>
      <c r="S1028" s="44"/>
      <c r="T1028" s="44"/>
      <c r="U1028" s="53"/>
      <c r="V1028" s="53"/>
      <c r="W1028" s="53"/>
      <c r="X1028" s="53"/>
      <c r="Y1028" s="53"/>
      <c r="Z1028" s="53"/>
      <c r="AA1028" s="53"/>
      <c r="AB1028" s="53"/>
      <c r="AC1028" s="53"/>
      <c r="AD1028" s="53"/>
      <c r="AE1028" s="53"/>
      <c r="AF1028" s="53"/>
      <c r="AG1028" s="53"/>
      <c r="AH1028" s="53"/>
      <c r="AI1028" s="53"/>
      <c r="AJ1028" s="53"/>
      <c r="AK1028" s="53"/>
      <c r="AL1028" s="53"/>
      <c r="AM1028" s="53"/>
      <c r="AN1028" s="53"/>
      <c r="AO1028" s="53"/>
      <c r="AP1028" s="53"/>
      <c r="AQ1028" s="53"/>
      <c r="AR1028" s="53"/>
      <c r="AS1028" s="53"/>
      <c r="AT1028" s="53"/>
      <c r="AU1028" s="53"/>
      <c r="AV1028" s="53"/>
      <c r="AW1028" s="53"/>
      <c r="AX1028" s="53"/>
      <c r="AY1028" s="53"/>
      <c r="AZ1028" s="53"/>
      <c r="BA1028" s="53"/>
      <c r="BB1028" s="53"/>
      <c r="BC1028" s="53"/>
      <c r="BD1028" s="53"/>
      <c r="BE1028" s="53"/>
      <c r="BF1028" s="53"/>
      <c r="BG1028" s="53"/>
      <c r="BH1028" s="53"/>
      <c r="BI1028" s="53"/>
      <c r="BJ1028" s="53"/>
      <c r="BK1028" s="53"/>
      <c r="BL1028" s="53"/>
      <c r="BM1028" s="53"/>
      <c r="BN1028" s="53"/>
      <c r="BO1028" s="53"/>
      <c r="BP1028" s="53"/>
      <c r="BQ1028" s="53"/>
      <c r="BR1028" s="53"/>
      <c r="BS1028" s="53"/>
      <c r="BT1028" s="53"/>
      <c r="BU1028" s="53"/>
    </row>
    <row r="1029" spans="1:73" s="47" customFormat="1" ht="15.75">
      <c r="A1029" s="88" t="s">
        <v>1452</v>
      </c>
      <c r="B1029" s="45"/>
      <c r="C1029" s="45"/>
      <c r="D1029" s="45"/>
      <c r="E1029" s="45"/>
      <c r="F1029" s="45"/>
      <c r="G1029" s="45"/>
      <c r="H1029" s="45"/>
      <c r="I1029" s="45"/>
      <c r="J1029" s="45"/>
      <c r="K1029" s="44"/>
      <c r="L1029" s="44"/>
      <c r="M1029" s="45"/>
      <c r="N1029" s="45"/>
      <c r="O1029" s="44"/>
      <c r="P1029" s="44"/>
      <c r="Q1029" s="44"/>
      <c r="R1029" s="44"/>
      <c r="S1029" s="44"/>
      <c r="T1029" s="44"/>
      <c r="U1029" s="53"/>
      <c r="V1029" s="53"/>
      <c r="W1029" s="53"/>
      <c r="X1029" s="53"/>
      <c r="Y1029" s="53"/>
      <c r="Z1029" s="53"/>
      <c r="AA1029" s="53"/>
      <c r="AB1029" s="53"/>
      <c r="AC1029" s="53"/>
      <c r="AD1029" s="53"/>
      <c r="AE1029" s="53"/>
      <c r="AF1029" s="53"/>
      <c r="AG1029" s="53"/>
      <c r="AH1029" s="53"/>
      <c r="AI1029" s="53"/>
      <c r="AJ1029" s="53"/>
      <c r="AK1029" s="53"/>
      <c r="AL1029" s="53"/>
      <c r="AM1029" s="53"/>
      <c r="AN1029" s="53"/>
      <c r="AO1029" s="53"/>
      <c r="AP1029" s="53"/>
      <c r="AQ1029" s="53"/>
      <c r="AR1029" s="53"/>
      <c r="AS1029" s="53"/>
      <c r="AT1029" s="53"/>
      <c r="AU1029" s="53"/>
      <c r="AV1029" s="53"/>
      <c r="AW1029" s="53"/>
      <c r="AX1029" s="53"/>
      <c r="AY1029" s="53"/>
      <c r="AZ1029" s="53"/>
      <c r="BA1029" s="53"/>
      <c r="BB1029" s="53"/>
      <c r="BC1029" s="53"/>
      <c r="BD1029" s="53"/>
      <c r="BE1029" s="53"/>
      <c r="BF1029" s="53"/>
      <c r="BG1029" s="53"/>
      <c r="BH1029" s="53"/>
      <c r="BI1029" s="53"/>
      <c r="BJ1029" s="53"/>
      <c r="BK1029" s="53"/>
      <c r="BL1029" s="53"/>
      <c r="BM1029" s="53"/>
      <c r="BN1029" s="53"/>
      <c r="BO1029" s="53"/>
      <c r="BP1029" s="53"/>
      <c r="BQ1029" s="53"/>
      <c r="BR1029" s="53"/>
      <c r="BS1029" s="53"/>
      <c r="BT1029" s="53"/>
      <c r="BU1029" s="53"/>
    </row>
    <row r="1030" spans="1:73" s="47" customFormat="1" ht="15.75">
      <c r="A1030" s="88" t="s">
        <v>1453</v>
      </c>
      <c r="B1030" s="45"/>
      <c r="C1030" s="45"/>
      <c r="D1030" s="45"/>
      <c r="E1030" s="45"/>
      <c r="F1030" s="45"/>
      <c r="G1030" s="45"/>
      <c r="H1030" s="45"/>
      <c r="I1030" s="45"/>
      <c r="J1030" s="45"/>
      <c r="K1030" s="44"/>
      <c r="L1030" s="44"/>
      <c r="M1030" s="45"/>
      <c r="N1030" s="45"/>
      <c r="O1030" s="44"/>
      <c r="P1030" s="44"/>
      <c r="Q1030" s="44"/>
      <c r="R1030" s="44"/>
      <c r="S1030" s="44"/>
      <c r="T1030" s="44"/>
      <c r="U1030" s="53"/>
      <c r="V1030" s="53"/>
      <c r="W1030" s="53"/>
      <c r="X1030" s="53"/>
      <c r="Y1030" s="53"/>
      <c r="Z1030" s="53"/>
      <c r="AA1030" s="53"/>
      <c r="AB1030" s="53"/>
      <c r="AC1030" s="53"/>
      <c r="AD1030" s="53"/>
      <c r="AE1030" s="53"/>
      <c r="AF1030" s="53"/>
      <c r="AG1030" s="53"/>
      <c r="AH1030" s="53"/>
      <c r="AI1030" s="53"/>
      <c r="AJ1030" s="53"/>
      <c r="AK1030" s="53"/>
      <c r="AL1030" s="53"/>
      <c r="AM1030" s="53"/>
      <c r="AN1030" s="53"/>
      <c r="AO1030" s="53"/>
      <c r="AP1030" s="53"/>
      <c r="AQ1030" s="53"/>
      <c r="AR1030" s="53"/>
      <c r="AS1030" s="53"/>
      <c r="AT1030" s="53"/>
      <c r="AU1030" s="53"/>
      <c r="AV1030" s="53"/>
      <c r="AW1030" s="53"/>
      <c r="AX1030" s="53"/>
      <c r="AY1030" s="53"/>
      <c r="AZ1030" s="53"/>
      <c r="BA1030" s="53"/>
      <c r="BB1030" s="53"/>
      <c r="BC1030" s="53"/>
      <c r="BD1030" s="53"/>
      <c r="BE1030" s="53"/>
      <c r="BF1030" s="53"/>
      <c r="BG1030" s="53"/>
      <c r="BH1030" s="53"/>
      <c r="BI1030" s="53"/>
      <c r="BJ1030" s="53"/>
      <c r="BK1030" s="53"/>
      <c r="BL1030" s="53"/>
      <c r="BM1030" s="53"/>
      <c r="BN1030" s="53"/>
      <c r="BO1030" s="53"/>
      <c r="BP1030" s="53"/>
      <c r="BQ1030" s="53"/>
      <c r="BR1030" s="53"/>
      <c r="BS1030" s="53"/>
      <c r="BT1030" s="53"/>
      <c r="BU1030" s="53"/>
    </row>
    <row r="1031" spans="1:73" s="47" customFormat="1" ht="15.75">
      <c r="A1031" s="88" t="s">
        <v>1454</v>
      </c>
      <c r="B1031" s="45"/>
      <c r="C1031" s="45"/>
      <c r="D1031" s="45"/>
      <c r="E1031" s="45"/>
      <c r="F1031" s="45"/>
      <c r="G1031" s="45"/>
      <c r="H1031" s="45"/>
      <c r="I1031" s="45"/>
      <c r="J1031" s="45"/>
      <c r="K1031" s="44"/>
      <c r="L1031" s="44"/>
      <c r="M1031" s="45"/>
      <c r="N1031" s="45"/>
      <c r="O1031" s="44"/>
      <c r="P1031" s="44"/>
      <c r="Q1031" s="44"/>
      <c r="R1031" s="44"/>
      <c r="S1031" s="44"/>
      <c r="T1031" s="44"/>
      <c r="U1031" s="53"/>
      <c r="V1031" s="53"/>
      <c r="W1031" s="53"/>
      <c r="X1031" s="53"/>
      <c r="Y1031" s="53"/>
      <c r="Z1031" s="53"/>
      <c r="AA1031" s="53"/>
      <c r="AB1031" s="53"/>
      <c r="AC1031" s="53"/>
      <c r="AD1031" s="53"/>
      <c r="AE1031" s="53"/>
      <c r="AF1031" s="53"/>
      <c r="AG1031" s="53"/>
      <c r="AH1031" s="53"/>
      <c r="AI1031" s="53"/>
      <c r="AJ1031" s="53"/>
      <c r="AK1031" s="53"/>
      <c r="AL1031" s="53"/>
      <c r="AM1031" s="53"/>
      <c r="AN1031" s="53"/>
      <c r="AO1031" s="53"/>
      <c r="AP1031" s="53"/>
      <c r="AQ1031" s="53"/>
      <c r="AR1031" s="53"/>
      <c r="AS1031" s="53"/>
      <c r="AT1031" s="53"/>
      <c r="AU1031" s="53"/>
      <c r="AV1031" s="53"/>
      <c r="AW1031" s="53"/>
      <c r="AX1031" s="53"/>
      <c r="AY1031" s="53"/>
      <c r="AZ1031" s="53"/>
      <c r="BA1031" s="53"/>
      <c r="BB1031" s="53"/>
      <c r="BC1031" s="53"/>
      <c r="BD1031" s="53"/>
      <c r="BE1031" s="53"/>
      <c r="BF1031" s="53"/>
      <c r="BG1031" s="53"/>
      <c r="BH1031" s="53"/>
      <c r="BI1031" s="53"/>
      <c r="BJ1031" s="53"/>
      <c r="BK1031" s="53"/>
      <c r="BL1031" s="53"/>
      <c r="BM1031" s="53"/>
      <c r="BN1031" s="53"/>
      <c r="BO1031" s="53"/>
      <c r="BP1031" s="53"/>
      <c r="BQ1031" s="53"/>
      <c r="BR1031" s="53"/>
      <c r="BS1031" s="53"/>
      <c r="BT1031" s="53"/>
      <c r="BU1031" s="53"/>
    </row>
    <row r="1032" spans="1:73" s="47" customFormat="1" ht="15.75">
      <c r="A1032" s="88" t="s">
        <v>1455</v>
      </c>
      <c r="B1032" s="45"/>
      <c r="C1032" s="45"/>
      <c r="D1032" s="45"/>
      <c r="E1032" s="45"/>
      <c r="F1032" s="45"/>
      <c r="G1032" s="45"/>
      <c r="H1032" s="45"/>
      <c r="I1032" s="45"/>
      <c r="J1032" s="45"/>
      <c r="K1032" s="44"/>
      <c r="L1032" s="44"/>
      <c r="M1032" s="45"/>
      <c r="N1032" s="45"/>
      <c r="O1032" s="44"/>
      <c r="P1032" s="44"/>
      <c r="Q1032" s="44"/>
      <c r="R1032" s="44"/>
      <c r="S1032" s="44"/>
      <c r="T1032" s="44"/>
      <c r="U1032" s="53"/>
      <c r="V1032" s="53"/>
      <c r="W1032" s="53"/>
      <c r="X1032" s="53"/>
      <c r="Y1032" s="53"/>
      <c r="Z1032" s="53"/>
      <c r="AA1032" s="53"/>
      <c r="AB1032" s="53"/>
      <c r="AC1032" s="53"/>
      <c r="AD1032" s="53"/>
      <c r="AE1032" s="53"/>
      <c r="AF1032" s="53"/>
      <c r="AG1032" s="53"/>
      <c r="AH1032" s="53"/>
      <c r="AI1032" s="53"/>
      <c r="AJ1032" s="53"/>
      <c r="AK1032" s="53"/>
      <c r="AL1032" s="53"/>
      <c r="AM1032" s="53"/>
      <c r="AN1032" s="53"/>
      <c r="AO1032" s="53"/>
      <c r="AP1032" s="53"/>
      <c r="AQ1032" s="53"/>
      <c r="AR1032" s="53"/>
      <c r="AS1032" s="53"/>
      <c r="AT1032" s="53"/>
      <c r="AU1032" s="53"/>
      <c r="AV1032" s="53"/>
      <c r="AW1032" s="53"/>
      <c r="AX1032" s="53"/>
      <c r="AY1032" s="53"/>
      <c r="AZ1032" s="53"/>
      <c r="BA1032" s="53"/>
      <c r="BB1032" s="53"/>
      <c r="BC1032" s="53"/>
      <c r="BD1032" s="53"/>
      <c r="BE1032" s="53"/>
      <c r="BF1032" s="53"/>
      <c r="BG1032" s="53"/>
      <c r="BH1032" s="53"/>
      <c r="BI1032" s="53"/>
      <c r="BJ1032" s="53"/>
      <c r="BK1032" s="53"/>
      <c r="BL1032" s="53"/>
      <c r="BM1032" s="53"/>
      <c r="BN1032" s="53"/>
      <c r="BO1032" s="53"/>
      <c r="BP1032" s="53"/>
      <c r="BQ1032" s="53"/>
      <c r="BR1032" s="53"/>
      <c r="BS1032" s="53"/>
      <c r="BT1032" s="53"/>
      <c r="BU1032" s="53"/>
    </row>
    <row r="1033" spans="1:73" s="47" customFormat="1" ht="15.75">
      <c r="A1033" s="88" t="s">
        <v>1456</v>
      </c>
      <c r="B1033" s="45"/>
      <c r="C1033" s="45"/>
      <c r="D1033" s="45"/>
      <c r="E1033" s="45"/>
      <c r="F1033" s="45"/>
      <c r="G1033" s="45"/>
      <c r="H1033" s="45"/>
      <c r="I1033" s="45"/>
      <c r="J1033" s="45"/>
      <c r="K1033" s="44"/>
      <c r="L1033" s="44"/>
      <c r="M1033" s="45"/>
      <c r="N1033" s="45"/>
      <c r="O1033" s="44"/>
      <c r="P1033" s="44"/>
      <c r="Q1033" s="44"/>
      <c r="R1033" s="44"/>
      <c r="S1033" s="44"/>
      <c r="T1033" s="44"/>
      <c r="U1033" s="53"/>
      <c r="V1033" s="53"/>
      <c r="W1033" s="53"/>
      <c r="X1033" s="53"/>
      <c r="Y1033" s="53"/>
      <c r="Z1033" s="53"/>
      <c r="AA1033" s="53"/>
      <c r="AB1033" s="53"/>
      <c r="AC1033" s="53"/>
      <c r="AD1033" s="53"/>
      <c r="AE1033" s="53"/>
      <c r="AF1033" s="53"/>
      <c r="AG1033" s="53"/>
      <c r="AH1033" s="53"/>
      <c r="AI1033" s="53"/>
      <c r="AJ1033" s="53"/>
      <c r="AK1033" s="53"/>
      <c r="AL1033" s="53"/>
      <c r="AM1033" s="53"/>
      <c r="AN1033" s="53"/>
      <c r="AO1033" s="53"/>
      <c r="AP1033" s="53"/>
      <c r="AQ1033" s="53"/>
      <c r="AR1033" s="53"/>
      <c r="AS1033" s="53"/>
      <c r="AT1033" s="53"/>
      <c r="AU1033" s="53"/>
      <c r="AV1033" s="53"/>
      <c r="AW1033" s="53"/>
      <c r="AX1033" s="53"/>
      <c r="AY1033" s="53"/>
      <c r="AZ1033" s="53"/>
      <c r="BA1033" s="53"/>
      <c r="BB1033" s="53"/>
      <c r="BC1033" s="53"/>
      <c r="BD1033" s="53"/>
      <c r="BE1033" s="53"/>
      <c r="BF1033" s="53"/>
      <c r="BG1033" s="53"/>
      <c r="BH1033" s="53"/>
      <c r="BI1033" s="53"/>
      <c r="BJ1033" s="53"/>
      <c r="BK1033" s="53"/>
      <c r="BL1033" s="53"/>
      <c r="BM1033" s="53"/>
      <c r="BN1033" s="53"/>
      <c r="BO1033" s="53"/>
      <c r="BP1033" s="53"/>
      <c r="BQ1033" s="53"/>
      <c r="BR1033" s="53"/>
      <c r="BS1033" s="53"/>
      <c r="BT1033" s="53"/>
      <c r="BU1033" s="53"/>
    </row>
    <row r="1034" spans="1:73" s="47" customFormat="1" ht="15.75">
      <c r="A1034" s="88" t="s">
        <v>1457</v>
      </c>
      <c r="B1034" s="45"/>
      <c r="C1034" s="45"/>
      <c r="D1034" s="45"/>
      <c r="E1034" s="45"/>
      <c r="F1034" s="45"/>
      <c r="G1034" s="45"/>
      <c r="H1034" s="45"/>
      <c r="I1034" s="45"/>
      <c r="J1034" s="45"/>
      <c r="K1034" s="44"/>
      <c r="L1034" s="44"/>
      <c r="M1034" s="45"/>
      <c r="N1034" s="45"/>
      <c r="O1034" s="44"/>
      <c r="P1034" s="44"/>
      <c r="Q1034" s="44"/>
      <c r="R1034" s="44"/>
      <c r="S1034" s="44"/>
      <c r="T1034" s="44"/>
      <c r="U1034" s="53"/>
      <c r="V1034" s="53"/>
      <c r="W1034" s="53"/>
      <c r="X1034" s="53"/>
      <c r="Y1034" s="53"/>
      <c r="Z1034" s="53"/>
      <c r="AA1034" s="53"/>
      <c r="AB1034" s="53"/>
      <c r="AC1034" s="53"/>
      <c r="AD1034" s="53"/>
      <c r="AE1034" s="53"/>
      <c r="AF1034" s="53"/>
      <c r="AG1034" s="53"/>
      <c r="AH1034" s="53"/>
      <c r="AI1034" s="53"/>
      <c r="AJ1034" s="53"/>
      <c r="AK1034" s="53"/>
      <c r="AL1034" s="53"/>
      <c r="AM1034" s="53"/>
      <c r="AN1034" s="53"/>
      <c r="AO1034" s="53"/>
      <c r="AP1034" s="53"/>
      <c r="AQ1034" s="53"/>
      <c r="AR1034" s="53"/>
      <c r="AS1034" s="53"/>
      <c r="AT1034" s="53"/>
      <c r="AU1034" s="53"/>
      <c r="AV1034" s="53"/>
      <c r="AW1034" s="53"/>
      <c r="AX1034" s="53"/>
      <c r="AY1034" s="53"/>
      <c r="AZ1034" s="53"/>
      <c r="BA1034" s="53"/>
      <c r="BB1034" s="53"/>
      <c r="BC1034" s="53"/>
      <c r="BD1034" s="53"/>
      <c r="BE1034" s="53"/>
      <c r="BF1034" s="53"/>
      <c r="BG1034" s="53"/>
      <c r="BH1034" s="53"/>
      <c r="BI1034" s="53"/>
      <c r="BJ1034" s="53"/>
      <c r="BK1034" s="53"/>
      <c r="BL1034" s="53"/>
      <c r="BM1034" s="53"/>
      <c r="BN1034" s="53"/>
      <c r="BO1034" s="53"/>
      <c r="BP1034" s="53"/>
      <c r="BQ1034" s="53"/>
      <c r="BR1034" s="53"/>
      <c r="BS1034" s="53"/>
      <c r="BT1034" s="53"/>
      <c r="BU1034" s="53"/>
    </row>
    <row r="1035" spans="1:73" s="47" customFormat="1" ht="15.75">
      <c r="A1035" s="88" t="s">
        <v>1458</v>
      </c>
      <c r="B1035" s="45"/>
      <c r="C1035" s="45"/>
      <c r="D1035" s="45"/>
      <c r="E1035" s="45"/>
      <c r="F1035" s="45"/>
      <c r="G1035" s="45"/>
      <c r="H1035" s="45"/>
      <c r="I1035" s="45"/>
      <c r="J1035" s="45"/>
      <c r="K1035" s="44"/>
      <c r="L1035" s="44"/>
      <c r="M1035" s="45"/>
      <c r="N1035" s="45"/>
      <c r="O1035" s="44"/>
      <c r="P1035" s="44"/>
      <c r="Q1035" s="44"/>
      <c r="R1035" s="44"/>
      <c r="S1035" s="44"/>
      <c r="T1035" s="44"/>
      <c r="U1035" s="53"/>
      <c r="V1035" s="53"/>
      <c r="W1035" s="53"/>
      <c r="X1035" s="53"/>
      <c r="Y1035" s="53"/>
      <c r="Z1035" s="53"/>
      <c r="AA1035" s="53"/>
      <c r="AB1035" s="53"/>
      <c r="AC1035" s="53"/>
      <c r="AD1035" s="53"/>
      <c r="AE1035" s="53"/>
      <c r="AF1035" s="53"/>
      <c r="AG1035" s="53"/>
      <c r="AH1035" s="53"/>
      <c r="AI1035" s="53"/>
      <c r="AJ1035" s="53"/>
      <c r="AK1035" s="53"/>
      <c r="AL1035" s="53"/>
      <c r="AM1035" s="53"/>
      <c r="AN1035" s="53"/>
      <c r="AO1035" s="53"/>
      <c r="AP1035" s="53"/>
      <c r="AQ1035" s="53"/>
      <c r="AR1035" s="53"/>
      <c r="AS1035" s="53"/>
      <c r="AT1035" s="53"/>
      <c r="AU1035" s="53"/>
      <c r="AV1035" s="53"/>
      <c r="AW1035" s="53"/>
      <c r="AX1035" s="53"/>
      <c r="AY1035" s="53"/>
      <c r="AZ1035" s="53"/>
      <c r="BA1035" s="53"/>
      <c r="BB1035" s="53"/>
      <c r="BC1035" s="53"/>
      <c r="BD1035" s="53"/>
      <c r="BE1035" s="53"/>
      <c r="BF1035" s="53"/>
      <c r="BG1035" s="53"/>
      <c r="BH1035" s="53"/>
      <c r="BI1035" s="53"/>
      <c r="BJ1035" s="53"/>
      <c r="BK1035" s="53"/>
      <c r="BL1035" s="53"/>
      <c r="BM1035" s="53"/>
      <c r="BN1035" s="53"/>
      <c r="BO1035" s="53"/>
      <c r="BP1035" s="53"/>
      <c r="BQ1035" s="53"/>
      <c r="BR1035" s="53"/>
      <c r="BS1035" s="53"/>
      <c r="BT1035" s="53"/>
      <c r="BU1035" s="53"/>
    </row>
    <row r="1036" spans="1:73" s="47" customFormat="1" ht="15.75">
      <c r="A1036" s="88" t="s">
        <v>1459</v>
      </c>
      <c r="B1036" s="45"/>
      <c r="C1036" s="45"/>
      <c r="D1036" s="45"/>
      <c r="E1036" s="45"/>
      <c r="F1036" s="45"/>
      <c r="G1036" s="45"/>
      <c r="H1036" s="45"/>
      <c r="I1036" s="45"/>
      <c r="J1036" s="45"/>
      <c r="K1036" s="44"/>
      <c r="L1036" s="44"/>
      <c r="M1036" s="45"/>
      <c r="N1036" s="45"/>
      <c r="O1036" s="44"/>
      <c r="P1036" s="44"/>
      <c r="Q1036" s="44"/>
      <c r="R1036" s="44"/>
      <c r="S1036" s="44"/>
      <c r="T1036" s="44"/>
      <c r="U1036" s="53"/>
      <c r="V1036" s="53"/>
      <c r="W1036" s="53"/>
      <c r="X1036" s="53"/>
      <c r="Y1036" s="53"/>
      <c r="Z1036" s="53"/>
      <c r="AA1036" s="53"/>
      <c r="AB1036" s="53"/>
      <c r="AC1036" s="53"/>
      <c r="AD1036" s="53"/>
      <c r="AE1036" s="53"/>
      <c r="AF1036" s="53"/>
      <c r="AG1036" s="53"/>
      <c r="AH1036" s="53"/>
      <c r="AI1036" s="53"/>
      <c r="AJ1036" s="53"/>
      <c r="AK1036" s="53"/>
      <c r="AL1036" s="53"/>
      <c r="AM1036" s="53"/>
      <c r="AN1036" s="53"/>
      <c r="AO1036" s="53"/>
      <c r="AP1036" s="53"/>
      <c r="AQ1036" s="53"/>
      <c r="AR1036" s="53"/>
      <c r="AS1036" s="53"/>
      <c r="AT1036" s="53"/>
      <c r="AU1036" s="53"/>
      <c r="AV1036" s="53"/>
      <c r="AW1036" s="53"/>
      <c r="AX1036" s="53"/>
      <c r="AY1036" s="53"/>
      <c r="AZ1036" s="53"/>
      <c r="BA1036" s="53"/>
      <c r="BB1036" s="53"/>
      <c r="BC1036" s="53"/>
      <c r="BD1036" s="53"/>
      <c r="BE1036" s="53"/>
      <c r="BF1036" s="53"/>
      <c r="BG1036" s="53"/>
      <c r="BH1036" s="53"/>
      <c r="BI1036" s="53"/>
      <c r="BJ1036" s="53"/>
      <c r="BK1036" s="53"/>
      <c r="BL1036" s="53"/>
      <c r="BM1036" s="53"/>
      <c r="BN1036" s="53"/>
      <c r="BO1036" s="53"/>
      <c r="BP1036" s="53"/>
      <c r="BQ1036" s="53"/>
      <c r="BR1036" s="53"/>
      <c r="BS1036" s="53"/>
      <c r="BT1036" s="53"/>
      <c r="BU1036" s="53"/>
    </row>
    <row r="1037" spans="1:73" s="47" customFormat="1" ht="15.75">
      <c r="A1037" s="88" t="s">
        <v>1460</v>
      </c>
      <c r="B1037" s="45"/>
      <c r="C1037" s="45"/>
      <c r="D1037" s="45"/>
      <c r="E1037" s="45"/>
      <c r="F1037" s="45"/>
      <c r="G1037" s="45"/>
      <c r="H1037" s="45"/>
      <c r="I1037" s="45"/>
      <c r="J1037" s="45"/>
      <c r="K1037" s="44"/>
      <c r="L1037" s="44"/>
      <c r="M1037" s="45"/>
      <c r="N1037" s="45"/>
      <c r="O1037" s="44"/>
      <c r="P1037" s="44"/>
      <c r="Q1037" s="44"/>
      <c r="R1037" s="44"/>
      <c r="S1037" s="44"/>
      <c r="T1037" s="44"/>
      <c r="U1037" s="53"/>
      <c r="V1037" s="53"/>
      <c r="W1037" s="53"/>
      <c r="X1037" s="53"/>
      <c r="Y1037" s="53"/>
      <c r="Z1037" s="53"/>
      <c r="AA1037" s="53"/>
      <c r="AB1037" s="53"/>
      <c r="AC1037" s="53"/>
      <c r="AD1037" s="53"/>
      <c r="AE1037" s="53"/>
      <c r="AF1037" s="53"/>
      <c r="AG1037" s="53"/>
      <c r="AH1037" s="53"/>
      <c r="AI1037" s="53"/>
      <c r="AJ1037" s="53"/>
      <c r="AK1037" s="53"/>
      <c r="AL1037" s="53"/>
      <c r="AM1037" s="53"/>
      <c r="AN1037" s="53"/>
      <c r="AO1037" s="53"/>
      <c r="AP1037" s="53"/>
      <c r="AQ1037" s="53"/>
      <c r="AR1037" s="53"/>
      <c r="AS1037" s="53"/>
      <c r="AT1037" s="53"/>
      <c r="AU1037" s="53"/>
      <c r="AV1037" s="53"/>
      <c r="AW1037" s="53"/>
      <c r="AX1037" s="53"/>
      <c r="AY1037" s="53"/>
      <c r="AZ1037" s="53"/>
      <c r="BA1037" s="53"/>
      <c r="BB1037" s="53"/>
      <c r="BC1037" s="53"/>
      <c r="BD1037" s="53"/>
      <c r="BE1037" s="53"/>
      <c r="BF1037" s="53"/>
      <c r="BG1037" s="53"/>
      <c r="BH1037" s="53"/>
      <c r="BI1037" s="53"/>
      <c r="BJ1037" s="53"/>
      <c r="BK1037" s="53"/>
      <c r="BL1037" s="53"/>
      <c r="BM1037" s="53"/>
      <c r="BN1037" s="53"/>
      <c r="BO1037" s="53"/>
      <c r="BP1037" s="53"/>
      <c r="BQ1037" s="53"/>
      <c r="BR1037" s="53"/>
      <c r="BS1037" s="53"/>
      <c r="BT1037" s="53"/>
      <c r="BU1037" s="53"/>
    </row>
    <row r="1038" spans="1:73" s="47" customFormat="1" ht="15.75">
      <c r="A1038" s="88" t="s">
        <v>1461</v>
      </c>
      <c r="B1038" s="45"/>
      <c r="C1038" s="45"/>
      <c r="D1038" s="45"/>
      <c r="E1038" s="45"/>
      <c r="F1038" s="45"/>
      <c r="G1038" s="45"/>
      <c r="H1038" s="45"/>
      <c r="I1038" s="45"/>
      <c r="J1038" s="45"/>
      <c r="K1038" s="44"/>
      <c r="L1038" s="44"/>
      <c r="M1038" s="45"/>
      <c r="N1038" s="45"/>
      <c r="O1038" s="44"/>
      <c r="P1038" s="44"/>
      <c r="Q1038" s="44"/>
      <c r="R1038" s="44"/>
      <c r="S1038" s="44"/>
      <c r="T1038" s="44"/>
      <c r="U1038" s="53"/>
      <c r="V1038" s="53"/>
      <c r="W1038" s="53"/>
      <c r="X1038" s="53"/>
      <c r="Y1038" s="53"/>
      <c r="Z1038" s="53"/>
      <c r="AA1038" s="53"/>
      <c r="AB1038" s="53"/>
      <c r="AC1038" s="53"/>
      <c r="AD1038" s="53"/>
      <c r="AE1038" s="53"/>
      <c r="AF1038" s="53"/>
      <c r="AG1038" s="53"/>
      <c r="AH1038" s="53"/>
      <c r="AI1038" s="53"/>
      <c r="AJ1038" s="53"/>
      <c r="AK1038" s="53"/>
      <c r="AL1038" s="53"/>
      <c r="AM1038" s="53"/>
      <c r="AN1038" s="53"/>
      <c r="AO1038" s="53"/>
      <c r="AP1038" s="53"/>
      <c r="AQ1038" s="53"/>
      <c r="AR1038" s="53"/>
      <c r="AS1038" s="53"/>
      <c r="AT1038" s="53"/>
      <c r="AU1038" s="53"/>
      <c r="AV1038" s="53"/>
      <c r="AW1038" s="53"/>
      <c r="AX1038" s="53"/>
      <c r="AY1038" s="53"/>
      <c r="AZ1038" s="53"/>
      <c r="BA1038" s="53"/>
      <c r="BB1038" s="53"/>
      <c r="BC1038" s="53"/>
      <c r="BD1038" s="53"/>
      <c r="BE1038" s="53"/>
      <c r="BF1038" s="53"/>
      <c r="BG1038" s="53"/>
      <c r="BH1038" s="53"/>
      <c r="BI1038" s="53"/>
      <c r="BJ1038" s="53"/>
      <c r="BK1038" s="53"/>
      <c r="BL1038" s="53"/>
      <c r="BM1038" s="53"/>
      <c r="BN1038" s="53"/>
      <c r="BO1038" s="53"/>
      <c r="BP1038" s="53"/>
      <c r="BQ1038" s="53"/>
      <c r="BR1038" s="53"/>
      <c r="BS1038" s="53"/>
      <c r="BT1038" s="53"/>
      <c r="BU1038" s="53"/>
    </row>
    <row r="1039" spans="1:73" s="47" customFormat="1" ht="15.75">
      <c r="A1039" s="88" t="s">
        <v>1462</v>
      </c>
      <c r="B1039" s="45"/>
      <c r="C1039" s="45"/>
      <c r="D1039" s="45"/>
      <c r="E1039" s="45"/>
      <c r="F1039" s="45"/>
      <c r="G1039" s="45"/>
      <c r="H1039" s="45"/>
      <c r="I1039" s="45"/>
      <c r="J1039" s="45"/>
      <c r="K1039" s="44"/>
      <c r="L1039" s="44"/>
      <c r="M1039" s="45"/>
      <c r="N1039" s="45"/>
      <c r="O1039" s="44"/>
      <c r="P1039" s="44"/>
      <c r="Q1039" s="44"/>
      <c r="R1039" s="44"/>
      <c r="S1039" s="44"/>
      <c r="T1039" s="44"/>
      <c r="U1039" s="53"/>
      <c r="V1039" s="53"/>
      <c r="W1039" s="53"/>
      <c r="X1039" s="53"/>
      <c r="Y1039" s="53"/>
      <c r="Z1039" s="53"/>
      <c r="AA1039" s="53"/>
      <c r="AB1039" s="53"/>
      <c r="AC1039" s="53"/>
      <c r="AD1039" s="53"/>
      <c r="AE1039" s="53"/>
      <c r="AF1039" s="53"/>
      <c r="AG1039" s="53"/>
      <c r="AH1039" s="53"/>
      <c r="AI1039" s="53"/>
      <c r="AJ1039" s="53"/>
      <c r="AK1039" s="53"/>
      <c r="AL1039" s="53"/>
      <c r="AM1039" s="53"/>
      <c r="AN1039" s="53"/>
      <c r="AO1039" s="53"/>
      <c r="AP1039" s="53"/>
      <c r="AQ1039" s="53"/>
      <c r="AR1039" s="53"/>
      <c r="AS1039" s="53"/>
      <c r="AT1039" s="53"/>
      <c r="AU1039" s="53"/>
      <c r="AV1039" s="53"/>
      <c r="AW1039" s="53"/>
      <c r="AX1039" s="53"/>
      <c r="AY1039" s="53"/>
      <c r="AZ1039" s="53"/>
      <c r="BA1039" s="53"/>
      <c r="BB1039" s="53"/>
      <c r="BC1039" s="53"/>
      <c r="BD1039" s="53"/>
      <c r="BE1039" s="53"/>
      <c r="BF1039" s="53"/>
      <c r="BG1039" s="53"/>
      <c r="BH1039" s="53"/>
      <c r="BI1039" s="53"/>
      <c r="BJ1039" s="53"/>
      <c r="BK1039" s="53"/>
      <c r="BL1039" s="53"/>
      <c r="BM1039" s="53"/>
      <c r="BN1039" s="53"/>
      <c r="BO1039" s="53"/>
      <c r="BP1039" s="53"/>
      <c r="BQ1039" s="53"/>
      <c r="BR1039" s="53"/>
      <c r="BS1039" s="53"/>
      <c r="BT1039" s="53"/>
      <c r="BU1039" s="53"/>
    </row>
    <row r="1040" spans="1:73" s="47" customFormat="1" ht="15.75">
      <c r="A1040" s="88" t="s">
        <v>1463</v>
      </c>
      <c r="B1040" s="45"/>
      <c r="C1040" s="45"/>
      <c r="D1040" s="45"/>
      <c r="E1040" s="45"/>
      <c r="F1040" s="45"/>
      <c r="G1040" s="45"/>
      <c r="H1040" s="45"/>
      <c r="I1040" s="45"/>
      <c r="J1040" s="45"/>
      <c r="K1040" s="44"/>
      <c r="L1040" s="44"/>
      <c r="M1040" s="45"/>
      <c r="N1040" s="45"/>
      <c r="O1040" s="44"/>
      <c r="P1040" s="44"/>
      <c r="Q1040" s="44"/>
      <c r="R1040" s="44"/>
      <c r="S1040" s="44"/>
      <c r="T1040" s="44"/>
      <c r="U1040" s="53"/>
      <c r="V1040" s="53"/>
      <c r="W1040" s="53"/>
      <c r="X1040" s="53"/>
      <c r="Y1040" s="53"/>
      <c r="Z1040" s="53"/>
      <c r="AA1040" s="53"/>
      <c r="AB1040" s="53"/>
      <c r="AC1040" s="53"/>
      <c r="AD1040" s="53"/>
      <c r="AE1040" s="53"/>
      <c r="AF1040" s="53"/>
      <c r="AG1040" s="53"/>
      <c r="AH1040" s="53"/>
      <c r="AI1040" s="53"/>
      <c r="AJ1040" s="53"/>
      <c r="AK1040" s="53"/>
      <c r="AL1040" s="53"/>
      <c r="AM1040" s="53"/>
      <c r="AN1040" s="53"/>
      <c r="AO1040" s="53"/>
      <c r="AP1040" s="53"/>
      <c r="AQ1040" s="53"/>
      <c r="AR1040" s="53"/>
      <c r="AS1040" s="53"/>
      <c r="AT1040" s="53"/>
      <c r="AU1040" s="53"/>
      <c r="AV1040" s="53"/>
      <c r="AW1040" s="53"/>
      <c r="AX1040" s="53"/>
      <c r="AY1040" s="53"/>
      <c r="AZ1040" s="53"/>
      <c r="BA1040" s="53"/>
      <c r="BB1040" s="53"/>
      <c r="BC1040" s="53"/>
      <c r="BD1040" s="53"/>
      <c r="BE1040" s="53"/>
      <c r="BF1040" s="53"/>
      <c r="BG1040" s="53"/>
      <c r="BH1040" s="53"/>
      <c r="BI1040" s="53"/>
      <c r="BJ1040" s="53"/>
      <c r="BK1040" s="53"/>
      <c r="BL1040" s="53"/>
      <c r="BM1040" s="53"/>
      <c r="BN1040" s="53"/>
      <c r="BO1040" s="53"/>
      <c r="BP1040" s="53"/>
      <c r="BQ1040" s="53"/>
      <c r="BR1040" s="53"/>
      <c r="BS1040" s="53"/>
      <c r="BT1040" s="53"/>
      <c r="BU1040" s="53"/>
    </row>
    <row r="1041" spans="1:73" s="47" customFormat="1" ht="15.75">
      <c r="A1041" s="88" t="s">
        <v>1464</v>
      </c>
      <c r="B1041" s="45"/>
      <c r="C1041" s="45"/>
      <c r="D1041" s="45"/>
      <c r="E1041" s="45"/>
      <c r="F1041" s="45"/>
      <c r="G1041" s="45"/>
      <c r="H1041" s="45"/>
      <c r="I1041" s="45"/>
      <c r="J1041" s="45"/>
      <c r="K1041" s="44"/>
      <c r="L1041" s="44"/>
      <c r="M1041" s="45"/>
      <c r="N1041" s="45"/>
      <c r="O1041" s="44"/>
      <c r="P1041" s="44"/>
      <c r="Q1041" s="44"/>
      <c r="R1041" s="44"/>
      <c r="S1041" s="44"/>
      <c r="T1041" s="44"/>
      <c r="U1041" s="53"/>
      <c r="V1041" s="53"/>
      <c r="W1041" s="53"/>
      <c r="X1041" s="53"/>
      <c r="Y1041" s="53"/>
      <c r="Z1041" s="53"/>
      <c r="AA1041" s="53"/>
      <c r="AB1041" s="53"/>
      <c r="AC1041" s="53"/>
      <c r="AD1041" s="53"/>
      <c r="AE1041" s="53"/>
      <c r="AF1041" s="53"/>
      <c r="AG1041" s="53"/>
      <c r="AH1041" s="53"/>
      <c r="AI1041" s="53"/>
      <c r="AJ1041" s="53"/>
      <c r="AK1041" s="53"/>
      <c r="AL1041" s="53"/>
      <c r="AM1041" s="53"/>
      <c r="AN1041" s="53"/>
      <c r="AO1041" s="53"/>
      <c r="AP1041" s="53"/>
      <c r="AQ1041" s="53"/>
      <c r="AR1041" s="53"/>
      <c r="AS1041" s="53"/>
      <c r="AT1041" s="53"/>
      <c r="AU1041" s="53"/>
      <c r="AV1041" s="53"/>
      <c r="AW1041" s="53"/>
      <c r="AX1041" s="53"/>
      <c r="AY1041" s="53"/>
      <c r="AZ1041" s="53"/>
      <c r="BA1041" s="53"/>
      <c r="BB1041" s="53"/>
      <c r="BC1041" s="53"/>
      <c r="BD1041" s="53"/>
      <c r="BE1041" s="53"/>
      <c r="BF1041" s="53"/>
      <c r="BG1041" s="53"/>
      <c r="BH1041" s="53"/>
      <c r="BI1041" s="53"/>
      <c r="BJ1041" s="53"/>
      <c r="BK1041" s="53"/>
      <c r="BL1041" s="53"/>
      <c r="BM1041" s="53"/>
      <c r="BN1041" s="53"/>
      <c r="BO1041" s="53"/>
      <c r="BP1041" s="53"/>
      <c r="BQ1041" s="53"/>
      <c r="BR1041" s="53"/>
      <c r="BS1041" s="53"/>
      <c r="BT1041" s="53"/>
      <c r="BU1041" s="53"/>
    </row>
    <row r="1042" spans="1:73" s="47" customFormat="1" ht="15.75">
      <c r="A1042" s="88" t="s">
        <v>1465</v>
      </c>
      <c r="B1042" s="45"/>
      <c r="C1042" s="45"/>
      <c r="D1042" s="45"/>
      <c r="E1042" s="45"/>
      <c r="F1042" s="45"/>
      <c r="G1042" s="45"/>
      <c r="H1042" s="45"/>
      <c r="I1042" s="45"/>
      <c r="J1042" s="45"/>
      <c r="K1042" s="44"/>
      <c r="L1042" s="44"/>
      <c r="M1042" s="45"/>
      <c r="N1042" s="45"/>
      <c r="O1042" s="44"/>
      <c r="P1042" s="44"/>
      <c r="Q1042" s="44"/>
      <c r="R1042" s="44"/>
      <c r="S1042" s="44"/>
      <c r="T1042" s="44"/>
      <c r="U1042" s="53"/>
      <c r="V1042" s="53"/>
      <c r="W1042" s="53"/>
      <c r="X1042" s="53"/>
      <c r="Y1042" s="53"/>
      <c r="Z1042" s="53"/>
      <c r="AA1042" s="53"/>
      <c r="AB1042" s="53"/>
      <c r="AC1042" s="53"/>
      <c r="AD1042" s="53"/>
      <c r="AE1042" s="53"/>
      <c r="AF1042" s="53"/>
      <c r="AG1042" s="53"/>
      <c r="AH1042" s="53"/>
      <c r="AI1042" s="53"/>
      <c r="AJ1042" s="53"/>
      <c r="AK1042" s="53"/>
      <c r="AL1042" s="53"/>
      <c r="AM1042" s="53"/>
      <c r="AN1042" s="53"/>
      <c r="AO1042" s="53"/>
      <c r="AP1042" s="53"/>
      <c r="AQ1042" s="53"/>
      <c r="AR1042" s="53"/>
      <c r="AS1042" s="53"/>
      <c r="AT1042" s="53"/>
      <c r="AU1042" s="53"/>
      <c r="AV1042" s="53"/>
      <c r="AW1042" s="53"/>
      <c r="AX1042" s="53"/>
      <c r="AY1042" s="53"/>
      <c r="AZ1042" s="53"/>
      <c r="BA1042" s="53"/>
      <c r="BB1042" s="53"/>
      <c r="BC1042" s="53"/>
      <c r="BD1042" s="53"/>
      <c r="BE1042" s="53"/>
      <c r="BF1042" s="53"/>
      <c r="BG1042" s="53"/>
      <c r="BH1042" s="53"/>
      <c r="BI1042" s="53"/>
      <c r="BJ1042" s="53"/>
      <c r="BK1042" s="53"/>
      <c r="BL1042" s="53"/>
      <c r="BM1042" s="53"/>
      <c r="BN1042" s="53"/>
      <c r="BO1042" s="53"/>
      <c r="BP1042" s="53"/>
      <c r="BQ1042" s="53"/>
      <c r="BR1042" s="53"/>
      <c r="BS1042" s="53"/>
      <c r="BT1042" s="53"/>
      <c r="BU1042" s="53"/>
    </row>
    <row r="1043" spans="1:73" s="47" customFormat="1" ht="15.75">
      <c r="A1043" s="88" t="s">
        <v>1466</v>
      </c>
      <c r="B1043" s="45"/>
      <c r="C1043" s="45"/>
      <c r="D1043" s="45"/>
      <c r="E1043" s="45"/>
      <c r="F1043" s="45"/>
      <c r="G1043" s="45"/>
      <c r="H1043" s="45"/>
      <c r="I1043" s="45"/>
      <c r="J1043" s="45"/>
      <c r="K1043" s="44"/>
      <c r="L1043" s="44"/>
      <c r="M1043" s="45"/>
      <c r="N1043" s="45"/>
      <c r="O1043" s="44"/>
      <c r="P1043" s="44"/>
      <c r="Q1043" s="44"/>
      <c r="R1043" s="44"/>
      <c r="S1043" s="44"/>
      <c r="T1043" s="44"/>
      <c r="U1043" s="53"/>
      <c r="V1043" s="53"/>
      <c r="W1043" s="53"/>
      <c r="X1043" s="53"/>
      <c r="Y1043" s="53"/>
      <c r="Z1043" s="53"/>
      <c r="AA1043" s="53"/>
      <c r="AB1043" s="53"/>
      <c r="AC1043" s="53"/>
      <c r="AD1043" s="53"/>
      <c r="AE1043" s="53"/>
      <c r="AF1043" s="53"/>
      <c r="AG1043" s="53"/>
      <c r="AH1043" s="53"/>
      <c r="AI1043" s="53"/>
      <c r="AJ1043" s="53"/>
      <c r="AK1043" s="53"/>
      <c r="AL1043" s="53"/>
      <c r="AM1043" s="53"/>
      <c r="AN1043" s="53"/>
      <c r="AO1043" s="53"/>
      <c r="AP1043" s="53"/>
      <c r="AQ1043" s="53"/>
      <c r="AR1043" s="53"/>
      <c r="AS1043" s="53"/>
      <c r="AT1043" s="53"/>
      <c r="AU1043" s="53"/>
      <c r="AV1043" s="53"/>
      <c r="AW1043" s="53"/>
      <c r="AX1043" s="53"/>
      <c r="AY1043" s="53"/>
      <c r="AZ1043" s="53"/>
      <c r="BA1043" s="53"/>
      <c r="BB1043" s="53"/>
      <c r="BC1043" s="53"/>
      <c r="BD1043" s="53"/>
      <c r="BE1043" s="53"/>
      <c r="BF1043" s="53"/>
      <c r="BG1043" s="53"/>
      <c r="BH1043" s="53"/>
      <c r="BI1043" s="53"/>
      <c r="BJ1043" s="53"/>
      <c r="BK1043" s="53"/>
      <c r="BL1043" s="53"/>
      <c r="BM1043" s="53"/>
      <c r="BN1043" s="53"/>
      <c r="BO1043" s="53"/>
      <c r="BP1043" s="53"/>
      <c r="BQ1043" s="53"/>
      <c r="BR1043" s="53"/>
      <c r="BS1043" s="53"/>
      <c r="BT1043" s="53"/>
      <c r="BU1043" s="53"/>
    </row>
    <row r="1044" spans="1:73" s="47" customFormat="1" ht="15.75">
      <c r="A1044" s="88" t="s">
        <v>1467</v>
      </c>
      <c r="B1044" s="45"/>
      <c r="C1044" s="45"/>
      <c r="D1044" s="45"/>
      <c r="E1044" s="45"/>
      <c r="F1044" s="45"/>
      <c r="G1044" s="45"/>
      <c r="H1044" s="45"/>
      <c r="I1044" s="45"/>
      <c r="J1044" s="45"/>
      <c r="K1044" s="44"/>
      <c r="L1044" s="44"/>
      <c r="M1044" s="45"/>
      <c r="N1044" s="45"/>
      <c r="O1044" s="44"/>
      <c r="P1044" s="44"/>
      <c r="Q1044" s="44"/>
      <c r="R1044" s="44"/>
      <c r="S1044" s="44"/>
      <c r="T1044" s="44"/>
      <c r="U1044" s="53"/>
      <c r="V1044" s="53"/>
      <c r="W1044" s="53"/>
      <c r="X1044" s="53"/>
      <c r="Y1044" s="53"/>
      <c r="Z1044" s="53"/>
      <c r="AA1044" s="53"/>
      <c r="AB1044" s="53"/>
      <c r="AC1044" s="53"/>
      <c r="AD1044" s="53"/>
      <c r="AE1044" s="53"/>
      <c r="AF1044" s="53"/>
      <c r="AG1044" s="53"/>
      <c r="AH1044" s="53"/>
      <c r="AI1044" s="53"/>
      <c r="AJ1044" s="53"/>
      <c r="AK1044" s="53"/>
      <c r="AL1044" s="53"/>
      <c r="AM1044" s="53"/>
      <c r="AN1044" s="53"/>
      <c r="AO1044" s="53"/>
      <c r="AP1044" s="53"/>
      <c r="AQ1044" s="53"/>
      <c r="AR1044" s="53"/>
      <c r="AS1044" s="53"/>
      <c r="AT1044" s="53"/>
      <c r="AU1044" s="53"/>
      <c r="AV1044" s="53"/>
      <c r="AW1044" s="53"/>
      <c r="AX1044" s="53"/>
      <c r="AY1044" s="53"/>
      <c r="AZ1044" s="53"/>
      <c r="BA1044" s="53"/>
      <c r="BB1044" s="53"/>
      <c r="BC1044" s="53"/>
      <c r="BD1044" s="53"/>
      <c r="BE1044" s="53"/>
      <c r="BF1044" s="53"/>
      <c r="BG1044" s="53"/>
      <c r="BH1044" s="53"/>
      <c r="BI1044" s="53"/>
      <c r="BJ1044" s="53"/>
      <c r="BK1044" s="53"/>
      <c r="BL1044" s="53"/>
      <c r="BM1044" s="53"/>
      <c r="BN1044" s="53"/>
      <c r="BO1044" s="53"/>
      <c r="BP1044" s="53"/>
      <c r="BQ1044" s="53"/>
      <c r="BR1044" s="53"/>
      <c r="BS1044" s="53"/>
      <c r="BT1044" s="53"/>
      <c r="BU1044" s="53"/>
    </row>
    <row r="1045" spans="1:73" s="47" customFormat="1" ht="15.75">
      <c r="A1045" s="88" t="s">
        <v>1468</v>
      </c>
      <c r="B1045" s="45"/>
      <c r="C1045" s="45"/>
      <c r="D1045" s="45"/>
      <c r="E1045" s="45"/>
      <c r="F1045" s="45"/>
      <c r="G1045" s="45"/>
      <c r="H1045" s="45"/>
      <c r="I1045" s="45"/>
      <c r="J1045" s="45"/>
      <c r="K1045" s="44"/>
      <c r="L1045" s="44"/>
      <c r="M1045" s="45"/>
      <c r="N1045" s="45"/>
      <c r="O1045" s="44"/>
      <c r="P1045" s="44"/>
      <c r="Q1045" s="44"/>
      <c r="R1045" s="44"/>
      <c r="S1045" s="44"/>
      <c r="T1045" s="44"/>
      <c r="U1045" s="53"/>
      <c r="V1045" s="53"/>
      <c r="W1045" s="53"/>
      <c r="X1045" s="53"/>
      <c r="Y1045" s="53"/>
      <c r="Z1045" s="53"/>
      <c r="AA1045" s="53"/>
      <c r="AB1045" s="53"/>
      <c r="AC1045" s="53"/>
      <c r="AD1045" s="53"/>
      <c r="AE1045" s="53"/>
      <c r="AF1045" s="53"/>
      <c r="AG1045" s="53"/>
      <c r="AH1045" s="53"/>
      <c r="AI1045" s="53"/>
      <c r="AJ1045" s="53"/>
      <c r="AK1045" s="53"/>
      <c r="AL1045" s="53"/>
      <c r="AM1045" s="53"/>
      <c r="AN1045" s="53"/>
      <c r="AO1045" s="53"/>
      <c r="AP1045" s="53"/>
      <c r="AQ1045" s="53"/>
      <c r="AR1045" s="53"/>
      <c r="AS1045" s="53"/>
      <c r="AT1045" s="53"/>
      <c r="AU1045" s="53"/>
      <c r="AV1045" s="53"/>
      <c r="AW1045" s="53"/>
      <c r="AX1045" s="53"/>
      <c r="AY1045" s="53"/>
      <c r="AZ1045" s="53"/>
      <c r="BA1045" s="53"/>
      <c r="BB1045" s="53"/>
      <c r="BC1045" s="53"/>
      <c r="BD1045" s="53"/>
      <c r="BE1045" s="53"/>
      <c r="BF1045" s="53"/>
      <c r="BG1045" s="53"/>
      <c r="BH1045" s="53"/>
      <c r="BI1045" s="53"/>
      <c r="BJ1045" s="53"/>
      <c r="BK1045" s="53"/>
      <c r="BL1045" s="53"/>
      <c r="BM1045" s="53"/>
      <c r="BN1045" s="53"/>
      <c r="BO1045" s="53"/>
      <c r="BP1045" s="53"/>
      <c r="BQ1045" s="53"/>
      <c r="BR1045" s="53"/>
      <c r="BS1045" s="53"/>
      <c r="BT1045" s="53"/>
      <c r="BU1045" s="53"/>
    </row>
    <row r="1046" spans="1:73" s="47" customFormat="1" ht="15.75">
      <c r="A1046" s="88" t="s">
        <v>1469</v>
      </c>
      <c r="B1046" s="45"/>
      <c r="C1046" s="45"/>
      <c r="D1046" s="45"/>
      <c r="E1046" s="45"/>
      <c r="F1046" s="45"/>
      <c r="G1046" s="45"/>
      <c r="H1046" s="45"/>
      <c r="I1046" s="45"/>
      <c r="J1046" s="45"/>
      <c r="K1046" s="44"/>
      <c r="L1046" s="44"/>
      <c r="M1046" s="45"/>
      <c r="N1046" s="45"/>
      <c r="O1046" s="44"/>
      <c r="P1046" s="44"/>
      <c r="Q1046" s="44"/>
      <c r="R1046" s="44"/>
      <c r="S1046" s="44"/>
      <c r="T1046" s="44"/>
      <c r="U1046" s="53"/>
      <c r="V1046" s="53"/>
      <c r="W1046" s="53"/>
      <c r="X1046" s="53"/>
      <c r="Y1046" s="53"/>
      <c r="Z1046" s="53"/>
      <c r="AA1046" s="53"/>
      <c r="AB1046" s="53"/>
      <c r="AC1046" s="53"/>
      <c r="AD1046" s="53"/>
      <c r="AE1046" s="53"/>
      <c r="AF1046" s="53"/>
      <c r="AG1046" s="53"/>
      <c r="AH1046" s="53"/>
      <c r="AI1046" s="53"/>
      <c r="AJ1046" s="53"/>
      <c r="AK1046" s="53"/>
      <c r="AL1046" s="53"/>
      <c r="AM1046" s="53"/>
      <c r="AN1046" s="53"/>
      <c r="AO1046" s="53"/>
      <c r="AP1046" s="53"/>
      <c r="AQ1046" s="53"/>
      <c r="AR1046" s="53"/>
      <c r="AS1046" s="53"/>
      <c r="AT1046" s="53"/>
      <c r="AU1046" s="53"/>
      <c r="AV1046" s="53"/>
      <c r="AW1046" s="53"/>
      <c r="AX1046" s="53"/>
      <c r="AY1046" s="53"/>
      <c r="AZ1046" s="53"/>
      <c r="BA1046" s="53"/>
      <c r="BB1046" s="53"/>
      <c r="BC1046" s="53"/>
      <c r="BD1046" s="53"/>
      <c r="BE1046" s="53"/>
      <c r="BF1046" s="53"/>
      <c r="BG1046" s="53"/>
      <c r="BH1046" s="53"/>
      <c r="BI1046" s="53"/>
      <c r="BJ1046" s="53"/>
      <c r="BK1046" s="53"/>
      <c r="BL1046" s="53"/>
      <c r="BM1046" s="53"/>
      <c r="BN1046" s="53"/>
      <c r="BO1046" s="53"/>
      <c r="BP1046" s="53"/>
      <c r="BQ1046" s="53"/>
      <c r="BR1046" s="53"/>
      <c r="BS1046" s="53"/>
      <c r="BT1046" s="53"/>
      <c r="BU1046" s="53"/>
    </row>
    <row r="1047" spans="1:73" s="47" customFormat="1" ht="15.75">
      <c r="A1047" s="88" t="s">
        <v>1470</v>
      </c>
      <c r="B1047" s="45"/>
      <c r="C1047" s="45"/>
      <c r="D1047" s="45"/>
      <c r="E1047" s="45"/>
      <c r="F1047" s="45"/>
      <c r="G1047" s="45"/>
      <c r="H1047" s="45"/>
      <c r="I1047" s="45"/>
      <c r="J1047" s="45"/>
      <c r="K1047" s="44"/>
      <c r="L1047" s="44"/>
      <c r="M1047" s="45"/>
      <c r="N1047" s="45"/>
      <c r="O1047" s="44"/>
      <c r="P1047" s="44"/>
      <c r="Q1047" s="44"/>
      <c r="R1047" s="44"/>
      <c r="S1047" s="44"/>
      <c r="T1047" s="44"/>
      <c r="U1047" s="53"/>
      <c r="V1047" s="53"/>
      <c r="W1047" s="53"/>
      <c r="X1047" s="53"/>
      <c r="Y1047" s="53"/>
      <c r="Z1047" s="53"/>
      <c r="AA1047" s="53"/>
      <c r="AB1047" s="53"/>
      <c r="AC1047" s="53"/>
      <c r="AD1047" s="53"/>
      <c r="AE1047" s="53"/>
      <c r="AF1047" s="53"/>
      <c r="AG1047" s="53"/>
      <c r="AH1047" s="53"/>
      <c r="AI1047" s="53"/>
      <c r="AJ1047" s="53"/>
      <c r="AK1047" s="53"/>
      <c r="AL1047" s="53"/>
      <c r="AM1047" s="53"/>
      <c r="AN1047" s="53"/>
      <c r="AO1047" s="53"/>
      <c r="AP1047" s="53"/>
      <c r="AQ1047" s="53"/>
      <c r="AR1047" s="53"/>
      <c r="AS1047" s="53"/>
      <c r="AT1047" s="53"/>
      <c r="AU1047" s="53"/>
      <c r="AV1047" s="53"/>
      <c r="AW1047" s="53"/>
      <c r="AX1047" s="53"/>
      <c r="AY1047" s="53"/>
      <c r="AZ1047" s="53"/>
      <c r="BA1047" s="53"/>
      <c r="BB1047" s="53"/>
      <c r="BC1047" s="53"/>
      <c r="BD1047" s="53"/>
      <c r="BE1047" s="53"/>
      <c r="BF1047" s="53"/>
      <c r="BG1047" s="53"/>
      <c r="BH1047" s="53"/>
      <c r="BI1047" s="53"/>
      <c r="BJ1047" s="53"/>
      <c r="BK1047" s="53"/>
      <c r="BL1047" s="53"/>
      <c r="BM1047" s="53"/>
      <c r="BN1047" s="53"/>
      <c r="BO1047" s="53"/>
      <c r="BP1047" s="53"/>
      <c r="BQ1047" s="53"/>
      <c r="BR1047" s="53"/>
      <c r="BS1047" s="53"/>
      <c r="BT1047" s="53"/>
      <c r="BU1047" s="53"/>
    </row>
    <row r="1048" spans="1:73" s="47" customFormat="1" ht="15.75">
      <c r="A1048" s="88" t="s">
        <v>1471</v>
      </c>
      <c r="B1048" s="45"/>
      <c r="C1048" s="45"/>
      <c r="D1048" s="45"/>
      <c r="E1048" s="45"/>
      <c r="F1048" s="45"/>
      <c r="G1048" s="45"/>
      <c r="H1048" s="45"/>
      <c r="I1048" s="45"/>
      <c r="J1048" s="45"/>
      <c r="K1048" s="44"/>
      <c r="L1048" s="44"/>
      <c r="M1048" s="45"/>
      <c r="N1048" s="45"/>
      <c r="O1048" s="44"/>
      <c r="P1048" s="44"/>
      <c r="Q1048" s="44"/>
      <c r="R1048" s="44"/>
      <c r="S1048" s="44"/>
      <c r="T1048" s="44"/>
      <c r="U1048" s="53"/>
      <c r="V1048" s="53"/>
      <c r="W1048" s="53"/>
      <c r="X1048" s="53"/>
      <c r="Y1048" s="53"/>
      <c r="Z1048" s="53"/>
      <c r="AA1048" s="53"/>
      <c r="AB1048" s="53"/>
      <c r="AC1048" s="53"/>
      <c r="AD1048" s="53"/>
      <c r="AE1048" s="53"/>
      <c r="AF1048" s="53"/>
      <c r="AG1048" s="53"/>
      <c r="AH1048" s="53"/>
      <c r="AI1048" s="53"/>
      <c r="AJ1048" s="53"/>
      <c r="AK1048" s="53"/>
      <c r="AL1048" s="53"/>
      <c r="AM1048" s="53"/>
      <c r="AN1048" s="53"/>
      <c r="AO1048" s="53"/>
      <c r="AP1048" s="53"/>
      <c r="AQ1048" s="53"/>
      <c r="AR1048" s="53"/>
      <c r="AS1048" s="53"/>
      <c r="AT1048" s="53"/>
      <c r="AU1048" s="53"/>
      <c r="AV1048" s="53"/>
      <c r="AW1048" s="53"/>
      <c r="AX1048" s="53"/>
      <c r="AY1048" s="53"/>
      <c r="AZ1048" s="53"/>
      <c r="BA1048" s="53"/>
      <c r="BB1048" s="53"/>
      <c r="BC1048" s="53"/>
      <c r="BD1048" s="53"/>
      <c r="BE1048" s="53"/>
      <c r="BF1048" s="53"/>
      <c r="BG1048" s="53"/>
      <c r="BH1048" s="53"/>
      <c r="BI1048" s="53"/>
      <c r="BJ1048" s="53"/>
      <c r="BK1048" s="53"/>
      <c r="BL1048" s="53"/>
      <c r="BM1048" s="53"/>
      <c r="BN1048" s="53"/>
      <c r="BO1048" s="53"/>
      <c r="BP1048" s="53"/>
      <c r="BQ1048" s="53"/>
      <c r="BR1048" s="53"/>
      <c r="BS1048" s="53"/>
      <c r="BT1048" s="53"/>
      <c r="BU1048" s="53"/>
    </row>
    <row r="1049" spans="1:73" s="47" customFormat="1" ht="15.75">
      <c r="A1049" s="88" t="s">
        <v>1472</v>
      </c>
      <c r="B1049" s="45"/>
      <c r="C1049" s="45"/>
      <c r="D1049" s="45"/>
      <c r="E1049" s="45"/>
      <c r="F1049" s="45"/>
      <c r="G1049" s="45"/>
      <c r="H1049" s="45"/>
      <c r="I1049" s="45"/>
      <c r="J1049" s="45"/>
      <c r="K1049" s="44"/>
      <c r="L1049" s="44"/>
      <c r="M1049" s="45"/>
      <c r="N1049" s="45"/>
      <c r="O1049" s="44"/>
      <c r="P1049" s="44"/>
      <c r="Q1049" s="44"/>
      <c r="R1049" s="44"/>
      <c r="S1049" s="44"/>
      <c r="T1049" s="44"/>
      <c r="U1049" s="53"/>
      <c r="V1049" s="53"/>
      <c r="W1049" s="53"/>
      <c r="X1049" s="53"/>
      <c r="Y1049" s="53"/>
      <c r="Z1049" s="53"/>
      <c r="AA1049" s="53"/>
      <c r="AB1049" s="53"/>
      <c r="AC1049" s="53"/>
      <c r="AD1049" s="53"/>
      <c r="AE1049" s="53"/>
      <c r="AF1049" s="53"/>
      <c r="AG1049" s="53"/>
      <c r="AH1049" s="53"/>
      <c r="AI1049" s="53"/>
      <c r="AJ1049" s="53"/>
      <c r="AK1049" s="53"/>
      <c r="AL1049" s="53"/>
      <c r="AM1049" s="53"/>
      <c r="AN1049" s="53"/>
      <c r="AO1049" s="53"/>
      <c r="AP1049" s="53"/>
      <c r="AQ1049" s="53"/>
      <c r="AR1049" s="53"/>
      <c r="AS1049" s="53"/>
      <c r="AT1049" s="53"/>
      <c r="AU1049" s="53"/>
      <c r="AV1049" s="53"/>
      <c r="AW1049" s="53"/>
      <c r="AX1049" s="53"/>
      <c r="AY1049" s="53"/>
      <c r="AZ1049" s="53"/>
      <c r="BA1049" s="53"/>
      <c r="BB1049" s="53"/>
      <c r="BC1049" s="53"/>
      <c r="BD1049" s="53"/>
      <c r="BE1049" s="53"/>
      <c r="BF1049" s="53"/>
      <c r="BG1049" s="53"/>
      <c r="BH1049" s="53"/>
      <c r="BI1049" s="53"/>
      <c r="BJ1049" s="53"/>
      <c r="BK1049" s="53"/>
      <c r="BL1049" s="53"/>
      <c r="BM1049" s="53"/>
      <c r="BN1049" s="53"/>
      <c r="BO1049" s="53"/>
      <c r="BP1049" s="53"/>
      <c r="BQ1049" s="53"/>
      <c r="BR1049" s="53"/>
      <c r="BS1049" s="53"/>
      <c r="BT1049" s="53"/>
      <c r="BU1049" s="53"/>
    </row>
    <row r="1050" spans="1:73" s="47" customFormat="1" ht="15.75">
      <c r="A1050" s="88" t="s">
        <v>1473</v>
      </c>
      <c r="B1050" s="45"/>
      <c r="C1050" s="45"/>
      <c r="D1050" s="45"/>
      <c r="E1050" s="45"/>
      <c r="F1050" s="45"/>
      <c r="G1050" s="45"/>
      <c r="H1050" s="45"/>
      <c r="I1050" s="45"/>
      <c r="J1050" s="45"/>
      <c r="K1050" s="44"/>
      <c r="L1050" s="44"/>
      <c r="M1050" s="45"/>
      <c r="N1050" s="45"/>
      <c r="O1050" s="44"/>
      <c r="P1050" s="44"/>
      <c r="Q1050" s="44"/>
      <c r="R1050" s="44"/>
      <c r="S1050" s="44"/>
      <c r="T1050" s="44"/>
      <c r="U1050" s="53"/>
      <c r="V1050" s="53"/>
      <c r="W1050" s="53"/>
      <c r="X1050" s="53"/>
      <c r="Y1050" s="53"/>
      <c r="Z1050" s="53"/>
      <c r="AA1050" s="53"/>
      <c r="AB1050" s="53"/>
      <c r="AC1050" s="53"/>
      <c r="AD1050" s="53"/>
      <c r="AE1050" s="53"/>
      <c r="AF1050" s="53"/>
      <c r="AG1050" s="53"/>
      <c r="AH1050" s="53"/>
      <c r="AI1050" s="53"/>
      <c r="AJ1050" s="53"/>
      <c r="AK1050" s="53"/>
      <c r="AL1050" s="53"/>
      <c r="AM1050" s="53"/>
      <c r="AN1050" s="53"/>
      <c r="AO1050" s="53"/>
      <c r="AP1050" s="53"/>
      <c r="AQ1050" s="53"/>
      <c r="AR1050" s="53"/>
      <c r="AS1050" s="53"/>
      <c r="AT1050" s="53"/>
      <c r="AU1050" s="53"/>
      <c r="AV1050" s="53"/>
      <c r="AW1050" s="53"/>
      <c r="AX1050" s="53"/>
      <c r="AY1050" s="53"/>
      <c r="AZ1050" s="53"/>
      <c r="BA1050" s="53"/>
      <c r="BB1050" s="53"/>
      <c r="BC1050" s="53"/>
      <c r="BD1050" s="53"/>
      <c r="BE1050" s="53"/>
      <c r="BF1050" s="53"/>
      <c r="BG1050" s="53"/>
      <c r="BH1050" s="53"/>
      <c r="BI1050" s="53"/>
      <c r="BJ1050" s="53"/>
      <c r="BK1050" s="53"/>
      <c r="BL1050" s="53"/>
      <c r="BM1050" s="53"/>
      <c r="BN1050" s="53"/>
      <c r="BO1050" s="53"/>
      <c r="BP1050" s="53"/>
      <c r="BQ1050" s="53"/>
      <c r="BR1050" s="53"/>
      <c r="BS1050" s="53"/>
      <c r="BT1050" s="53"/>
      <c r="BU1050" s="53"/>
    </row>
    <row r="1051" spans="1:73" s="47" customFormat="1" ht="15.75">
      <c r="A1051" s="88" t="s">
        <v>1474</v>
      </c>
      <c r="B1051" s="45"/>
      <c r="C1051" s="45"/>
      <c r="D1051" s="45"/>
      <c r="E1051" s="45"/>
      <c r="F1051" s="45"/>
      <c r="G1051" s="45"/>
      <c r="H1051" s="45"/>
      <c r="I1051" s="45"/>
      <c r="J1051" s="45"/>
      <c r="K1051" s="44"/>
      <c r="L1051" s="44"/>
      <c r="M1051" s="45"/>
      <c r="N1051" s="45"/>
      <c r="O1051" s="44"/>
      <c r="P1051" s="44"/>
      <c r="Q1051" s="44"/>
      <c r="R1051" s="44"/>
      <c r="S1051" s="44"/>
      <c r="T1051" s="44"/>
      <c r="U1051" s="53"/>
      <c r="V1051" s="53"/>
      <c r="W1051" s="53"/>
      <c r="X1051" s="53"/>
      <c r="Y1051" s="53"/>
      <c r="Z1051" s="53"/>
      <c r="AA1051" s="53"/>
      <c r="AB1051" s="53"/>
      <c r="AC1051" s="53"/>
      <c r="AD1051" s="53"/>
      <c r="AE1051" s="53"/>
      <c r="AF1051" s="53"/>
      <c r="AG1051" s="53"/>
      <c r="AH1051" s="53"/>
      <c r="AI1051" s="53"/>
      <c r="AJ1051" s="53"/>
      <c r="AK1051" s="53"/>
      <c r="AL1051" s="53"/>
      <c r="AM1051" s="53"/>
      <c r="AN1051" s="53"/>
      <c r="AO1051" s="53"/>
      <c r="AP1051" s="53"/>
      <c r="AQ1051" s="53"/>
      <c r="AR1051" s="53"/>
      <c r="AS1051" s="53"/>
      <c r="AT1051" s="53"/>
      <c r="AU1051" s="53"/>
      <c r="AV1051" s="53"/>
      <c r="AW1051" s="53"/>
      <c r="AX1051" s="53"/>
      <c r="AY1051" s="53"/>
      <c r="AZ1051" s="53"/>
      <c r="BA1051" s="53"/>
      <c r="BB1051" s="53"/>
      <c r="BC1051" s="53"/>
      <c r="BD1051" s="53"/>
      <c r="BE1051" s="53"/>
      <c r="BF1051" s="53"/>
      <c r="BG1051" s="53"/>
      <c r="BH1051" s="53"/>
      <c r="BI1051" s="53"/>
      <c r="BJ1051" s="53"/>
      <c r="BK1051" s="53"/>
      <c r="BL1051" s="53"/>
      <c r="BM1051" s="53"/>
      <c r="BN1051" s="53"/>
      <c r="BO1051" s="53"/>
      <c r="BP1051" s="53"/>
      <c r="BQ1051" s="53"/>
      <c r="BR1051" s="53"/>
      <c r="BS1051" s="53"/>
      <c r="BT1051" s="53"/>
      <c r="BU1051" s="53"/>
    </row>
    <row r="1052" spans="1:73" s="47" customFormat="1" ht="15.75">
      <c r="A1052" s="88" t="s">
        <v>1475</v>
      </c>
      <c r="B1052" s="45"/>
      <c r="C1052" s="45"/>
      <c r="D1052" s="45"/>
      <c r="E1052" s="45"/>
      <c r="F1052" s="45"/>
      <c r="G1052" s="45"/>
      <c r="H1052" s="45"/>
      <c r="I1052" s="45"/>
      <c r="J1052" s="45"/>
      <c r="K1052" s="44"/>
      <c r="L1052" s="44"/>
      <c r="M1052" s="45"/>
      <c r="N1052" s="45"/>
      <c r="O1052" s="44"/>
      <c r="P1052" s="44"/>
      <c r="Q1052" s="44"/>
      <c r="R1052" s="44"/>
      <c r="S1052" s="44"/>
      <c r="T1052" s="44"/>
      <c r="U1052" s="53"/>
      <c r="V1052" s="53"/>
      <c r="W1052" s="53"/>
      <c r="X1052" s="53"/>
      <c r="Y1052" s="53"/>
      <c r="Z1052" s="53"/>
      <c r="AA1052" s="53"/>
      <c r="AB1052" s="53"/>
      <c r="AC1052" s="53"/>
      <c r="AD1052" s="53"/>
      <c r="AE1052" s="53"/>
      <c r="AF1052" s="53"/>
      <c r="AG1052" s="53"/>
      <c r="AH1052" s="53"/>
      <c r="AI1052" s="53"/>
      <c r="AJ1052" s="53"/>
      <c r="AK1052" s="53"/>
      <c r="AL1052" s="53"/>
      <c r="AM1052" s="53"/>
      <c r="AN1052" s="53"/>
      <c r="AO1052" s="53"/>
      <c r="AP1052" s="53"/>
      <c r="AQ1052" s="53"/>
      <c r="AR1052" s="53"/>
      <c r="AS1052" s="53"/>
      <c r="AT1052" s="53"/>
      <c r="AU1052" s="53"/>
      <c r="AV1052" s="53"/>
      <c r="AW1052" s="53"/>
      <c r="AX1052" s="53"/>
      <c r="AY1052" s="53"/>
      <c r="AZ1052" s="53"/>
      <c r="BA1052" s="53"/>
      <c r="BB1052" s="53"/>
      <c r="BC1052" s="53"/>
      <c r="BD1052" s="53"/>
      <c r="BE1052" s="53"/>
      <c r="BF1052" s="53"/>
      <c r="BG1052" s="53"/>
      <c r="BH1052" s="53"/>
      <c r="BI1052" s="53"/>
      <c r="BJ1052" s="53"/>
      <c r="BK1052" s="53"/>
      <c r="BL1052" s="53"/>
      <c r="BM1052" s="53"/>
      <c r="BN1052" s="53"/>
      <c r="BO1052" s="53"/>
      <c r="BP1052" s="53"/>
      <c r="BQ1052" s="53"/>
      <c r="BR1052" s="53"/>
      <c r="BS1052" s="53"/>
      <c r="BT1052" s="53"/>
      <c r="BU1052" s="53"/>
    </row>
    <row r="1053" spans="1:73" s="47" customFormat="1" ht="15.75">
      <c r="A1053" s="88" t="s">
        <v>1476</v>
      </c>
      <c r="B1053" s="45"/>
      <c r="C1053" s="45"/>
      <c r="D1053" s="45"/>
      <c r="E1053" s="45"/>
      <c r="F1053" s="45"/>
      <c r="G1053" s="45"/>
      <c r="H1053" s="45"/>
      <c r="I1053" s="45"/>
      <c r="J1053" s="45"/>
      <c r="K1053" s="44"/>
      <c r="L1053" s="44"/>
      <c r="M1053" s="45"/>
      <c r="N1053" s="45"/>
      <c r="O1053" s="44"/>
      <c r="P1053" s="44"/>
      <c r="Q1053" s="44"/>
      <c r="R1053" s="44"/>
      <c r="S1053" s="44"/>
      <c r="T1053" s="44"/>
      <c r="U1053" s="53"/>
      <c r="V1053" s="53"/>
      <c r="W1053" s="53"/>
      <c r="X1053" s="53"/>
      <c r="Y1053" s="53"/>
      <c r="Z1053" s="53"/>
      <c r="AA1053" s="53"/>
      <c r="AB1053" s="53"/>
      <c r="AC1053" s="53"/>
      <c r="AD1053" s="53"/>
      <c r="AE1053" s="53"/>
      <c r="AF1053" s="53"/>
      <c r="AG1053" s="53"/>
      <c r="AH1053" s="53"/>
      <c r="AI1053" s="53"/>
      <c r="AJ1053" s="53"/>
      <c r="AK1053" s="53"/>
      <c r="AL1053" s="53"/>
      <c r="AM1053" s="53"/>
      <c r="AN1053" s="53"/>
      <c r="AO1053" s="53"/>
      <c r="AP1053" s="53"/>
      <c r="AQ1053" s="53"/>
      <c r="AR1053" s="53"/>
      <c r="AS1053" s="53"/>
      <c r="AT1053" s="53"/>
      <c r="AU1053" s="53"/>
      <c r="AV1053" s="53"/>
      <c r="AW1053" s="53"/>
      <c r="AX1053" s="53"/>
      <c r="AY1053" s="53"/>
      <c r="AZ1053" s="53"/>
      <c r="BA1053" s="53"/>
      <c r="BB1053" s="53"/>
      <c r="BC1053" s="53"/>
      <c r="BD1053" s="53"/>
      <c r="BE1053" s="53"/>
      <c r="BF1053" s="53"/>
      <c r="BG1053" s="53"/>
      <c r="BH1053" s="53"/>
      <c r="BI1053" s="53"/>
      <c r="BJ1053" s="53"/>
      <c r="BK1053" s="53"/>
      <c r="BL1053" s="53"/>
      <c r="BM1053" s="53"/>
      <c r="BN1053" s="53"/>
      <c r="BO1053" s="53"/>
      <c r="BP1053" s="53"/>
      <c r="BQ1053" s="53"/>
      <c r="BR1053" s="53"/>
      <c r="BS1053" s="53"/>
      <c r="BT1053" s="53"/>
      <c r="BU1053" s="53"/>
    </row>
    <row r="1054" spans="1:73" s="47" customFormat="1" ht="15.75">
      <c r="A1054" s="88" t="s">
        <v>1490</v>
      </c>
      <c r="B1054" s="45"/>
      <c r="C1054" s="45"/>
      <c r="D1054" s="45"/>
      <c r="E1054" s="45"/>
      <c r="F1054" s="45"/>
      <c r="G1054" s="45"/>
      <c r="H1054" s="45"/>
      <c r="I1054" s="45"/>
      <c r="J1054" s="45"/>
      <c r="K1054" s="44"/>
      <c r="L1054" s="44"/>
      <c r="M1054" s="45"/>
      <c r="N1054" s="45"/>
      <c r="O1054" s="44"/>
      <c r="P1054" s="44"/>
      <c r="Q1054" s="44"/>
      <c r="R1054" s="44"/>
      <c r="S1054" s="44"/>
      <c r="T1054" s="44"/>
      <c r="U1054" s="53"/>
      <c r="V1054" s="53"/>
      <c r="W1054" s="53"/>
      <c r="X1054" s="53"/>
      <c r="Y1054" s="53"/>
      <c r="Z1054" s="53"/>
      <c r="AA1054" s="53"/>
      <c r="AB1054" s="53"/>
      <c r="AC1054" s="53"/>
      <c r="AD1054" s="53"/>
      <c r="AE1054" s="53"/>
      <c r="AF1054" s="53"/>
      <c r="AG1054" s="53"/>
      <c r="AH1054" s="53"/>
      <c r="AI1054" s="53"/>
      <c r="AJ1054" s="53"/>
      <c r="AK1054" s="53"/>
      <c r="AL1054" s="53"/>
      <c r="AM1054" s="53"/>
      <c r="AN1054" s="53"/>
      <c r="AO1054" s="53"/>
      <c r="AP1054" s="53"/>
      <c r="AQ1054" s="53"/>
      <c r="AR1054" s="53"/>
      <c r="AS1054" s="53"/>
      <c r="AT1054" s="53"/>
      <c r="AU1054" s="53"/>
      <c r="AV1054" s="53"/>
      <c r="AW1054" s="53"/>
      <c r="AX1054" s="53"/>
      <c r="AY1054" s="53"/>
      <c r="AZ1054" s="53"/>
      <c r="BA1054" s="53"/>
      <c r="BB1054" s="53"/>
      <c r="BC1054" s="53"/>
      <c r="BD1054" s="53"/>
      <c r="BE1054" s="53"/>
      <c r="BF1054" s="53"/>
      <c r="BG1054" s="53"/>
      <c r="BH1054" s="53"/>
      <c r="BI1054" s="53"/>
      <c r="BJ1054" s="53"/>
      <c r="BK1054" s="53"/>
      <c r="BL1054" s="53"/>
      <c r="BM1054" s="53"/>
      <c r="BN1054" s="53"/>
      <c r="BO1054" s="53"/>
      <c r="BP1054" s="53"/>
      <c r="BQ1054" s="53"/>
      <c r="BR1054" s="53"/>
      <c r="BS1054" s="53"/>
      <c r="BT1054" s="53"/>
      <c r="BU1054" s="53"/>
    </row>
    <row r="1055" spans="1:73" s="47" customFormat="1" ht="15.75">
      <c r="A1055" s="88" t="s">
        <v>1491</v>
      </c>
      <c r="B1055" s="45"/>
      <c r="C1055" s="45"/>
      <c r="D1055" s="45"/>
      <c r="E1055" s="45"/>
      <c r="F1055" s="45"/>
      <c r="G1055" s="45"/>
      <c r="H1055" s="45"/>
      <c r="I1055" s="45"/>
      <c r="J1055" s="45"/>
      <c r="K1055" s="44"/>
      <c r="L1055" s="44"/>
      <c r="M1055" s="45"/>
      <c r="N1055" s="45"/>
      <c r="O1055" s="44"/>
      <c r="P1055" s="44"/>
      <c r="Q1055" s="44"/>
      <c r="R1055" s="44"/>
      <c r="S1055" s="44"/>
      <c r="T1055" s="44"/>
      <c r="U1055" s="53"/>
      <c r="V1055" s="53"/>
      <c r="W1055" s="53"/>
      <c r="X1055" s="53"/>
      <c r="Y1055" s="53"/>
      <c r="Z1055" s="53"/>
      <c r="AA1055" s="53"/>
      <c r="AB1055" s="53"/>
      <c r="AC1055" s="53"/>
      <c r="AD1055" s="53"/>
      <c r="AE1055" s="53"/>
      <c r="AF1055" s="53"/>
      <c r="AG1055" s="53"/>
      <c r="AH1055" s="53"/>
      <c r="AI1055" s="53"/>
      <c r="AJ1055" s="53"/>
      <c r="AK1055" s="53"/>
      <c r="AL1055" s="53"/>
      <c r="AM1055" s="53"/>
      <c r="AN1055" s="53"/>
      <c r="AO1055" s="53"/>
      <c r="AP1055" s="53"/>
      <c r="AQ1055" s="53"/>
      <c r="AR1055" s="53"/>
      <c r="AS1055" s="53"/>
      <c r="AT1055" s="53"/>
      <c r="AU1055" s="53"/>
      <c r="AV1055" s="53"/>
      <c r="AW1055" s="53"/>
      <c r="AX1055" s="53"/>
      <c r="AY1055" s="53"/>
      <c r="AZ1055" s="53"/>
      <c r="BA1055" s="53"/>
      <c r="BB1055" s="53"/>
      <c r="BC1055" s="53"/>
      <c r="BD1055" s="53"/>
      <c r="BE1055" s="53"/>
      <c r="BF1055" s="53"/>
      <c r="BG1055" s="53"/>
      <c r="BH1055" s="53"/>
      <c r="BI1055" s="53"/>
      <c r="BJ1055" s="53"/>
      <c r="BK1055" s="53"/>
      <c r="BL1055" s="53"/>
      <c r="BM1055" s="53"/>
      <c r="BN1055" s="53"/>
      <c r="BO1055" s="53"/>
      <c r="BP1055" s="53"/>
      <c r="BQ1055" s="53"/>
      <c r="BR1055" s="53"/>
      <c r="BS1055" s="53"/>
      <c r="BT1055" s="53"/>
      <c r="BU1055" s="53"/>
    </row>
    <row r="1056" spans="1:73" s="47" customFormat="1" ht="15.75">
      <c r="A1056" s="88" t="s">
        <v>1492</v>
      </c>
      <c r="B1056" s="45"/>
      <c r="C1056" s="45"/>
      <c r="D1056" s="45"/>
      <c r="E1056" s="45"/>
      <c r="F1056" s="45"/>
      <c r="G1056" s="45"/>
      <c r="H1056" s="45"/>
      <c r="I1056" s="45"/>
      <c r="J1056" s="45"/>
      <c r="K1056" s="44"/>
      <c r="L1056" s="44"/>
      <c r="M1056" s="45"/>
      <c r="N1056" s="45"/>
      <c r="O1056" s="44"/>
      <c r="P1056" s="44"/>
      <c r="Q1056" s="44"/>
      <c r="R1056" s="44"/>
      <c r="S1056" s="44"/>
      <c r="T1056" s="44"/>
      <c r="U1056" s="53"/>
      <c r="V1056" s="53"/>
      <c r="W1056" s="53"/>
      <c r="X1056" s="53"/>
      <c r="Y1056" s="53"/>
      <c r="Z1056" s="53"/>
      <c r="AA1056" s="53"/>
      <c r="AB1056" s="53"/>
      <c r="AC1056" s="53"/>
      <c r="AD1056" s="53"/>
      <c r="AE1056" s="53"/>
      <c r="AF1056" s="53"/>
      <c r="AG1056" s="53"/>
      <c r="AH1056" s="53"/>
      <c r="AI1056" s="53"/>
      <c r="AJ1056" s="53"/>
      <c r="AK1056" s="53"/>
      <c r="AL1056" s="53"/>
      <c r="AM1056" s="53"/>
      <c r="AN1056" s="53"/>
      <c r="AO1056" s="53"/>
      <c r="AP1056" s="53"/>
      <c r="AQ1056" s="53"/>
      <c r="AR1056" s="53"/>
      <c r="AS1056" s="53"/>
      <c r="AT1056" s="53"/>
      <c r="AU1056" s="53"/>
      <c r="AV1056" s="53"/>
      <c r="AW1056" s="53"/>
      <c r="AX1056" s="53"/>
      <c r="AY1056" s="53"/>
      <c r="AZ1056" s="53"/>
      <c r="BA1056" s="53"/>
      <c r="BB1056" s="53"/>
      <c r="BC1056" s="53"/>
      <c r="BD1056" s="53"/>
      <c r="BE1056" s="53"/>
      <c r="BF1056" s="53"/>
      <c r="BG1056" s="53"/>
      <c r="BH1056" s="53"/>
      <c r="BI1056" s="53"/>
      <c r="BJ1056" s="53"/>
      <c r="BK1056" s="53"/>
      <c r="BL1056" s="53"/>
      <c r="BM1056" s="53"/>
      <c r="BN1056" s="53"/>
      <c r="BO1056" s="53"/>
      <c r="BP1056" s="53"/>
      <c r="BQ1056" s="53"/>
      <c r="BR1056" s="53"/>
      <c r="BS1056" s="53"/>
      <c r="BT1056" s="53"/>
      <c r="BU1056" s="53"/>
    </row>
    <row r="1057" spans="1:73" s="47" customFormat="1" ht="15.75">
      <c r="A1057" s="88" t="s">
        <v>1493</v>
      </c>
      <c r="B1057" s="45"/>
      <c r="C1057" s="45"/>
      <c r="D1057" s="45"/>
      <c r="E1057" s="45"/>
      <c r="F1057" s="45"/>
      <c r="G1057" s="45"/>
      <c r="H1057" s="45"/>
      <c r="I1057" s="45"/>
      <c r="J1057" s="45"/>
      <c r="K1057" s="44"/>
      <c r="L1057" s="44"/>
      <c r="M1057" s="45"/>
      <c r="N1057" s="45"/>
      <c r="O1057" s="44"/>
      <c r="P1057" s="44"/>
      <c r="Q1057" s="44"/>
      <c r="R1057" s="44"/>
      <c r="S1057" s="44"/>
      <c r="T1057" s="44"/>
      <c r="U1057" s="53"/>
      <c r="V1057" s="53"/>
      <c r="W1057" s="53"/>
      <c r="X1057" s="53"/>
      <c r="Y1057" s="53"/>
      <c r="Z1057" s="53"/>
      <c r="AA1057" s="53"/>
      <c r="AB1057" s="53"/>
      <c r="AC1057" s="53"/>
      <c r="AD1057" s="53"/>
      <c r="AE1057" s="53"/>
      <c r="AF1057" s="53"/>
      <c r="AG1057" s="53"/>
      <c r="AH1057" s="53"/>
      <c r="AI1057" s="53"/>
      <c r="AJ1057" s="53"/>
      <c r="AK1057" s="53"/>
      <c r="AL1057" s="53"/>
      <c r="AM1057" s="53"/>
      <c r="AN1057" s="53"/>
      <c r="AO1057" s="53"/>
      <c r="AP1057" s="53"/>
      <c r="AQ1057" s="53"/>
      <c r="AR1057" s="53"/>
      <c r="AS1057" s="53"/>
      <c r="AT1057" s="53"/>
      <c r="AU1057" s="53"/>
      <c r="AV1057" s="53"/>
      <c r="AW1057" s="53"/>
      <c r="AX1057" s="53"/>
      <c r="AY1057" s="53"/>
      <c r="AZ1057" s="53"/>
      <c r="BA1057" s="53"/>
      <c r="BB1057" s="53"/>
      <c r="BC1057" s="53"/>
      <c r="BD1057" s="53"/>
      <c r="BE1057" s="53"/>
      <c r="BF1057" s="53"/>
      <c r="BG1057" s="53"/>
      <c r="BH1057" s="53"/>
      <c r="BI1057" s="53"/>
      <c r="BJ1057" s="53"/>
      <c r="BK1057" s="53"/>
      <c r="BL1057" s="53"/>
      <c r="BM1057" s="53"/>
      <c r="BN1057" s="53"/>
      <c r="BO1057" s="53"/>
      <c r="BP1057" s="53"/>
      <c r="BQ1057" s="53"/>
      <c r="BR1057" s="53"/>
      <c r="BS1057" s="53"/>
      <c r="BT1057" s="53"/>
      <c r="BU1057" s="53"/>
    </row>
    <row r="1058" spans="1:73" s="47" customFormat="1" ht="15.75">
      <c r="A1058" s="88" t="s">
        <v>1494</v>
      </c>
      <c r="B1058" s="45"/>
      <c r="C1058" s="45"/>
      <c r="D1058" s="45"/>
      <c r="E1058" s="45"/>
      <c r="F1058" s="45"/>
      <c r="G1058" s="45"/>
      <c r="H1058" s="45"/>
      <c r="I1058" s="45"/>
      <c r="J1058" s="45"/>
      <c r="K1058" s="44"/>
      <c r="L1058" s="44"/>
      <c r="M1058" s="45"/>
      <c r="N1058" s="45"/>
      <c r="O1058" s="44"/>
      <c r="P1058" s="44"/>
      <c r="Q1058" s="44"/>
      <c r="R1058" s="44"/>
      <c r="S1058" s="44"/>
      <c r="T1058" s="44"/>
      <c r="U1058" s="53"/>
      <c r="V1058" s="53"/>
      <c r="W1058" s="53"/>
      <c r="X1058" s="53"/>
      <c r="Y1058" s="53"/>
      <c r="Z1058" s="53"/>
      <c r="AA1058" s="53"/>
      <c r="AB1058" s="53"/>
      <c r="AC1058" s="53"/>
      <c r="AD1058" s="53"/>
      <c r="AE1058" s="53"/>
      <c r="AF1058" s="53"/>
      <c r="AG1058" s="53"/>
      <c r="AH1058" s="53"/>
      <c r="AI1058" s="53"/>
      <c r="AJ1058" s="53"/>
      <c r="AK1058" s="53"/>
      <c r="AL1058" s="53"/>
      <c r="AM1058" s="53"/>
      <c r="AN1058" s="53"/>
      <c r="AO1058" s="53"/>
      <c r="AP1058" s="53"/>
      <c r="AQ1058" s="53"/>
      <c r="AR1058" s="53"/>
      <c r="AS1058" s="53"/>
      <c r="AT1058" s="53"/>
      <c r="AU1058" s="53"/>
      <c r="AV1058" s="53"/>
      <c r="AW1058" s="53"/>
      <c r="AX1058" s="53"/>
      <c r="AY1058" s="53"/>
      <c r="AZ1058" s="53"/>
      <c r="BA1058" s="53"/>
      <c r="BB1058" s="53"/>
      <c r="BC1058" s="53"/>
      <c r="BD1058" s="53"/>
      <c r="BE1058" s="53"/>
      <c r="BF1058" s="53"/>
      <c r="BG1058" s="53"/>
      <c r="BH1058" s="53"/>
      <c r="BI1058" s="53"/>
      <c r="BJ1058" s="53"/>
      <c r="BK1058" s="53"/>
      <c r="BL1058" s="53"/>
      <c r="BM1058" s="53"/>
      <c r="BN1058" s="53"/>
      <c r="BO1058" s="53"/>
      <c r="BP1058" s="53"/>
      <c r="BQ1058" s="53"/>
      <c r="BR1058" s="53"/>
      <c r="BS1058" s="53"/>
      <c r="BT1058" s="53"/>
      <c r="BU1058" s="53"/>
    </row>
    <row r="1059" spans="1:73" s="47" customFormat="1" ht="15.75">
      <c r="A1059" s="88" t="s">
        <v>1495</v>
      </c>
      <c r="B1059" s="45"/>
      <c r="C1059" s="45"/>
      <c r="D1059" s="45"/>
      <c r="E1059" s="45"/>
      <c r="F1059" s="45"/>
      <c r="G1059" s="45"/>
      <c r="H1059" s="45"/>
      <c r="I1059" s="45"/>
      <c r="J1059" s="45"/>
      <c r="K1059" s="44"/>
      <c r="L1059" s="44"/>
      <c r="M1059" s="45"/>
      <c r="N1059" s="45"/>
      <c r="O1059" s="44"/>
      <c r="P1059" s="44"/>
      <c r="Q1059" s="44"/>
      <c r="R1059" s="44"/>
      <c r="S1059" s="44"/>
      <c r="T1059" s="44"/>
      <c r="U1059" s="53"/>
      <c r="V1059" s="53"/>
      <c r="W1059" s="53"/>
      <c r="X1059" s="53"/>
      <c r="Y1059" s="53"/>
      <c r="Z1059" s="53"/>
      <c r="AA1059" s="53"/>
      <c r="AB1059" s="53"/>
      <c r="AC1059" s="53"/>
      <c r="AD1059" s="53"/>
      <c r="AE1059" s="53"/>
      <c r="AF1059" s="53"/>
      <c r="AG1059" s="53"/>
      <c r="AH1059" s="53"/>
      <c r="AI1059" s="53"/>
      <c r="AJ1059" s="53"/>
      <c r="AK1059" s="53"/>
      <c r="AL1059" s="53"/>
      <c r="AM1059" s="53"/>
      <c r="AN1059" s="53"/>
      <c r="AO1059" s="53"/>
      <c r="AP1059" s="53"/>
      <c r="AQ1059" s="53"/>
      <c r="AR1059" s="53"/>
      <c r="AS1059" s="53"/>
      <c r="AT1059" s="53"/>
      <c r="AU1059" s="53"/>
      <c r="AV1059" s="53"/>
      <c r="AW1059" s="53"/>
      <c r="AX1059" s="53"/>
      <c r="AY1059" s="53"/>
      <c r="AZ1059" s="53"/>
      <c r="BA1059" s="53"/>
      <c r="BB1059" s="53"/>
      <c r="BC1059" s="53"/>
      <c r="BD1059" s="53"/>
      <c r="BE1059" s="53"/>
      <c r="BF1059" s="53"/>
      <c r="BG1059" s="53"/>
      <c r="BH1059" s="53"/>
      <c r="BI1059" s="53"/>
      <c r="BJ1059" s="53"/>
      <c r="BK1059" s="53"/>
      <c r="BL1059" s="53"/>
      <c r="BM1059" s="53"/>
      <c r="BN1059" s="53"/>
      <c r="BO1059" s="53"/>
      <c r="BP1059" s="53"/>
      <c r="BQ1059" s="53"/>
      <c r="BR1059" s="53"/>
      <c r="BS1059" s="53"/>
      <c r="BT1059" s="53"/>
      <c r="BU1059" s="53"/>
    </row>
    <row r="1060" spans="1:73" s="47" customFormat="1" ht="15.75">
      <c r="A1060" s="88" t="s">
        <v>1496</v>
      </c>
      <c r="B1060" s="45"/>
      <c r="C1060" s="45"/>
      <c r="D1060" s="45"/>
      <c r="E1060" s="45"/>
      <c r="F1060" s="45"/>
      <c r="G1060" s="45"/>
      <c r="H1060" s="45"/>
      <c r="I1060" s="45"/>
      <c r="J1060" s="45"/>
      <c r="K1060" s="44"/>
      <c r="L1060" s="44"/>
      <c r="M1060" s="45"/>
      <c r="N1060" s="45"/>
      <c r="O1060" s="44"/>
      <c r="P1060" s="44"/>
      <c r="Q1060" s="44"/>
      <c r="R1060" s="44"/>
      <c r="S1060" s="44"/>
      <c r="T1060" s="44"/>
      <c r="U1060" s="53"/>
      <c r="V1060" s="53"/>
      <c r="W1060" s="53"/>
      <c r="X1060" s="53"/>
      <c r="Y1060" s="53"/>
      <c r="Z1060" s="53"/>
      <c r="AA1060" s="53"/>
      <c r="AB1060" s="53"/>
      <c r="AC1060" s="53"/>
      <c r="AD1060" s="53"/>
      <c r="AE1060" s="53"/>
      <c r="AF1060" s="53"/>
      <c r="AG1060" s="53"/>
      <c r="AH1060" s="53"/>
      <c r="AI1060" s="53"/>
      <c r="AJ1060" s="53"/>
      <c r="AK1060" s="53"/>
      <c r="AL1060" s="53"/>
      <c r="AM1060" s="53"/>
      <c r="AN1060" s="53"/>
      <c r="AO1060" s="53"/>
      <c r="AP1060" s="53"/>
      <c r="AQ1060" s="53"/>
      <c r="AR1060" s="53"/>
      <c r="AS1060" s="53"/>
      <c r="AT1060" s="53"/>
      <c r="AU1060" s="53"/>
      <c r="AV1060" s="53"/>
      <c r="AW1060" s="53"/>
      <c r="AX1060" s="53"/>
      <c r="AY1060" s="53"/>
      <c r="AZ1060" s="53"/>
      <c r="BA1060" s="53"/>
      <c r="BB1060" s="53"/>
      <c r="BC1060" s="53"/>
      <c r="BD1060" s="53"/>
      <c r="BE1060" s="53"/>
      <c r="BF1060" s="53"/>
      <c r="BG1060" s="53"/>
      <c r="BH1060" s="53"/>
      <c r="BI1060" s="53"/>
      <c r="BJ1060" s="53"/>
      <c r="BK1060" s="53"/>
      <c r="BL1060" s="53"/>
      <c r="BM1060" s="53"/>
      <c r="BN1060" s="53"/>
      <c r="BO1060" s="53"/>
      <c r="BP1060" s="53"/>
      <c r="BQ1060" s="53"/>
      <c r="BR1060" s="53"/>
      <c r="BS1060" s="53"/>
      <c r="BT1060" s="53"/>
      <c r="BU1060" s="53"/>
    </row>
    <row r="1061" spans="1:73" s="47" customFormat="1" ht="15.75">
      <c r="A1061" s="88" t="s">
        <v>1497</v>
      </c>
      <c r="B1061" s="45"/>
      <c r="C1061" s="45"/>
      <c r="D1061" s="45"/>
      <c r="E1061" s="45"/>
      <c r="F1061" s="45"/>
      <c r="G1061" s="45"/>
      <c r="H1061" s="45"/>
      <c r="I1061" s="45"/>
      <c r="J1061" s="45"/>
      <c r="K1061" s="44"/>
      <c r="L1061" s="44"/>
      <c r="M1061" s="45"/>
      <c r="N1061" s="45"/>
      <c r="O1061" s="44"/>
      <c r="P1061" s="44"/>
      <c r="Q1061" s="44"/>
      <c r="R1061" s="44"/>
      <c r="S1061" s="44"/>
      <c r="T1061" s="44"/>
      <c r="U1061" s="53"/>
      <c r="V1061" s="53"/>
      <c r="W1061" s="53"/>
      <c r="X1061" s="53"/>
      <c r="Y1061" s="53"/>
      <c r="Z1061" s="53"/>
      <c r="AA1061" s="53"/>
      <c r="AB1061" s="53"/>
      <c r="AC1061" s="53"/>
      <c r="AD1061" s="53"/>
      <c r="AE1061" s="53"/>
      <c r="AF1061" s="53"/>
      <c r="AG1061" s="53"/>
      <c r="AH1061" s="53"/>
      <c r="AI1061" s="53"/>
      <c r="AJ1061" s="53"/>
      <c r="AK1061" s="53"/>
      <c r="AL1061" s="53"/>
      <c r="AM1061" s="53"/>
      <c r="AN1061" s="53"/>
      <c r="AO1061" s="53"/>
      <c r="AP1061" s="53"/>
      <c r="AQ1061" s="53"/>
      <c r="AR1061" s="53"/>
      <c r="AS1061" s="53"/>
      <c r="AT1061" s="53"/>
      <c r="AU1061" s="53"/>
      <c r="AV1061" s="53"/>
      <c r="AW1061" s="53"/>
      <c r="AX1061" s="53"/>
      <c r="AY1061" s="53"/>
      <c r="AZ1061" s="53"/>
      <c r="BA1061" s="53"/>
      <c r="BB1061" s="53"/>
      <c r="BC1061" s="53"/>
      <c r="BD1061" s="53"/>
      <c r="BE1061" s="53"/>
      <c r="BF1061" s="53"/>
      <c r="BG1061" s="53"/>
      <c r="BH1061" s="53"/>
      <c r="BI1061" s="53"/>
      <c r="BJ1061" s="53"/>
      <c r="BK1061" s="53"/>
      <c r="BL1061" s="53"/>
      <c r="BM1061" s="53"/>
      <c r="BN1061" s="53"/>
      <c r="BO1061" s="53"/>
      <c r="BP1061" s="53"/>
      <c r="BQ1061" s="53"/>
      <c r="BR1061" s="53"/>
      <c r="BS1061" s="53"/>
      <c r="BT1061" s="53"/>
      <c r="BU1061" s="53"/>
    </row>
    <row r="1062" spans="1:73" s="47" customFormat="1" ht="15.75">
      <c r="A1062" s="88" t="s">
        <v>1498</v>
      </c>
      <c r="B1062" s="45"/>
      <c r="C1062" s="45"/>
      <c r="D1062" s="45"/>
      <c r="E1062" s="45"/>
      <c r="F1062" s="45"/>
      <c r="G1062" s="45"/>
      <c r="H1062" s="45"/>
      <c r="I1062" s="45"/>
      <c r="J1062" s="45"/>
      <c r="K1062" s="44"/>
      <c r="L1062" s="44"/>
      <c r="M1062" s="45"/>
      <c r="N1062" s="45"/>
      <c r="O1062" s="44"/>
      <c r="P1062" s="44"/>
      <c r="Q1062" s="44"/>
      <c r="R1062" s="44"/>
      <c r="S1062" s="44"/>
      <c r="T1062" s="44"/>
      <c r="U1062" s="53"/>
      <c r="V1062" s="53"/>
      <c r="W1062" s="53"/>
      <c r="X1062" s="53"/>
      <c r="Y1062" s="53"/>
      <c r="Z1062" s="53"/>
      <c r="AA1062" s="53"/>
      <c r="AB1062" s="53"/>
      <c r="AC1062" s="53"/>
      <c r="AD1062" s="53"/>
      <c r="AE1062" s="53"/>
      <c r="AF1062" s="53"/>
      <c r="AG1062" s="53"/>
      <c r="AH1062" s="53"/>
      <c r="AI1062" s="53"/>
      <c r="AJ1062" s="53"/>
      <c r="AK1062" s="53"/>
      <c r="AL1062" s="53"/>
      <c r="AM1062" s="53"/>
      <c r="AN1062" s="53"/>
      <c r="AO1062" s="53"/>
      <c r="AP1062" s="53"/>
      <c r="AQ1062" s="53"/>
      <c r="AR1062" s="53"/>
      <c r="AS1062" s="53"/>
      <c r="AT1062" s="53"/>
      <c r="AU1062" s="53"/>
      <c r="AV1062" s="53"/>
      <c r="AW1062" s="53"/>
      <c r="AX1062" s="53"/>
      <c r="AY1062" s="53"/>
      <c r="AZ1062" s="53"/>
      <c r="BA1062" s="53"/>
      <c r="BB1062" s="53"/>
      <c r="BC1062" s="53"/>
      <c r="BD1062" s="53"/>
      <c r="BE1062" s="53"/>
      <c r="BF1062" s="53"/>
      <c r="BG1062" s="53"/>
      <c r="BH1062" s="53"/>
      <c r="BI1062" s="53"/>
      <c r="BJ1062" s="53"/>
      <c r="BK1062" s="53"/>
      <c r="BL1062" s="53"/>
      <c r="BM1062" s="53"/>
      <c r="BN1062" s="53"/>
      <c r="BO1062" s="53"/>
      <c r="BP1062" s="53"/>
      <c r="BQ1062" s="53"/>
      <c r="BR1062" s="53"/>
      <c r="BS1062" s="53"/>
      <c r="BT1062" s="53"/>
      <c r="BU1062" s="53"/>
    </row>
    <row r="1063" spans="1:73" s="47" customFormat="1" ht="15.75">
      <c r="A1063" s="88" t="s">
        <v>1499</v>
      </c>
      <c r="B1063" s="45"/>
      <c r="C1063" s="45"/>
      <c r="D1063" s="45"/>
      <c r="E1063" s="45"/>
      <c r="F1063" s="45"/>
      <c r="G1063" s="45"/>
      <c r="H1063" s="45"/>
      <c r="I1063" s="45"/>
      <c r="J1063" s="45"/>
      <c r="K1063" s="44"/>
      <c r="L1063" s="44"/>
      <c r="M1063" s="45"/>
      <c r="N1063" s="45"/>
      <c r="O1063" s="44"/>
      <c r="P1063" s="44"/>
      <c r="Q1063" s="44"/>
      <c r="R1063" s="44"/>
      <c r="S1063" s="44"/>
      <c r="T1063" s="44"/>
      <c r="U1063" s="53"/>
      <c r="V1063" s="53"/>
      <c r="W1063" s="53"/>
      <c r="X1063" s="53"/>
      <c r="Y1063" s="53"/>
      <c r="Z1063" s="53"/>
      <c r="AA1063" s="53"/>
      <c r="AB1063" s="53"/>
      <c r="AC1063" s="53"/>
      <c r="AD1063" s="53"/>
      <c r="AE1063" s="53"/>
      <c r="AF1063" s="53"/>
      <c r="AG1063" s="53"/>
      <c r="AH1063" s="53"/>
      <c r="AI1063" s="53"/>
      <c r="AJ1063" s="53"/>
      <c r="AK1063" s="53"/>
      <c r="AL1063" s="53"/>
      <c r="AM1063" s="53"/>
      <c r="AN1063" s="53"/>
      <c r="AO1063" s="53"/>
      <c r="AP1063" s="53"/>
      <c r="AQ1063" s="53"/>
      <c r="AR1063" s="53"/>
      <c r="AS1063" s="53"/>
      <c r="AT1063" s="53"/>
      <c r="AU1063" s="53"/>
      <c r="AV1063" s="53"/>
      <c r="AW1063" s="53"/>
      <c r="AX1063" s="53"/>
      <c r="AY1063" s="53"/>
      <c r="AZ1063" s="53"/>
      <c r="BA1063" s="53"/>
      <c r="BB1063" s="53"/>
      <c r="BC1063" s="53"/>
      <c r="BD1063" s="53"/>
      <c r="BE1063" s="53"/>
      <c r="BF1063" s="53"/>
      <c r="BG1063" s="53"/>
      <c r="BH1063" s="53"/>
      <c r="BI1063" s="53"/>
      <c r="BJ1063" s="53"/>
      <c r="BK1063" s="53"/>
      <c r="BL1063" s="53"/>
      <c r="BM1063" s="53"/>
      <c r="BN1063" s="53"/>
      <c r="BO1063" s="53"/>
      <c r="BP1063" s="53"/>
      <c r="BQ1063" s="53"/>
      <c r="BR1063" s="53"/>
      <c r="BS1063" s="53"/>
      <c r="BT1063" s="53"/>
      <c r="BU1063" s="53"/>
    </row>
    <row r="1064" spans="1:73" s="47" customFormat="1" ht="15.75">
      <c r="A1064" s="88" t="s">
        <v>1500</v>
      </c>
      <c r="B1064" s="45"/>
      <c r="C1064" s="45"/>
      <c r="D1064" s="45"/>
      <c r="E1064" s="45"/>
      <c r="F1064" s="45"/>
      <c r="G1064" s="45"/>
      <c r="H1064" s="45"/>
      <c r="I1064" s="45"/>
      <c r="J1064" s="45"/>
      <c r="K1064" s="44"/>
      <c r="L1064" s="44"/>
      <c r="M1064" s="45"/>
      <c r="N1064" s="45"/>
      <c r="O1064" s="44"/>
      <c r="P1064" s="44"/>
      <c r="Q1064" s="44"/>
      <c r="R1064" s="44"/>
      <c r="S1064" s="44"/>
      <c r="T1064" s="44"/>
      <c r="U1064" s="53"/>
      <c r="V1064" s="53"/>
      <c r="W1064" s="53"/>
      <c r="X1064" s="53"/>
      <c r="Y1064" s="53"/>
      <c r="Z1064" s="53"/>
      <c r="AA1064" s="53"/>
      <c r="AB1064" s="53"/>
      <c r="AC1064" s="53"/>
      <c r="AD1064" s="53"/>
      <c r="AE1064" s="53"/>
      <c r="AF1064" s="53"/>
      <c r="AG1064" s="53"/>
      <c r="AH1064" s="53"/>
      <c r="AI1064" s="53"/>
      <c r="AJ1064" s="53"/>
      <c r="AK1064" s="53"/>
      <c r="AL1064" s="53"/>
      <c r="AM1064" s="53"/>
      <c r="AN1064" s="53"/>
      <c r="AO1064" s="53"/>
      <c r="AP1064" s="53"/>
      <c r="AQ1064" s="53"/>
      <c r="AR1064" s="53"/>
      <c r="AS1064" s="53"/>
      <c r="AT1064" s="53"/>
      <c r="AU1064" s="53"/>
      <c r="AV1064" s="53"/>
      <c r="AW1064" s="53"/>
      <c r="AX1064" s="53"/>
      <c r="AY1064" s="53"/>
      <c r="AZ1064" s="53"/>
      <c r="BA1064" s="53"/>
      <c r="BB1064" s="53"/>
      <c r="BC1064" s="53"/>
      <c r="BD1064" s="53"/>
      <c r="BE1064" s="53"/>
      <c r="BF1064" s="53"/>
      <c r="BG1064" s="53"/>
      <c r="BH1064" s="53"/>
      <c r="BI1064" s="53"/>
      <c r="BJ1064" s="53"/>
      <c r="BK1064" s="53"/>
      <c r="BL1064" s="53"/>
      <c r="BM1064" s="53"/>
      <c r="BN1064" s="53"/>
      <c r="BO1064" s="53"/>
      <c r="BP1064" s="53"/>
      <c r="BQ1064" s="53"/>
      <c r="BR1064" s="53"/>
      <c r="BS1064" s="53"/>
      <c r="BT1064" s="53"/>
      <c r="BU1064" s="53"/>
    </row>
    <row r="1065" spans="1:73" s="47" customFormat="1" ht="15.75">
      <c r="A1065" s="88" t="s">
        <v>1501</v>
      </c>
      <c r="B1065" s="45"/>
      <c r="C1065" s="45"/>
      <c r="D1065" s="45"/>
      <c r="E1065" s="45"/>
      <c r="F1065" s="45"/>
      <c r="G1065" s="45"/>
      <c r="H1065" s="45"/>
      <c r="I1065" s="45"/>
      <c r="J1065" s="45"/>
      <c r="K1065" s="44"/>
      <c r="L1065" s="44"/>
      <c r="M1065" s="45"/>
      <c r="N1065" s="45"/>
      <c r="O1065" s="44"/>
      <c r="P1065" s="44"/>
      <c r="Q1065" s="44"/>
      <c r="R1065" s="44"/>
      <c r="S1065" s="44"/>
      <c r="T1065" s="44"/>
      <c r="U1065" s="53"/>
      <c r="V1065" s="53"/>
      <c r="W1065" s="53"/>
      <c r="X1065" s="53"/>
      <c r="Y1065" s="53"/>
      <c r="Z1065" s="53"/>
      <c r="AA1065" s="53"/>
      <c r="AB1065" s="53"/>
      <c r="AC1065" s="53"/>
      <c r="AD1065" s="53"/>
      <c r="AE1065" s="53"/>
      <c r="AF1065" s="53"/>
      <c r="AG1065" s="53"/>
      <c r="AH1065" s="53"/>
      <c r="AI1065" s="53"/>
      <c r="AJ1065" s="53"/>
      <c r="AK1065" s="53"/>
      <c r="AL1065" s="53"/>
      <c r="AM1065" s="53"/>
      <c r="AN1065" s="53"/>
      <c r="AO1065" s="53"/>
      <c r="AP1065" s="53"/>
      <c r="AQ1065" s="53"/>
      <c r="AR1065" s="53"/>
      <c r="AS1065" s="53"/>
      <c r="AT1065" s="53"/>
      <c r="AU1065" s="53"/>
      <c r="AV1065" s="53"/>
      <c r="AW1065" s="53"/>
      <c r="AX1065" s="53"/>
      <c r="AY1065" s="53"/>
      <c r="AZ1065" s="53"/>
      <c r="BA1065" s="53"/>
      <c r="BB1065" s="53"/>
      <c r="BC1065" s="53"/>
      <c r="BD1065" s="53"/>
      <c r="BE1065" s="53"/>
      <c r="BF1065" s="53"/>
      <c r="BG1065" s="53"/>
      <c r="BH1065" s="53"/>
      <c r="BI1065" s="53"/>
      <c r="BJ1065" s="53"/>
      <c r="BK1065" s="53"/>
      <c r="BL1065" s="53"/>
      <c r="BM1065" s="53"/>
      <c r="BN1065" s="53"/>
      <c r="BO1065" s="53"/>
      <c r="BP1065" s="53"/>
      <c r="BQ1065" s="53"/>
      <c r="BR1065" s="53"/>
      <c r="BS1065" s="53"/>
      <c r="BT1065" s="53"/>
      <c r="BU1065" s="53"/>
    </row>
    <row r="1066" spans="1:73" s="47" customFormat="1" ht="15.75">
      <c r="A1066" s="88" t="s">
        <v>1502</v>
      </c>
      <c r="B1066" s="45"/>
      <c r="C1066" s="45"/>
      <c r="D1066" s="45"/>
      <c r="E1066" s="45"/>
      <c r="F1066" s="45"/>
      <c r="G1066" s="45"/>
      <c r="H1066" s="45"/>
      <c r="I1066" s="45"/>
      <c r="J1066" s="45"/>
      <c r="K1066" s="44"/>
      <c r="L1066" s="44"/>
      <c r="M1066" s="45"/>
      <c r="N1066" s="45"/>
      <c r="O1066" s="44"/>
      <c r="P1066" s="44"/>
      <c r="Q1066" s="44"/>
      <c r="R1066" s="44"/>
      <c r="S1066" s="44"/>
      <c r="T1066" s="44"/>
      <c r="U1066" s="53"/>
      <c r="V1066" s="53"/>
      <c r="W1066" s="53"/>
      <c r="X1066" s="53"/>
      <c r="Y1066" s="53"/>
      <c r="Z1066" s="53"/>
      <c r="AA1066" s="53"/>
      <c r="AB1066" s="53"/>
      <c r="AC1066" s="53"/>
      <c r="AD1066" s="53"/>
      <c r="AE1066" s="53"/>
      <c r="AF1066" s="53"/>
      <c r="AG1066" s="53"/>
      <c r="AH1066" s="53"/>
      <c r="AI1066" s="53"/>
      <c r="AJ1066" s="53"/>
      <c r="AK1066" s="53"/>
      <c r="AL1066" s="53"/>
      <c r="AM1066" s="53"/>
      <c r="AN1066" s="53"/>
      <c r="AO1066" s="53"/>
      <c r="AP1066" s="53"/>
      <c r="AQ1066" s="53"/>
      <c r="AR1066" s="53"/>
      <c r="AS1066" s="53"/>
      <c r="AT1066" s="53"/>
      <c r="AU1066" s="53"/>
      <c r="AV1066" s="53"/>
      <c r="AW1066" s="53"/>
      <c r="AX1066" s="53"/>
      <c r="AY1066" s="53"/>
      <c r="AZ1066" s="53"/>
      <c r="BA1066" s="53"/>
      <c r="BB1066" s="53"/>
      <c r="BC1066" s="53"/>
      <c r="BD1066" s="53"/>
      <c r="BE1066" s="53"/>
      <c r="BF1066" s="53"/>
      <c r="BG1066" s="53"/>
      <c r="BH1066" s="53"/>
      <c r="BI1066" s="53"/>
      <c r="BJ1066" s="53"/>
      <c r="BK1066" s="53"/>
      <c r="BL1066" s="53"/>
      <c r="BM1066" s="53"/>
      <c r="BN1066" s="53"/>
      <c r="BO1066" s="53"/>
      <c r="BP1066" s="53"/>
      <c r="BQ1066" s="53"/>
      <c r="BR1066" s="53"/>
      <c r="BS1066" s="53"/>
      <c r="BT1066" s="53"/>
      <c r="BU1066" s="53"/>
    </row>
    <row r="1067" spans="1:73" s="47" customFormat="1" ht="15.75">
      <c r="A1067" s="88" t="s">
        <v>1681</v>
      </c>
      <c r="B1067" s="45"/>
      <c r="C1067" s="45"/>
      <c r="D1067" s="45"/>
      <c r="E1067" s="45"/>
      <c r="F1067" s="45"/>
      <c r="G1067" s="45"/>
      <c r="H1067" s="45"/>
      <c r="I1067" s="45"/>
      <c r="J1067" s="45"/>
      <c r="K1067" s="44"/>
      <c r="L1067" s="44"/>
      <c r="M1067" s="45"/>
      <c r="N1067" s="45"/>
      <c r="O1067" s="44"/>
      <c r="P1067" s="44"/>
      <c r="Q1067" s="44"/>
      <c r="R1067" s="44"/>
      <c r="S1067" s="44"/>
      <c r="T1067" s="44"/>
      <c r="U1067" s="53"/>
      <c r="V1067" s="53"/>
      <c r="W1067" s="53"/>
      <c r="X1067" s="53"/>
      <c r="Y1067" s="53"/>
      <c r="Z1067" s="53"/>
      <c r="AA1067" s="53"/>
      <c r="AB1067" s="53"/>
      <c r="AC1067" s="53"/>
      <c r="AD1067" s="53"/>
      <c r="AE1067" s="53"/>
      <c r="AF1067" s="53"/>
      <c r="AG1067" s="53"/>
      <c r="AH1067" s="53"/>
      <c r="AI1067" s="53"/>
      <c r="AJ1067" s="53"/>
      <c r="AK1067" s="53"/>
      <c r="AL1067" s="53"/>
      <c r="AM1067" s="53"/>
      <c r="AN1067" s="53"/>
      <c r="AO1067" s="53"/>
      <c r="AP1067" s="53"/>
      <c r="AQ1067" s="53"/>
      <c r="AR1067" s="53"/>
      <c r="AS1067" s="53"/>
      <c r="AT1067" s="53"/>
      <c r="AU1067" s="53"/>
      <c r="AV1067" s="53"/>
      <c r="AW1067" s="53"/>
      <c r="AX1067" s="53"/>
      <c r="AY1067" s="53"/>
      <c r="AZ1067" s="53"/>
      <c r="BA1067" s="53"/>
      <c r="BB1067" s="53"/>
      <c r="BC1067" s="53"/>
      <c r="BD1067" s="53"/>
      <c r="BE1067" s="53"/>
      <c r="BF1067" s="53"/>
      <c r="BG1067" s="53"/>
      <c r="BH1067" s="53"/>
      <c r="BI1067" s="53"/>
      <c r="BJ1067" s="53"/>
      <c r="BK1067" s="53"/>
      <c r="BL1067" s="53"/>
      <c r="BM1067" s="53"/>
      <c r="BN1067" s="53"/>
      <c r="BO1067" s="53"/>
      <c r="BP1067" s="53"/>
      <c r="BQ1067" s="53"/>
      <c r="BR1067" s="53"/>
      <c r="BS1067" s="53"/>
      <c r="BT1067" s="53"/>
      <c r="BU1067" s="53"/>
    </row>
    <row r="1068" spans="1:73" s="47" customFormat="1" ht="15.75">
      <c r="A1068" s="88" t="s">
        <v>1682</v>
      </c>
      <c r="B1068" s="45"/>
      <c r="C1068" s="45"/>
      <c r="D1068" s="45"/>
      <c r="E1068" s="45"/>
      <c r="F1068" s="45"/>
      <c r="G1068" s="45"/>
      <c r="H1068" s="45"/>
      <c r="I1068" s="45"/>
      <c r="J1068" s="45"/>
      <c r="K1068" s="44"/>
      <c r="L1068" s="44"/>
      <c r="M1068" s="45"/>
      <c r="N1068" s="45"/>
      <c r="O1068" s="44"/>
      <c r="P1068" s="44"/>
      <c r="Q1068" s="44"/>
      <c r="R1068" s="44"/>
      <c r="S1068" s="44"/>
      <c r="T1068" s="44"/>
      <c r="U1068" s="53"/>
      <c r="V1068" s="53"/>
      <c r="W1068" s="53"/>
      <c r="X1068" s="53"/>
      <c r="Y1068" s="53"/>
      <c r="Z1068" s="53"/>
      <c r="AA1068" s="53"/>
      <c r="AB1068" s="53"/>
      <c r="AC1068" s="53"/>
      <c r="AD1068" s="53"/>
      <c r="AE1068" s="53"/>
      <c r="AF1068" s="53"/>
      <c r="AG1068" s="53"/>
      <c r="AH1068" s="53"/>
      <c r="AI1068" s="53"/>
      <c r="AJ1068" s="53"/>
      <c r="AK1068" s="53"/>
      <c r="AL1068" s="53"/>
      <c r="AM1068" s="53"/>
      <c r="AN1068" s="53"/>
      <c r="AO1068" s="53"/>
      <c r="AP1068" s="53"/>
      <c r="AQ1068" s="53"/>
      <c r="AR1068" s="53"/>
      <c r="AS1068" s="53"/>
      <c r="AT1068" s="53"/>
      <c r="AU1068" s="53"/>
      <c r="AV1068" s="53"/>
      <c r="AW1068" s="53"/>
      <c r="AX1068" s="53"/>
      <c r="AY1068" s="53"/>
      <c r="AZ1068" s="53"/>
      <c r="BA1068" s="53"/>
      <c r="BB1068" s="53"/>
      <c r="BC1068" s="53"/>
      <c r="BD1068" s="53"/>
      <c r="BE1068" s="53"/>
      <c r="BF1068" s="53"/>
      <c r="BG1068" s="53"/>
      <c r="BH1068" s="53"/>
      <c r="BI1068" s="53"/>
      <c r="BJ1068" s="53"/>
      <c r="BK1068" s="53"/>
      <c r="BL1068" s="53"/>
      <c r="BM1068" s="53"/>
      <c r="BN1068" s="53"/>
      <c r="BO1068" s="53"/>
      <c r="BP1068" s="53"/>
      <c r="BQ1068" s="53"/>
      <c r="BR1068" s="53"/>
      <c r="BS1068" s="53"/>
      <c r="BT1068" s="53"/>
      <c r="BU1068" s="53"/>
    </row>
    <row r="1069" spans="1:73" s="47" customFormat="1" ht="15.75">
      <c r="A1069" s="88" t="s">
        <v>1683</v>
      </c>
      <c r="B1069" s="45"/>
      <c r="C1069" s="45"/>
      <c r="D1069" s="45"/>
      <c r="E1069" s="45"/>
      <c r="F1069" s="45"/>
      <c r="G1069" s="45"/>
      <c r="H1069" s="45"/>
      <c r="I1069" s="45"/>
      <c r="J1069" s="45"/>
      <c r="K1069" s="44"/>
      <c r="L1069" s="44"/>
      <c r="M1069" s="45"/>
      <c r="N1069" s="45"/>
      <c r="O1069" s="44"/>
      <c r="P1069" s="44"/>
      <c r="Q1069" s="44"/>
      <c r="R1069" s="44"/>
      <c r="S1069" s="44"/>
      <c r="T1069" s="44"/>
      <c r="U1069" s="53"/>
      <c r="V1069" s="53"/>
      <c r="W1069" s="53"/>
      <c r="X1069" s="53"/>
      <c r="Y1069" s="53"/>
      <c r="Z1069" s="53"/>
      <c r="AA1069" s="53"/>
      <c r="AB1069" s="53"/>
      <c r="AC1069" s="53"/>
      <c r="AD1069" s="53"/>
      <c r="AE1069" s="53"/>
      <c r="AF1069" s="53"/>
      <c r="AG1069" s="53"/>
      <c r="AH1069" s="53"/>
      <c r="AI1069" s="53"/>
      <c r="AJ1069" s="53"/>
      <c r="AK1069" s="53"/>
      <c r="AL1069" s="53"/>
      <c r="AM1069" s="53"/>
      <c r="AN1069" s="53"/>
      <c r="AO1069" s="53"/>
      <c r="AP1069" s="53"/>
      <c r="AQ1069" s="53"/>
      <c r="AR1069" s="53"/>
      <c r="AS1069" s="53"/>
      <c r="AT1069" s="53"/>
      <c r="AU1069" s="53"/>
      <c r="AV1069" s="53"/>
      <c r="AW1069" s="53"/>
      <c r="AX1069" s="53"/>
      <c r="AY1069" s="53"/>
      <c r="AZ1069" s="53"/>
      <c r="BA1069" s="53"/>
      <c r="BB1069" s="53"/>
      <c r="BC1069" s="53"/>
      <c r="BD1069" s="53"/>
      <c r="BE1069" s="53"/>
      <c r="BF1069" s="53"/>
      <c r="BG1069" s="53"/>
      <c r="BH1069" s="53"/>
      <c r="BI1069" s="53"/>
      <c r="BJ1069" s="53"/>
      <c r="BK1069" s="53"/>
      <c r="BL1069" s="53"/>
      <c r="BM1069" s="53"/>
      <c r="BN1069" s="53"/>
      <c r="BO1069" s="53"/>
      <c r="BP1069" s="53"/>
      <c r="BQ1069" s="53"/>
      <c r="BR1069" s="53"/>
      <c r="BS1069" s="53"/>
      <c r="BT1069" s="53"/>
      <c r="BU1069" s="53"/>
    </row>
    <row r="1070" spans="1:73" s="47" customFormat="1" ht="15.75">
      <c r="A1070" s="88" t="s">
        <v>1684</v>
      </c>
      <c r="B1070" s="45"/>
      <c r="C1070" s="45"/>
      <c r="D1070" s="45"/>
      <c r="E1070" s="45"/>
      <c r="F1070" s="45"/>
      <c r="G1070" s="45"/>
      <c r="H1070" s="45"/>
      <c r="I1070" s="45"/>
      <c r="J1070" s="45"/>
      <c r="K1070" s="44"/>
      <c r="L1070" s="44"/>
      <c r="M1070" s="45"/>
      <c r="N1070" s="45"/>
      <c r="O1070" s="44"/>
      <c r="P1070" s="44"/>
      <c r="Q1070" s="44"/>
      <c r="R1070" s="44"/>
      <c r="S1070" s="44"/>
      <c r="T1070" s="44"/>
      <c r="U1070" s="53"/>
      <c r="V1070" s="53"/>
      <c r="W1070" s="53"/>
      <c r="X1070" s="53"/>
      <c r="Y1070" s="53"/>
      <c r="Z1070" s="53"/>
      <c r="AA1070" s="53"/>
      <c r="AB1070" s="53"/>
      <c r="AC1070" s="53"/>
      <c r="AD1070" s="53"/>
      <c r="AE1070" s="53"/>
      <c r="AF1070" s="53"/>
      <c r="AG1070" s="53"/>
      <c r="AH1070" s="53"/>
      <c r="AI1070" s="53"/>
      <c r="AJ1070" s="53"/>
      <c r="AK1070" s="53"/>
      <c r="AL1070" s="53"/>
      <c r="AM1070" s="53"/>
      <c r="AN1070" s="53"/>
      <c r="AO1070" s="53"/>
      <c r="AP1070" s="53"/>
      <c r="AQ1070" s="53"/>
      <c r="AR1070" s="53"/>
      <c r="AS1070" s="53"/>
      <c r="AT1070" s="53"/>
      <c r="AU1070" s="53"/>
      <c r="AV1070" s="53"/>
      <c r="AW1070" s="53"/>
      <c r="AX1070" s="53"/>
      <c r="AY1070" s="53"/>
      <c r="AZ1070" s="53"/>
      <c r="BA1070" s="53"/>
      <c r="BB1070" s="53"/>
      <c r="BC1070" s="53"/>
      <c r="BD1070" s="53"/>
      <c r="BE1070" s="53"/>
      <c r="BF1070" s="53"/>
      <c r="BG1070" s="53"/>
      <c r="BH1070" s="53"/>
      <c r="BI1070" s="53"/>
      <c r="BJ1070" s="53"/>
      <c r="BK1070" s="53"/>
      <c r="BL1070" s="53"/>
      <c r="BM1070" s="53"/>
      <c r="BN1070" s="53"/>
      <c r="BO1070" s="53"/>
      <c r="BP1070" s="53"/>
      <c r="BQ1070" s="53"/>
      <c r="BR1070" s="53"/>
      <c r="BS1070" s="53"/>
      <c r="BT1070" s="53"/>
      <c r="BU1070" s="53"/>
    </row>
    <row r="1071" spans="1:73" s="47" customFormat="1" ht="15.75">
      <c r="A1071" s="88" t="s">
        <v>1685</v>
      </c>
      <c r="B1071" s="45"/>
      <c r="C1071" s="45"/>
      <c r="D1071" s="45"/>
      <c r="E1071" s="45"/>
      <c r="F1071" s="45"/>
      <c r="G1071" s="45"/>
      <c r="H1071" s="45"/>
      <c r="I1071" s="45"/>
      <c r="J1071" s="45"/>
      <c r="K1071" s="44"/>
      <c r="L1071" s="44"/>
      <c r="M1071" s="45"/>
      <c r="N1071" s="45"/>
      <c r="O1071" s="44"/>
      <c r="P1071" s="44"/>
      <c r="Q1071" s="44"/>
      <c r="R1071" s="44"/>
      <c r="S1071" s="44"/>
      <c r="T1071" s="44"/>
      <c r="U1071" s="53"/>
      <c r="V1071" s="53"/>
      <c r="W1071" s="53"/>
      <c r="X1071" s="53"/>
      <c r="Y1071" s="53"/>
      <c r="Z1071" s="53"/>
      <c r="AA1071" s="53"/>
      <c r="AB1071" s="53"/>
      <c r="AC1071" s="53"/>
      <c r="AD1071" s="53"/>
      <c r="AE1071" s="53"/>
      <c r="AF1071" s="53"/>
      <c r="AG1071" s="53"/>
      <c r="AH1071" s="53"/>
      <c r="AI1071" s="53"/>
      <c r="AJ1071" s="53"/>
      <c r="AK1071" s="53"/>
      <c r="AL1071" s="53"/>
      <c r="AM1071" s="53"/>
      <c r="AN1071" s="53"/>
      <c r="AO1071" s="53"/>
      <c r="AP1071" s="53"/>
      <c r="AQ1071" s="53"/>
      <c r="AR1071" s="53"/>
      <c r="AS1071" s="53"/>
      <c r="AT1071" s="53"/>
      <c r="AU1071" s="53"/>
      <c r="AV1071" s="53"/>
      <c r="AW1071" s="53"/>
      <c r="AX1071" s="53"/>
      <c r="AY1071" s="53"/>
      <c r="AZ1071" s="53"/>
      <c r="BA1071" s="53"/>
      <c r="BB1071" s="53"/>
      <c r="BC1071" s="53"/>
      <c r="BD1071" s="53"/>
      <c r="BE1071" s="53"/>
      <c r="BF1071" s="53"/>
      <c r="BG1071" s="53"/>
      <c r="BH1071" s="53"/>
      <c r="BI1071" s="53"/>
      <c r="BJ1071" s="53"/>
      <c r="BK1071" s="53"/>
      <c r="BL1071" s="53"/>
      <c r="BM1071" s="53"/>
      <c r="BN1071" s="53"/>
      <c r="BO1071" s="53"/>
      <c r="BP1071" s="53"/>
      <c r="BQ1071" s="53"/>
      <c r="BR1071" s="53"/>
      <c r="BS1071" s="53"/>
      <c r="BT1071" s="53"/>
      <c r="BU1071" s="53"/>
    </row>
    <row r="1072" spans="1:73" s="47" customFormat="1" ht="15.75">
      <c r="A1072" s="88" t="s">
        <v>1686</v>
      </c>
      <c r="B1072" s="45"/>
      <c r="C1072" s="45"/>
      <c r="D1072" s="45"/>
      <c r="E1072" s="45"/>
      <c r="F1072" s="45"/>
      <c r="G1072" s="45"/>
      <c r="H1072" s="45"/>
      <c r="I1072" s="45"/>
      <c r="J1072" s="45"/>
      <c r="K1072" s="44"/>
      <c r="L1072" s="44"/>
      <c r="M1072" s="45"/>
      <c r="N1072" s="45"/>
      <c r="O1072" s="44"/>
      <c r="P1072" s="44"/>
      <c r="Q1072" s="44"/>
      <c r="R1072" s="44"/>
      <c r="S1072" s="44"/>
      <c r="T1072" s="44"/>
      <c r="U1072" s="53"/>
      <c r="V1072" s="53"/>
      <c r="W1072" s="53"/>
      <c r="X1072" s="53"/>
      <c r="Y1072" s="53"/>
      <c r="Z1072" s="53"/>
      <c r="AA1072" s="53"/>
      <c r="AB1072" s="53"/>
      <c r="AC1072" s="53"/>
      <c r="AD1072" s="53"/>
      <c r="AE1072" s="53"/>
      <c r="AF1072" s="53"/>
      <c r="AG1072" s="53"/>
      <c r="AH1072" s="53"/>
      <c r="AI1072" s="53"/>
      <c r="AJ1072" s="53"/>
      <c r="AK1072" s="53"/>
      <c r="AL1072" s="53"/>
      <c r="AM1072" s="53"/>
      <c r="AN1072" s="53"/>
      <c r="AO1072" s="53"/>
      <c r="AP1072" s="53"/>
      <c r="AQ1072" s="53"/>
      <c r="AR1072" s="53"/>
      <c r="AS1072" s="53"/>
      <c r="AT1072" s="53"/>
      <c r="AU1072" s="53"/>
      <c r="AV1072" s="53"/>
      <c r="AW1072" s="53"/>
      <c r="AX1072" s="53"/>
      <c r="AY1072" s="53"/>
      <c r="AZ1072" s="53"/>
      <c r="BA1072" s="53"/>
      <c r="BB1072" s="53"/>
      <c r="BC1072" s="53"/>
      <c r="BD1072" s="53"/>
      <c r="BE1072" s="53"/>
      <c r="BF1072" s="53"/>
      <c r="BG1072" s="53"/>
      <c r="BH1072" s="53"/>
      <c r="BI1072" s="53"/>
      <c r="BJ1072" s="53"/>
      <c r="BK1072" s="53"/>
      <c r="BL1072" s="53"/>
      <c r="BM1072" s="53"/>
      <c r="BN1072" s="53"/>
      <c r="BO1072" s="53"/>
      <c r="BP1072" s="53"/>
      <c r="BQ1072" s="53"/>
      <c r="BR1072" s="53"/>
      <c r="BS1072" s="53"/>
      <c r="BT1072" s="53"/>
      <c r="BU1072" s="53"/>
    </row>
    <row r="1073" spans="1:73" s="47" customFormat="1" ht="15.75">
      <c r="A1073" s="88" t="s">
        <v>1687</v>
      </c>
      <c r="B1073" s="45"/>
      <c r="C1073" s="45"/>
      <c r="D1073" s="45"/>
      <c r="E1073" s="45"/>
      <c r="F1073" s="45"/>
      <c r="G1073" s="45"/>
      <c r="H1073" s="45"/>
      <c r="I1073" s="45"/>
      <c r="J1073" s="45"/>
      <c r="K1073" s="44"/>
      <c r="L1073" s="44"/>
      <c r="M1073" s="45"/>
      <c r="N1073" s="45"/>
      <c r="O1073" s="44"/>
      <c r="P1073" s="44"/>
      <c r="Q1073" s="44"/>
      <c r="R1073" s="44"/>
      <c r="S1073" s="44"/>
      <c r="T1073" s="44"/>
      <c r="U1073" s="53"/>
      <c r="V1073" s="53"/>
      <c r="W1073" s="53"/>
      <c r="X1073" s="53"/>
      <c r="Y1073" s="53"/>
      <c r="Z1073" s="53"/>
      <c r="AA1073" s="53"/>
      <c r="AB1073" s="53"/>
      <c r="AC1073" s="53"/>
      <c r="AD1073" s="53"/>
      <c r="AE1073" s="53"/>
      <c r="AF1073" s="53"/>
      <c r="AG1073" s="53"/>
      <c r="AH1073" s="53"/>
      <c r="AI1073" s="53"/>
      <c r="AJ1073" s="53"/>
      <c r="AK1073" s="53"/>
      <c r="AL1073" s="53"/>
      <c r="AM1073" s="53"/>
      <c r="AN1073" s="53"/>
      <c r="AO1073" s="53"/>
      <c r="AP1073" s="53"/>
      <c r="AQ1073" s="53"/>
      <c r="AR1073" s="53"/>
      <c r="AS1073" s="53"/>
      <c r="AT1073" s="53"/>
      <c r="AU1073" s="53"/>
      <c r="AV1073" s="53"/>
      <c r="AW1073" s="53"/>
      <c r="AX1073" s="53"/>
      <c r="AY1073" s="53"/>
      <c r="AZ1073" s="53"/>
      <c r="BA1073" s="53"/>
      <c r="BB1073" s="53"/>
      <c r="BC1073" s="53"/>
      <c r="BD1073" s="53"/>
      <c r="BE1073" s="53"/>
      <c r="BF1073" s="53"/>
      <c r="BG1073" s="53"/>
      <c r="BH1073" s="53"/>
      <c r="BI1073" s="53"/>
      <c r="BJ1073" s="53"/>
      <c r="BK1073" s="53"/>
      <c r="BL1073" s="53"/>
      <c r="BM1073" s="53"/>
      <c r="BN1073" s="53"/>
      <c r="BO1073" s="53"/>
      <c r="BP1073" s="53"/>
      <c r="BQ1073" s="53"/>
      <c r="BR1073" s="53"/>
      <c r="BS1073" s="53"/>
      <c r="BT1073" s="53"/>
      <c r="BU1073" s="53"/>
    </row>
    <row r="1074" spans="1:73" s="47" customFormat="1" ht="15.75">
      <c r="A1074" s="88" t="s">
        <v>1688</v>
      </c>
      <c r="B1074" s="45"/>
      <c r="C1074" s="45"/>
      <c r="D1074" s="45"/>
      <c r="E1074" s="45"/>
      <c r="F1074" s="45"/>
      <c r="G1074" s="45"/>
      <c r="H1074" s="45"/>
      <c r="I1074" s="45"/>
      <c r="J1074" s="45"/>
      <c r="K1074" s="44"/>
      <c r="L1074" s="44"/>
      <c r="M1074" s="45"/>
      <c r="N1074" s="45"/>
      <c r="O1074" s="44"/>
      <c r="P1074" s="44"/>
      <c r="Q1074" s="44"/>
      <c r="R1074" s="44"/>
      <c r="S1074" s="44"/>
      <c r="T1074" s="44"/>
      <c r="U1074" s="53"/>
      <c r="V1074" s="53"/>
      <c r="W1074" s="53"/>
      <c r="X1074" s="53"/>
      <c r="Y1074" s="53"/>
      <c r="Z1074" s="53"/>
      <c r="AA1074" s="53"/>
      <c r="AB1074" s="53"/>
      <c r="AC1074" s="53"/>
      <c r="AD1074" s="53"/>
      <c r="AE1074" s="53"/>
      <c r="AF1074" s="53"/>
      <c r="AG1074" s="53"/>
      <c r="AH1074" s="53"/>
      <c r="AI1074" s="53"/>
      <c r="AJ1074" s="53"/>
      <c r="AK1074" s="53"/>
      <c r="AL1074" s="53"/>
      <c r="AM1074" s="53"/>
      <c r="AN1074" s="53"/>
      <c r="AO1074" s="53"/>
      <c r="AP1074" s="53"/>
      <c r="AQ1074" s="53"/>
      <c r="AR1074" s="53"/>
      <c r="AS1074" s="53"/>
      <c r="AT1074" s="53"/>
      <c r="AU1074" s="53"/>
      <c r="AV1074" s="53"/>
      <c r="AW1074" s="53"/>
      <c r="AX1074" s="53"/>
      <c r="AY1074" s="53"/>
      <c r="AZ1074" s="53"/>
      <c r="BA1074" s="53"/>
      <c r="BB1074" s="53"/>
      <c r="BC1074" s="53"/>
      <c r="BD1074" s="53"/>
      <c r="BE1074" s="53"/>
      <c r="BF1074" s="53"/>
      <c r="BG1074" s="53"/>
      <c r="BH1074" s="53"/>
      <c r="BI1074" s="53"/>
      <c r="BJ1074" s="53"/>
      <c r="BK1074" s="53"/>
      <c r="BL1074" s="53"/>
      <c r="BM1074" s="53"/>
      <c r="BN1074" s="53"/>
      <c r="BO1074" s="53"/>
      <c r="BP1074" s="53"/>
      <c r="BQ1074" s="53"/>
      <c r="BR1074" s="53"/>
      <c r="BS1074" s="53"/>
      <c r="BT1074" s="53"/>
      <c r="BU1074" s="53"/>
    </row>
    <row r="1075" spans="1:73" s="47" customFormat="1" ht="15.75">
      <c r="A1075" s="88" t="s">
        <v>1689</v>
      </c>
      <c r="B1075" s="45"/>
      <c r="C1075" s="45"/>
      <c r="D1075" s="45"/>
      <c r="E1075" s="45"/>
      <c r="F1075" s="45"/>
      <c r="G1075" s="45"/>
      <c r="H1075" s="45"/>
      <c r="I1075" s="45"/>
      <c r="J1075" s="45"/>
      <c r="K1075" s="44"/>
      <c r="L1075" s="44"/>
      <c r="M1075" s="45"/>
      <c r="N1075" s="45"/>
      <c r="O1075" s="44"/>
      <c r="P1075" s="44"/>
      <c r="Q1075" s="44"/>
      <c r="R1075" s="44"/>
      <c r="S1075" s="44"/>
      <c r="T1075" s="44"/>
      <c r="U1075" s="53"/>
      <c r="V1075" s="53"/>
      <c r="W1075" s="53"/>
      <c r="X1075" s="53"/>
      <c r="Y1075" s="53"/>
      <c r="Z1075" s="53"/>
      <c r="AA1075" s="53"/>
      <c r="AB1075" s="53"/>
      <c r="AC1075" s="53"/>
      <c r="AD1075" s="53"/>
      <c r="AE1075" s="53"/>
      <c r="AF1075" s="53"/>
      <c r="AG1075" s="53"/>
      <c r="AH1075" s="53"/>
      <c r="AI1075" s="53"/>
      <c r="AJ1075" s="53"/>
      <c r="AK1075" s="53"/>
      <c r="AL1075" s="53"/>
      <c r="AM1075" s="53"/>
      <c r="AN1075" s="53"/>
      <c r="AO1075" s="53"/>
      <c r="AP1075" s="53"/>
      <c r="AQ1075" s="53"/>
      <c r="AR1075" s="53"/>
      <c r="AS1075" s="53"/>
      <c r="AT1075" s="53"/>
      <c r="AU1075" s="53"/>
      <c r="AV1075" s="53"/>
      <c r="AW1075" s="53"/>
      <c r="AX1075" s="53"/>
      <c r="AY1075" s="53"/>
      <c r="AZ1075" s="53"/>
      <c r="BA1075" s="53"/>
      <c r="BB1075" s="53"/>
      <c r="BC1075" s="53"/>
      <c r="BD1075" s="53"/>
      <c r="BE1075" s="53"/>
      <c r="BF1075" s="53"/>
      <c r="BG1075" s="53"/>
      <c r="BH1075" s="53"/>
      <c r="BI1075" s="53"/>
      <c r="BJ1075" s="53"/>
      <c r="BK1075" s="53"/>
      <c r="BL1075" s="53"/>
      <c r="BM1075" s="53"/>
      <c r="BN1075" s="53"/>
      <c r="BO1075" s="53"/>
      <c r="BP1075" s="53"/>
      <c r="BQ1075" s="53"/>
      <c r="BR1075" s="53"/>
      <c r="BS1075" s="53"/>
      <c r="BT1075" s="53"/>
      <c r="BU1075" s="53"/>
    </row>
    <row r="1076" spans="1:73" s="47" customFormat="1" ht="15.75">
      <c r="A1076" s="88" t="s">
        <v>1690</v>
      </c>
      <c r="B1076" s="45"/>
      <c r="C1076" s="45"/>
      <c r="D1076" s="45"/>
      <c r="E1076" s="45"/>
      <c r="F1076" s="45"/>
      <c r="G1076" s="45"/>
      <c r="H1076" s="45"/>
      <c r="I1076" s="45"/>
      <c r="J1076" s="45"/>
      <c r="K1076" s="44"/>
      <c r="L1076" s="44"/>
      <c r="M1076" s="45"/>
      <c r="N1076" s="45"/>
      <c r="O1076" s="44"/>
      <c r="P1076" s="44"/>
      <c r="Q1076" s="44"/>
      <c r="R1076" s="44"/>
      <c r="S1076" s="44"/>
      <c r="T1076" s="44"/>
      <c r="U1076" s="53"/>
      <c r="V1076" s="53"/>
      <c r="W1076" s="53"/>
      <c r="X1076" s="53"/>
      <c r="Y1076" s="53"/>
      <c r="Z1076" s="53"/>
      <c r="AA1076" s="53"/>
      <c r="AB1076" s="53"/>
      <c r="AC1076" s="53"/>
      <c r="AD1076" s="53"/>
      <c r="AE1076" s="53"/>
      <c r="AF1076" s="53"/>
      <c r="AG1076" s="53"/>
      <c r="AH1076" s="53"/>
      <c r="AI1076" s="53"/>
      <c r="AJ1076" s="53"/>
      <c r="AK1076" s="53"/>
      <c r="AL1076" s="53"/>
      <c r="AM1076" s="53"/>
      <c r="AN1076" s="53"/>
      <c r="AO1076" s="53"/>
      <c r="AP1076" s="53"/>
      <c r="AQ1076" s="53"/>
      <c r="AR1076" s="53"/>
      <c r="AS1076" s="53"/>
      <c r="AT1076" s="53"/>
      <c r="AU1076" s="53"/>
      <c r="AV1076" s="53"/>
      <c r="AW1076" s="53"/>
      <c r="AX1076" s="53"/>
      <c r="AY1076" s="53"/>
      <c r="AZ1076" s="53"/>
      <c r="BA1076" s="53"/>
      <c r="BB1076" s="53"/>
      <c r="BC1076" s="53"/>
      <c r="BD1076" s="53"/>
      <c r="BE1076" s="53"/>
      <c r="BF1076" s="53"/>
      <c r="BG1076" s="53"/>
      <c r="BH1076" s="53"/>
      <c r="BI1076" s="53"/>
      <c r="BJ1076" s="53"/>
      <c r="BK1076" s="53"/>
      <c r="BL1076" s="53"/>
      <c r="BM1076" s="53"/>
      <c r="BN1076" s="53"/>
      <c r="BO1076" s="53"/>
      <c r="BP1076" s="53"/>
      <c r="BQ1076" s="53"/>
      <c r="BR1076" s="53"/>
      <c r="BS1076" s="53"/>
      <c r="BT1076" s="53"/>
      <c r="BU1076" s="53"/>
    </row>
    <row r="1077" spans="1:73" s="47" customFormat="1" ht="15.75">
      <c r="A1077" s="88" t="s">
        <v>1691</v>
      </c>
      <c r="B1077" s="45"/>
      <c r="C1077" s="45"/>
      <c r="D1077" s="45"/>
      <c r="E1077" s="45"/>
      <c r="F1077" s="45"/>
      <c r="G1077" s="45"/>
      <c r="H1077" s="45"/>
      <c r="I1077" s="45"/>
      <c r="J1077" s="45"/>
      <c r="K1077" s="44"/>
      <c r="L1077" s="44"/>
      <c r="M1077" s="45"/>
      <c r="N1077" s="45"/>
      <c r="O1077" s="44"/>
      <c r="P1077" s="44"/>
      <c r="Q1077" s="44"/>
      <c r="R1077" s="44"/>
      <c r="S1077" s="44"/>
      <c r="T1077" s="44"/>
      <c r="U1077" s="53"/>
      <c r="V1077" s="53"/>
      <c r="W1077" s="53"/>
      <c r="X1077" s="53"/>
      <c r="Y1077" s="53"/>
      <c r="Z1077" s="53"/>
      <c r="AA1077" s="53"/>
      <c r="AB1077" s="53"/>
      <c r="AC1077" s="53"/>
      <c r="AD1077" s="53"/>
      <c r="AE1077" s="53"/>
      <c r="AF1077" s="53"/>
      <c r="AG1077" s="53"/>
      <c r="AH1077" s="53"/>
      <c r="AI1077" s="53"/>
      <c r="AJ1077" s="53"/>
      <c r="AK1077" s="53"/>
      <c r="AL1077" s="53"/>
      <c r="AM1077" s="53"/>
      <c r="AN1077" s="53"/>
      <c r="AO1077" s="53"/>
      <c r="AP1077" s="53"/>
      <c r="AQ1077" s="53"/>
      <c r="AR1077" s="53"/>
      <c r="AS1077" s="53"/>
      <c r="AT1077" s="53"/>
      <c r="AU1077" s="53"/>
      <c r="AV1077" s="53"/>
      <c r="AW1077" s="53"/>
      <c r="AX1077" s="53"/>
      <c r="AY1077" s="53"/>
      <c r="AZ1077" s="53"/>
      <c r="BA1077" s="53"/>
      <c r="BB1077" s="53"/>
      <c r="BC1077" s="53"/>
      <c r="BD1077" s="53"/>
      <c r="BE1077" s="53"/>
      <c r="BF1077" s="53"/>
      <c r="BG1077" s="53"/>
      <c r="BH1077" s="53"/>
      <c r="BI1077" s="53"/>
      <c r="BJ1077" s="53"/>
      <c r="BK1077" s="53"/>
      <c r="BL1077" s="53"/>
      <c r="BM1077" s="53"/>
      <c r="BN1077" s="53"/>
      <c r="BO1077" s="53"/>
      <c r="BP1077" s="53"/>
      <c r="BQ1077" s="53"/>
      <c r="BR1077" s="53"/>
      <c r="BS1077" s="53"/>
      <c r="BT1077" s="53"/>
      <c r="BU1077" s="53"/>
    </row>
    <row r="1078" spans="1:73" s="47" customFormat="1" ht="15.75">
      <c r="A1078" s="88" t="s">
        <v>1692</v>
      </c>
      <c r="B1078" s="45"/>
      <c r="C1078" s="45"/>
      <c r="D1078" s="45"/>
      <c r="E1078" s="45"/>
      <c r="F1078" s="45"/>
      <c r="G1078" s="45"/>
      <c r="H1078" s="45"/>
      <c r="I1078" s="45"/>
      <c r="J1078" s="45"/>
      <c r="K1078" s="44"/>
      <c r="L1078" s="44"/>
      <c r="M1078" s="45"/>
      <c r="N1078" s="45"/>
      <c r="O1078" s="44"/>
      <c r="P1078" s="44"/>
      <c r="Q1078" s="44"/>
      <c r="R1078" s="44"/>
      <c r="S1078" s="44"/>
      <c r="T1078" s="44"/>
      <c r="U1078" s="53"/>
      <c r="V1078" s="53"/>
      <c r="W1078" s="53"/>
      <c r="X1078" s="53"/>
      <c r="Y1078" s="53"/>
      <c r="Z1078" s="53"/>
      <c r="AA1078" s="53"/>
      <c r="AB1078" s="53"/>
      <c r="AC1078" s="53"/>
      <c r="AD1078" s="53"/>
      <c r="AE1078" s="53"/>
      <c r="AF1078" s="53"/>
      <c r="AG1078" s="53"/>
      <c r="AH1078" s="53"/>
      <c r="AI1078" s="53"/>
      <c r="AJ1078" s="53"/>
      <c r="AK1078" s="53"/>
      <c r="AL1078" s="53"/>
      <c r="AM1078" s="53"/>
      <c r="AN1078" s="53"/>
      <c r="AO1078" s="53"/>
      <c r="AP1078" s="53"/>
      <c r="AQ1078" s="53"/>
      <c r="AR1078" s="53"/>
      <c r="AS1078" s="53"/>
      <c r="AT1078" s="53"/>
      <c r="AU1078" s="53"/>
      <c r="AV1078" s="53"/>
      <c r="AW1078" s="53"/>
      <c r="AX1078" s="53"/>
      <c r="AY1078" s="53"/>
      <c r="AZ1078" s="53"/>
      <c r="BA1078" s="53"/>
      <c r="BB1078" s="53"/>
      <c r="BC1078" s="53"/>
      <c r="BD1078" s="53"/>
      <c r="BE1078" s="53"/>
      <c r="BF1078" s="53"/>
      <c r="BG1078" s="53"/>
      <c r="BH1078" s="53"/>
      <c r="BI1078" s="53"/>
      <c r="BJ1078" s="53"/>
      <c r="BK1078" s="53"/>
      <c r="BL1078" s="53"/>
      <c r="BM1078" s="53"/>
      <c r="BN1078" s="53"/>
      <c r="BO1078" s="53"/>
      <c r="BP1078" s="53"/>
      <c r="BQ1078" s="53"/>
      <c r="BR1078" s="53"/>
      <c r="BS1078" s="53"/>
      <c r="BT1078" s="53"/>
      <c r="BU1078" s="53"/>
    </row>
    <row r="1079" spans="1:73" s="47" customFormat="1" ht="15.75">
      <c r="A1079" s="88" t="s">
        <v>1693</v>
      </c>
      <c r="B1079" s="45"/>
      <c r="C1079" s="45"/>
      <c r="D1079" s="45"/>
      <c r="E1079" s="45"/>
      <c r="F1079" s="45"/>
      <c r="G1079" s="45"/>
      <c r="H1079" s="45"/>
      <c r="I1079" s="45"/>
      <c r="J1079" s="45"/>
      <c r="K1079" s="44"/>
      <c r="L1079" s="44"/>
      <c r="M1079" s="45"/>
      <c r="N1079" s="45"/>
      <c r="O1079" s="44"/>
      <c r="P1079" s="44"/>
      <c r="Q1079" s="44"/>
      <c r="R1079" s="44"/>
      <c r="S1079" s="44"/>
      <c r="T1079" s="44"/>
      <c r="U1079" s="53"/>
      <c r="V1079" s="53"/>
      <c r="W1079" s="53"/>
      <c r="X1079" s="53"/>
      <c r="Y1079" s="53"/>
      <c r="Z1079" s="53"/>
      <c r="AA1079" s="53"/>
      <c r="AB1079" s="53"/>
      <c r="AC1079" s="53"/>
      <c r="AD1079" s="53"/>
      <c r="AE1079" s="53"/>
      <c r="AF1079" s="53"/>
      <c r="AG1079" s="53"/>
      <c r="AH1079" s="53"/>
      <c r="AI1079" s="53"/>
      <c r="AJ1079" s="53"/>
      <c r="AK1079" s="53"/>
      <c r="AL1079" s="53"/>
      <c r="AM1079" s="53"/>
      <c r="AN1079" s="53"/>
      <c r="AO1079" s="53"/>
      <c r="AP1079" s="53"/>
      <c r="AQ1079" s="53"/>
      <c r="AR1079" s="53"/>
      <c r="AS1079" s="53"/>
      <c r="AT1079" s="53"/>
      <c r="AU1079" s="53"/>
      <c r="AV1079" s="53"/>
      <c r="AW1079" s="53"/>
      <c r="AX1079" s="53"/>
      <c r="AY1079" s="53"/>
      <c r="AZ1079" s="53"/>
      <c r="BA1079" s="53"/>
      <c r="BB1079" s="53"/>
      <c r="BC1079" s="53"/>
      <c r="BD1079" s="53"/>
      <c r="BE1079" s="53"/>
      <c r="BF1079" s="53"/>
      <c r="BG1079" s="53"/>
      <c r="BH1079" s="53"/>
      <c r="BI1079" s="53"/>
      <c r="BJ1079" s="53"/>
      <c r="BK1079" s="53"/>
      <c r="BL1079" s="53"/>
      <c r="BM1079" s="53"/>
      <c r="BN1079" s="53"/>
      <c r="BO1079" s="53"/>
      <c r="BP1079" s="53"/>
      <c r="BQ1079" s="53"/>
      <c r="BR1079" s="53"/>
      <c r="BS1079" s="53"/>
      <c r="BT1079" s="53"/>
      <c r="BU1079" s="53"/>
    </row>
    <row r="1080" spans="1:73" s="47" customFormat="1" ht="15.75">
      <c r="A1080" s="88" t="s">
        <v>1694</v>
      </c>
      <c r="B1080" s="45"/>
      <c r="C1080" s="45"/>
      <c r="D1080" s="45"/>
      <c r="E1080" s="45"/>
      <c r="F1080" s="45"/>
      <c r="G1080" s="45"/>
      <c r="H1080" s="45"/>
      <c r="I1080" s="45"/>
      <c r="J1080" s="45"/>
      <c r="K1080" s="44"/>
      <c r="L1080" s="44"/>
      <c r="M1080" s="45"/>
      <c r="N1080" s="45"/>
      <c r="O1080" s="44"/>
      <c r="P1080" s="44"/>
      <c r="Q1080" s="44"/>
      <c r="R1080" s="44"/>
      <c r="S1080" s="44"/>
      <c r="T1080" s="44"/>
      <c r="U1080" s="53"/>
      <c r="V1080" s="53"/>
      <c r="W1080" s="53"/>
      <c r="X1080" s="53"/>
      <c r="Y1080" s="53"/>
      <c r="Z1080" s="53"/>
      <c r="AA1080" s="53"/>
      <c r="AB1080" s="53"/>
      <c r="AC1080" s="53"/>
      <c r="AD1080" s="53"/>
      <c r="AE1080" s="53"/>
      <c r="AF1080" s="53"/>
      <c r="AG1080" s="53"/>
      <c r="AH1080" s="53"/>
      <c r="AI1080" s="53"/>
      <c r="AJ1080" s="53"/>
      <c r="AK1080" s="53"/>
      <c r="AL1080" s="53"/>
      <c r="AM1080" s="53"/>
      <c r="AN1080" s="53"/>
      <c r="AO1080" s="53"/>
      <c r="AP1080" s="53"/>
      <c r="AQ1080" s="53"/>
      <c r="AR1080" s="53"/>
      <c r="AS1080" s="53"/>
      <c r="AT1080" s="53"/>
      <c r="AU1080" s="53"/>
      <c r="AV1080" s="53"/>
      <c r="AW1080" s="53"/>
      <c r="AX1080" s="53"/>
      <c r="AY1080" s="53"/>
      <c r="AZ1080" s="53"/>
      <c r="BA1080" s="53"/>
      <c r="BB1080" s="53"/>
      <c r="BC1080" s="53"/>
      <c r="BD1080" s="53"/>
      <c r="BE1080" s="53"/>
      <c r="BF1080" s="53"/>
      <c r="BG1080" s="53"/>
      <c r="BH1080" s="53"/>
      <c r="BI1080" s="53"/>
      <c r="BJ1080" s="53"/>
      <c r="BK1080" s="53"/>
      <c r="BL1080" s="53"/>
      <c r="BM1080" s="53"/>
      <c r="BN1080" s="53"/>
      <c r="BO1080" s="53"/>
      <c r="BP1080" s="53"/>
      <c r="BQ1080" s="53"/>
      <c r="BR1080" s="53"/>
      <c r="BS1080" s="53"/>
      <c r="BT1080" s="53"/>
      <c r="BU1080" s="53"/>
    </row>
    <row r="1081" spans="1:73" s="47" customFormat="1" ht="15.75">
      <c r="A1081" s="88" t="s">
        <v>1695</v>
      </c>
      <c r="B1081" s="45"/>
      <c r="C1081" s="45"/>
      <c r="D1081" s="45"/>
      <c r="E1081" s="45"/>
      <c r="F1081" s="45"/>
      <c r="G1081" s="45"/>
      <c r="H1081" s="45"/>
      <c r="I1081" s="45"/>
      <c r="J1081" s="45"/>
      <c r="K1081" s="44"/>
      <c r="L1081" s="44"/>
      <c r="M1081" s="45"/>
      <c r="N1081" s="45"/>
      <c r="O1081" s="44"/>
      <c r="P1081" s="44"/>
      <c r="Q1081" s="44"/>
      <c r="R1081" s="44"/>
      <c r="S1081" s="44"/>
      <c r="T1081" s="44"/>
      <c r="U1081" s="53"/>
      <c r="V1081" s="53"/>
      <c r="W1081" s="53"/>
      <c r="X1081" s="53"/>
      <c r="Y1081" s="53"/>
      <c r="Z1081" s="53"/>
      <c r="AA1081" s="53"/>
      <c r="AB1081" s="53"/>
      <c r="AC1081" s="53"/>
      <c r="AD1081" s="53"/>
      <c r="AE1081" s="53"/>
      <c r="AF1081" s="53"/>
      <c r="AG1081" s="53"/>
      <c r="AH1081" s="53"/>
      <c r="AI1081" s="53"/>
      <c r="AJ1081" s="53"/>
      <c r="AK1081" s="53"/>
      <c r="AL1081" s="53"/>
      <c r="AM1081" s="53"/>
      <c r="AN1081" s="53"/>
      <c r="AO1081" s="53"/>
      <c r="AP1081" s="53"/>
      <c r="AQ1081" s="53"/>
      <c r="AR1081" s="53"/>
      <c r="AS1081" s="53"/>
      <c r="AT1081" s="53"/>
      <c r="AU1081" s="53"/>
      <c r="AV1081" s="53"/>
      <c r="AW1081" s="53"/>
      <c r="AX1081" s="53"/>
      <c r="AY1081" s="53"/>
      <c r="AZ1081" s="53"/>
      <c r="BA1081" s="53"/>
      <c r="BB1081" s="53"/>
      <c r="BC1081" s="53"/>
      <c r="BD1081" s="53"/>
      <c r="BE1081" s="53"/>
      <c r="BF1081" s="53"/>
      <c r="BG1081" s="53"/>
      <c r="BH1081" s="53"/>
      <c r="BI1081" s="53"/>
      <c r="BJ1081" s="53"/>
      <c r="BK1081" s="53"/>
      <c r="BL1081" s="53"/>
      <c r="BM1081" s="53"/>
      <c r="BN1081" s="53"/>
      <c r="BO1081" s="53"/>
      <c r="BP1081" s="53"/>
      <c r="BQ1081" s="53"/>
      <c r="BR1081" s="53"/>
      <c r="BS1081" s="53"/>
      <c r="BT1081" s="53"/>
      <c r="BU1081" s="53"/>
    </row>
    <row r="1082" spans="1:73" s="47" customFormat="1" ht="15.75">
      <c r="A1082" s="88" t="s">
        <v>1696</v>
      </c>
      <c r="B1082" s="45"/>
      <c r="C1082" s="45"/>
      <c r="D1082" s="45"/>
      <c r="E1082" s="45"/>
      <c r="F1082" s="45"/>
      <c r="G1082" s="45"/>
      <c r="H1082" s="45"/>
      <c r="I1082" s="45"/>
      <c r="J1082" s="45"/>
      <c r="K1082" s="44"/>
      <c r="L1082" s="44"/>
      <c r="M1082" s="45"/>
      <c r="N1082" s="45"/>
      <c r="O1082" s="44"/>
      <c r="P1082" s="44"/>
      <c r="Q1082" s="44"/>
      <c r="R1082" s="44"/>
      <c r="S1082" s="44"/>
      <c r="T1082" s="44"/>
      <c r="U1082" s="53"/>
      <c r="V1082" s="53"/>
      <c r="W1082" s="53"/>
      <c r="X1082" s="53"/>
      <c r="Y1082" s="53"/>
      <c r="Z1082" s="53"/>
      <c r="AA1082" s="53"/>
      <c r="AB1082" s="53"/>
      <c r="AC1082" s="53"/>
      <c r="AD1082" s="53"/>
      <c r="AE1082" s="53"/>
      <c r="AF1082" s="53"/>
      <c r="AG1082" s="53"/>
      <c r="AH1082" s="53"/>
      <c r="AI1082" s="53"/>
      <c r="AJ1082" s="53"/>
      <c r="AK1082" s="53"/>
      <c r="AL1082" s="53"/>
      <c r="AM1082" s="53"/>
      <c r="AN1082" s="53"/>
      <c r="AO1082" s="53"/>
      <c r="AP1082" s="53"/>
      <c r="AQ1082" s="53"/>
      <c r="AR1082" s="53"/>
      <c r="AS1082" s="53"/>
      <c r="AT1082" s="53"/>
      <c r="AU1082" s="53"/>
      <c r="AV1082" s="53"/>
      <c r="AW1082" s="53"/>
      <c r="AX1082" s="53"/>
      <c r="AY1082" s="53"/>
      <c r="AZ1082" s="53"/>
      <c r="BA1082" s="53"/>
      <c r="BB1082" s="53"/>
      <c r="BC1082" s="53"/>
      <c r="BD1082" s="53"/>
      <c r="BE1082" s="53"/>
      <c r="BF1082" s="53"/>
      <c r="BG1082" s="53"/>
      <c r="BH1082" s="53"/>
      <c r="BI1082" s="53"/>
      <c r="BJ1082" s="53"/>
      <c r="BK1082" s="53"/>
      <c r="BL1082" s="53"/>
      <c r="BM1082" s="53"/>
      <c r="BN1082" s="53"/>
      <c r="BO1082" s="53"/>
      <c r="BP1082" s="53"/>
      <c r="BQ1082" s="53"/>
      <c r="BR1082" s="53"/>
      <c r="BS1082" s="53"/>
      <c r="BT1082" s="53"/>
      <c r="BU1082" s="53"/>
    </row>
    <row r="1083" spans="1:73" s="47" customFormat="1" ht="15.75">
      <c r="A1083" s="88" t="s">
        <v>1697</v>
      </c>
      <c r="B1083" s="45"/>
      <c r="C1083" s="45"/>
      <c r="D1083" s="45"/>
      <c r="E1083" s="45"/>
      <c r="F1083" s="45"/>
      <c r="G1083" s="45"/>
      <c r="H1083" s="45"/>
      <c r="I1083" s="45"/>
      <c r="J1083" s="45"/>
      <c r="K1083" s="44"/>
      <c r="L1083" s="44"/>
      <c r="M1083" s="45"/>
      <c r="N1083" s="45"/>
      <c r="O1083" s="44"/>
      <c r="P1083" s="44"/>
      <c r="Q1083" s="44"/>
      <c r="R1083" s="44"/>
      <c r="S1083" s="44"/>
      <c r="T1083" s="44"/>
      <c r="U1083" s="53"/>
      <c r="V1083" s="53"/>
      <c r="W1083" s="53"/>
      <c r="X1083" s="53"/>
      <c r="Y1083" s="53"/>
      <c r="Z1083" s="53"/>
      <c r="AA1083" s="53"/>
      <c r="AB1083" s="53"/>
      <c r="AC1083" s="53"/>
      <c r="AD1083" s="53"/>
      <c r="AE1083" s="53"/>
      <c r="AF1083" s="53"/>
      <c r="AG1083" s="53"/>
      <c r="AH1083" s="53"/>
      <c r="AI1083" s="53"/>
      <c r="AJ1083" s="53"/>
      <c r="AK1083" s="53"/>
      <c r="AL1083" s="53"/>
      <c r="AM1083" s="53"/>
      <c r="AN1083" s="53"/>
      <c r="AO1083" s="53"/>
      <c r="AP1083" s="53"/>
      <c r="AQ1083" s="53"/>
      <c r="AR1083" s="53"/>
      <c r="AS1083" s="53"/>
      <c r="AT1083" s="53"/>
      <c r="AU1083" s="53"/>
      <c r="AV1083" s="53"/>
      <c r="AW1083" s="53"/>
      <c r="AX1083" s="53"/>
      <c r="AY1083" s="53"/>
      <c r="AZ1083" s="53"/>
      <c r="BA1083" s="53"/>
      <c r="BB1083" s="53"/>
      <c r="BC1083" s="53"/>
      <c r="BD1083" s="53"/>
      <c r="BE1083" s="53"/>
      <c r="BF1083" s="53"/>
      <c r="BG1083" s="53"/>
      <c r="BH1083" s="53"/>
      <c r="BI1083" s="53"/>
      <c r="BJ1083" s="53"/>
      <c r="BK1083" s="53"/>
      <c r="BL1083" s="53"/>
      <c r="BM1083" s="53"/>
      <c r="BN1083" s="53"/>
      <c r="BO1083" s="53"/>
      <c r="BP1083" s="53"/>
      <c r="BQ1083" s="53"/>
      <c r="BR1083" s="53"/>
      <c r="BS1083" s="53"/>
      <c r="BT1083" s="53"/>
      <c r="BU1083" s="53"/>
    </row>
    <row r="1084" spans="1:73" s="47" customFormat="1" ht="15.75">
      <c r="A1084" s="88" t="s">
        <v>1698</v>
      </c>
      <c r="B1084" s="45"/>
      <c r="C1084" s="45"/>
      <c r="D1084" s="45"/>
      <c r="E1084" s="45"/>
      <c r="F1084" s="45"/>
      <c r="G1084" s="45"/>
      <c r="H1084" s="45"/>
      <c r="I1084" s="45"/>
      <c r="J1084" s="45"/>
      <c r="K1084" s="44"/>
      <c r="L1084" s="44"/>
      <c r="M1084" s="45"/>
      <c r="N1084" s="45"/>
      <c r="O1084" s="44"/>
      <c r="P1084" s="44"/>
      <c r="Q1084" s="44"/>
      <c r="R1084" s="44"/>
      <c r="S1084" s="44"/>
      <c r="T1084" s="44"/>
      <c r="U1084" s="53"/>
      <c r="V1084" s="53"/>
      <c r="W1084" s="53"/>
      <c r="X1084" s="53"/>
      <c r="Y1084" s="53"/>
      <c r="Z1084" s="53"/>
      <c r="AA1084" s="53"/>
      <c r="AB1084" s="53"/>
      <c r="AC1084" s="53"/>
      <c r="AD1084" s="53"/>
      <c r="AE1084" s="53"/>
      <c r="AF1084" s="53"/>
      <c r="AG1084" s="53"/>
      <c r="AH1084" s="53"/>
      <c r="AI1084" s="53"/>
      <c r="AJ1084" s="53"/>
      <c r="AK1084" s="53"/>
      <c r="AL1084" s="53"/>
      <c r="AM1084" s="53"/>
      <c r="AN1084" s="53"/>
      <c r="AO1084" s="53"/>
      <c r="AP1084" s="53"/>
      <c r="AQ1084" s="53"/>
      <c r="AR1084" s="53"/>
      <c r="AS1084" s="53"/>
      <c r="AT1084" s="53"/>
      <c r="AU1084" s="53"/>
      <c r="AV1084" s="53"/>
      <c r="AW1084" s="53"/>
      <c r="AX1084" s="53"/>
      <c r="AY1084" s="53"/>
      <c r="AZ1084" s="53"/>
      <c r="BA1084" s="53"/>
      <c r="BB1084" s="53"/>
      <c r="BC1084" s="53"/>
      <c r="BD1084" s="53"/>
      <c r="BE1084" s="53"/>
      <c r="BF1084" s="53"/>
      <c r="BG1084" s="53"/>
      <c r="BH1084" s="53"/>
      <c r="BI1084" s="53"/>
      <c r="BJ1084" s="53"/>
      <c r="BK1084" s="53"/>
      <c r="BL1084" s="53"/>
      <c r="BM1084" s="53"/>
      <c r="BN1084" s="53"/>
      <c r="BO1084" s="53"/>
      <c r="BP1084" s="53"/>
      <c r="BQ1084" s="53"/>
      <c r="BR1084" s="53"/>
      <c r="BS1084" s="53"/>
      <c r="BT1084" s="53"/>
      <c r="BU1084" s="53"/>
    </row>
    <row r="1085" spans="1:73" s="47" customFormat="1" ht="15.75">
      <c r="A1085" s="88" t="s">
        <v>1699</v>
      </c>
      <c r="B1085" s="45"/>
      <c r="C1085" s="45"/>
      <c r="D1085" s="45"/>
      <c r="E1085" s="45"/>
      <c r="F1085" s="45"/>
      <c r="G1085" s="45"/>
      <c r="H1085" s="45"/>
      <c r="I1085" s="45"/>
      <c r="J1085" s="45"/>
      <c r="K1085" s="44"/>
      <c r="L1085" s="44"/>
      <c r="M1085" s="45"/>
      <c r="N1085" s="45"/>
      <c r="O1085" s="44"/>
      <c r="P1085" s="44"/>
      <c r="Q1085" s="44"/>
      <c r="R1085" s="44"/>
      <c r="S1085" s="44"/>
      <c r="T1085" s="44"/>
      <c r="U1085" s="53"/>
      <c r="V1085" s="53"/>
      <c r="W1085" s="53"/>
      <c r="X1085" s="53"/>
      <c r="Y1085" s="53"/>
      <c r="Z1085" s="53"/>
      <c r="AA1085" s="53"/>
      <c r="AB1085" s="53"/>
      <c r="AC1085" s="53"/>
      <c r="AD1085" s="53"/>
      <c r="AE1085" s="53"/>
      <c r="AF1085" s="53"/>
      <c r="AG1085" s="53"/>
      <c r="AH1085" s="53"/>
      <c r="AI1085" s="53"/>
      <c r="AJ1085" s="53"/>
      <c r="AK1085" s="53"/>
      <c r="AL1085" s="53"/>
      <c r="AM1085" s="53"/>
      <c r="AN1085" s="53"/>
      <c r="AO1085" s="53"/>
      <c r="AP1085" s="53"/>
      <c r="AQ1085" s="53"/>
      <c r="AR1085" s="53"/>
      <c r="AS1085" s="53"/>
      <c r="AT1085" s="53"/>
      <c r="AU1085" s="53"/>
      <c r="AV1085" s="53"/>
      <c r="AW1085" s="53"/>
      <c r="AX1085" s="53"/>
      <c r="AY1085" s="53"/>
      <c r="AZ1085" s="53"/>
      <c r="BA1085" s="53"/>
      <c r="BB1085" s="53"/>
      <c r="BC1085" s="53"/>
      <c r="BD1085" s="53"/>
      <c r="BE1085" s="53"/>
      <c r="BF1085" s="53"/>
      <c r="BG1085" s="53"/>
      <c r="BH1085" s="53"/>
      <c r="BI1085" s="53"/>
      <c r="BJ1085" s="53"/>
      <c r="BK1085" s="53"/>
      <c r="BL1085" s="53"/>
      <c r="BM1085" s="53"/>
      <c r="BN1085" s="53"/>
      <c r="BO1085" s="53"/>
      <c r="BP1085" s="53"/>
      <c r="BQ1085" s="53"/>
      <c r="BR1085" s="53"/>
      <c r="BS1085" s="53"/>
      <c r="BT1085" s="53"/>
      <c r="BU1085" s="53"/>
    </row>
    <row r="1086" spans="1:73" s="47" customFormat="1" ht="15.75">
      <c r="A1086" s="88" t="s">
        <v>1700</v>
      </c>
      <c r="B1086" s="45"/>
      <c r="C1086" s="45"/>
      <c r="D1086" s="45"/>
      <c r="E1086" s="45"/>
      <c r="F1086" s="45"/>
      <c r="G1086" s="45"/>
      <c r="H1086" s="45"/>
      <c r="I1086" s="45"/>
      <c r="J1086" s="45"/>
      <c r="K1086" s="44"/>
      <c r="L1086" s="44"/>
      <c r="M1086" s="45"/>
      <c r="N1086" s="45"/>
      <c r="O1086" s="44"/>
      <c r="P1086" s="44"/>
      <c r="Q1086" s="44"/>
      <c r="R1086" s="44"/>
      <c r="S1086" s="44"/>
      <c r="T1086" s="44"/>
      <c r="U1086" s="53"/>
      <c r="V1086" s="53"/>
      <c r="W1086" s="53"/>
      <c r="X1086" s="53"/>
      <c r="Y1086" s="53"/>
      <c r="Z1086" s="53"/>
      <c r="AA1086" s="53"/>
      <c r="AB1086" s="53"/>
      <c r="AC1086" s="53"/>
      <c r="AD1086" s="53"/>
      <c r="AE1086" s="53"/>
      <c r="AF1086" s="53"/>
      <c r="AG1086" s="53"/>
      <c r="AH1086" s="53"/>
      <c r="AI1086" s="53"/>
      <c r="AJ1086" s="53"/>
      <c r="AK1086" s="53"/>
      <c r="AL1086" s="53"/>
      <c r="AM1086" s="53"/>
      <c r="AN1086" s="53"/>
      <c r="AO1086" s="53"/>
      <c r="AP1086" s="53"/>
      <c r="AQ1086" s="53"/>
      <c r="AR1086" s="53"/>
      <c r="AS1086" s="53"/>
      <c r="AT1086" s="53"/>
      <c r="AU1086" s="53"/>
      <c r="AV1086" s="53"/>
      <c r="AW1086" s="53"/>
      <c r="AX1086" s="53"/>
      <c r="AY1086" s="53"/>
      <c r="AZ1086" s="53"/>
      <c r="BA1086" s="53"/>
      <c r="BB1086" s="53"/>
      <c r="BC1086" s="53"/>
      <c r="BD1086" s="53"/>
      <c r="BE1086" s="53"/>
      <c r="BF1086" s="53"/>
      <c r="BG1086" s="53"/>
      <c r="BH1086" s="53"/>
      <c r="BI1086" s="53"/>
      <c r="BJ1086" s="53"/>
      <c r="BK1086" s="53"/>
      <c r="BL1086" s="53"/>
      <c r="BM1086" s="53"/>
      <c r="BN1086" s="53"/>
      <c r="BO1086" s="53"/>
      <c r="BP1086" s="53"/>
      <c r="BQ1086" s="53"/>
      <c r="BR1086" s="53"/>
      <c r="BS1086" s="53"/>
      <c r="BT1086" s="53"/>
      <c r="BU1086" s="53"/>
    </row>
    <row r="1087" spans="1:73" s="47" customFormat="1" ht="15.75">
      <c r="A1087" s="88" t="s">
        <v>1701</v>
      </c>
      <c r="B1087" s="45"/>
      <c r="C1087" s="45"/>
      <c r="D1087" s="45"/>
      <c r="E1087" s="45"/>
      <c r="F1087" s="45"/>
      <c r="G1087" s="45"/>
      <c r="H1087" s="45"/>
      <c r="I1087" s="45"/>
      <c r="J1087" s="45"/>
      <c r="K1087" s="44"/>
      <c r="L1087" s="44"/>
      <c r="M1087" s="45"/>
      <c r="N1087" s="45"/>
      <c r="O1087" s="44"/>
      <c r="P1087" s="44"/>
      <c r="Q1087" s="44"/>
      <c r="R1087" s="44"/>
      <c r="S1087" s="44"/>
      <c r="T1087" s="44"/>
      <c r="U1087" s="53"/>
      <c r="V1087" s="53"/>
      <c r="W1087" s="53"/>
      <c r="X1087" s="53"/>
      <c r="Y1087" s="53"/>
      <c r="Z1087" s="53"/>
      <c r="AA1087" s="53"/>
      <c r="AB1087" s="53"/>
      <c r="AC1087" s="53"/>
      <c r="AD1087" s="53"/>
      <c r="AE1087" s="53"/>
      <c r="AF1087" s="53"/>
      <c r="AG1087" s="53"/>
      <c r="AH1087" s="53"/>
      <c r="AI1087" s="53"/>
      <c r="AJ1087" s="53"/>
      <c r="AK1087" s="53"/>
      <c r="AL1087" s="53"/>
      <c r="AM1087" s="53"/>
      <c r="AN1087" s="53"/>
      <c r="AO1087" s="53"/>
      <c r="AP1087" s="53"/>
      <c r="AQ1087" s="53"/>
      <c r="AR1087" s="53"/>
      <c r="AS1087" s="53"/>
      <c r="AT1087" s="53"/>
      <c r="AU1087" s="53"/>
      <c r="AV1087" s="53"/>
      <c r="AW1087" s="53"/>
      <c r="AX1087" s="53"/>
      <c r="AY1087" s="53"/>
      <c r="AZ1087" s="53"/>
      <c r="BA1087" s="53"/>
      <c r="BB1087" s="53"/>
      <c r="BC1087" s="53"/>
      <c r="BD1087" s="53"/>
      <c r="BE1087" s="53"/>
      <c r="BF1087" s="53"/>
      <c r="BG1087" s="53"/>
      <c r="BH1087" s="53"/>
      <c r="BI1087" s="53"/>
      <c r="BJ1087" s="53"/>
      <c r="BK1087" s="53"/>
      <c r="BL1087" s="53"/>
      <c r="BM1087" s="53"/>
      <c r="BN1087" s="53"/>
      <c r="BO1087" s="53"/>
      <c r="BP1087" s="53"/>
      <c r="BQ1087" s="53"/>
      <c r="BR1087" s="53"/>
      <c r="BS1087" s="53"/>
      <c r="BT1087" s="53"/>
      <c r="BU1087" s="53"/>
    </row>
    <row r="1088" spans="1:73" s="47" customFormat="1" ht="15.75">
      <c r="A1088" s="88" t="s">
        <v>1702</v>
      </c>
      <c r="B1088" s="45"/>
      <c r="C1088" s="45"/>
      <c r="D1088" s="45"/>
      <c r="E1088" s="45"/>
      <c r="F1088" s="45"/>
      <c r="G1088" s="45"/>
      <c r="H1088" s="45"/>
      <c r="I1088" s="45"/>
      <c r="J1088" s="45"/>
      <c r="K1088" s="44"/>
      <c r="L1088" s="44"/>
      <c r="M1088" s="45"/>
      <c r="N1088" s="45"/>
      <c r="O1088" s="44"/>
      <c r="P1088" s="44"/>
      <c r="Q1088" s="44"/>
      <c r="R1088" s="44"/>
      <c r="S1088" s="44"/>
      <c r="T1088" s="44"/>
      <c r="U1088" s="53"/>
      <c r="V1088" s="53"/>
      <c r="W1088" s="53"/>
      <c r="X1088" s="53"/>
      <c r="Y1088" s="53"/>
      <c r="Z1088" s="53"/>
      <c r="AA1088" s="53"/>
      <c r="AB1088" s="53"/>
      <c r="AC1088" s="53"/>
      <c r="AD1088" s="53"/>
      <c r="AE1088" s="53"/>
      <c r="AF1088" s="53"/>
      <c r="AG1088" s="53"/>
      <c r="AH1088" s="53"/>
      <c r="AI1088" s="53"/>
      <c r="AJ1088" s="53"/>
      <c r="AK1088" s="53"/>
      <c r="AL1088" s="53"/>
      <c r="AM1088" s="53"/>
      <c r="AN1088" s="53"/>
      <c r="AO1088" s="53"/>
      <c r="AP1088" s="53"/>
      <c r="AQ1088" s="53"/>
      <c r="AR1088" s="53"/>
      <c r="AS1088" s="53"/>
      <c r="AT1088" s="53"/>
      <c r="AU1088" s="53"/>
      <c r="AV1088" s="53"/>
      <c r="AW1088" s="53"/>
      <c r="AX1088" s="53"/>
      <c r="AY1088" s="53"/>
      <c r="AZ1088" s="53"/>
      <c r="BA1088" s="53"/>
      <c r="BB1088" s="53"/>
      <c r="BC1088" s="53"/>
      <c r="BD1088" s="53"/>
      <c r="BE1088" s="53"/>
      <c r="BF1088" s="53"/>
      <c r="BG1088" s="53"/>
      <c r="BH1088" s="53"/>
      <c r="BI1088" s="53"/>
      <c r="BJ1088" s="53"/>
      <c r="BK1088" s="53"/>
      <c r="BL1088" s="53"/>
      <c r="BM1088" s="53"/>
      <c r="BN1088" s="53"/>
      <c r="BO1088" s="53"/>
      <c r="BP1088" s="53"/>
      <c r="BQ1088" s="53"/>
      <c r="BR1088" s="53"/>
      <c r="BS1088" s="53"/>
      <c r="BT1088" s="53"/>
      <c r="BU1088" s="53"/>
    </row>
    <row r="1089" spans="1:73" s="47" customFormat="1" ht="15.75">
      <c r="A1089" s="88" t="s">
        <v>1703</v>
      </c>
      <c r="B1089" s="45"/>
      <c r="C1089" s="45"/>
      <c r="D1089" s="45"/>
      <c r="E1089" s="45"/>
      <c r="F1089" s="45"/>
      <c r="G1089" s="45"/>
      <c r="H1089" s="45"/>
      <c r="I1089" s="45"/>
      <c r="J1089" s="45"/>
      <c r="K1089" s="44"/>
      <c r="L1089" s="44"/>
      <c r="M1089" s="45"/>
      <c r="N1089" s="45"/>
      <c r="O1089" s="44"/>
      <c r="P1089" s="44"/>
      <c r="Q1089" s="44"/>
      <c r="R1089" s="44"/>
      <c r="S1089" s="44"/>
      <c r="T1089" s="44"/>
      <c r="U1089" s="53"/>
      <c r="V1089" s="53"/>
      <c r="W1089" s="53"/>
      <c r="X1089" s="53"/>
      <c r="Y1089" s="53"/>
      <c r="Z1089" s="53"/>
      <c r="AA1089" s="53"/>
      <c r="AB1089" s="53"/>
      <c r="AC1089" s="53"/>
      <c r="AD1089" s="53"/>
      <c r="AE1089" s="53"/>
      <c r="AF1089" s="53"/>
      <c r="AG1089" s="53"/>
      <c r="AH1089" s="53"/>
      <c r="AI1089" s="53"/>
      <c r="AJ1089" s="53"/>
      <c r="AK1089" s="53"/>
      <c r="AL1089" s="53"/>
      <c r="AM1089" s="53"/>
      <c r="AN1089" s="53"/>
      <c r="AO1089" s="53"/>
      <c r="AP1089" s="53"/>
      <c r="AQ1089" s="53"/>
      <c r="AR1089" s="53"/>
      <c r="AS1089" s="53"/>
      <c r="AT1089" s="53"/>
      <c r="AU1089" s="53"/>
      <c r="AV1089" s="53"/>
      <c r="AW1089" s="53"/>
      <c r="AX1089" s="53"/>
      <c r="AY1089" s="53"/>
      <c r="AZ1089" s="53"/>
      <c r="BA1089" s="53"/>
      <c r="BB1089" s="53"/>
      <c r="BC1089" s="53"/>
      <c r="BD1089" s="53"/>
      <c r="BE1089" s="53"/>
      <c r="BF1089" s="53"/>
      <c r="BG1089" s="53"/>
      <c r="BH1089" s="53"/>
      <c r="BI1089" s="53"/>
      <c r="BJ1089" s="53"/>
      <c r="BK1089" s="53"/>
      <c r="BL1089" s="53"/>
      <c r="BM1089" s="53"/>
      <c r="BN1089" s="53"/>
      <c r="BO1089" s="53"/>
      <c r="BP1089" s="53"/>
      <c r="BQ1089" s="53"/>
      <c r="BR1089" s="53"/>
      <c r="BS1089" s="53"/>
      <c r="BT1089" s="53"/>
      <c r="BU1089" s="53"/>
    </row>
    <row r="1090" spans="1:73" s="47" customFormat="1" ht="15.75">
      <c r="A1090" s="88" t="s">
        <v>1704</v>
      </c>
      <c r="B1090" s="45"/>
      <c r="C1090" s="45"/>
      <c r="D1090" s="45"/>
      <c r="E1090" s="45"/>
      <c r="F1090" s="45"/>
      <c r="G1090" s="45"/>
      <c r="H1090" s="45"/>
      <c r="I1090" s="45"/>
      <c r="J1090" s="45"/>
      <c r="K1090" s="44"/>
      <c r="L1090" s="44"/>
      <c r="M1090" s="45"/>
      <c r="N1090" s="45"/>
      <c r="O1090" s="44"/>
      <c r="P1090" s="44"/>
      <c r="Q1090" s="44"/>
      <c r="R1090" s="44"/>
      <c r="S1090" s="44"/>
      <c r="T1090" s="44"/>
      <c r="U1090" s="53"/>
      <c r="V1090" s="53"/>
      <c r="W1090" s="53"/>
      <c r="X1090" s="53"/>
      <c r="Y1090" s="53"/>
      <c r="Z1090" s="53"/>
      <c r="AA1090" s="53"/>
      <c r="AB1090" s="53"/>
      <c r="AC1090" s="53"/>
      <c r="AD1090" s="53"/>
      <c r="AE1090" s="53"/>
      <c r="AF1090" s="53"/>
      <c r="AG1090" s="53"/>
      <c r="AH1090" s="53"/>
      <c r="AI1090" s="53"/>
      <c r="AJ1090" s="53"/>
      <c r="AK1090" s="53"/>
      <c r="AL1090" s="53"/>
      <c r="AM1090" s="53"/>
      <c r="AN1090" s="53"/>
      <c r="AO1090" s="53"/>
      <c r="AP1090" s="53"/>
      <c r="AQ1090" s="53"/>
      <c r="AR1090" s="53"/>
      <c r="AS1090" s="53"/>
      <c r="AT1090" s="53"/>
      <c r="AU1090" s="53"/>
      <c r="AV1090" s="53"/>
      <c r="AW1090" s="53"/>
      <c r="AX1090" s="53"/>
      <c r="AY1090" s="53"/>
      <c r="AZ1090" s="53"/>
      <c r="BA1090" s="53"/>
      <c r="BB1090" s="53"/>
      <c r="BC1090" s="53"/>
      <c r="BD1090" s="53"/>
      <c r="BE1090" s="53"/>
      <c r="BF1090" s="53"/>
      <c r="BG1090" s="53"/>
      <c r="BH1090" s="53"/>
      <c r="BI1090" s="53"/>
      <c r="BJ1090" s="53"/>
      <c r="BK1090" s="53"/>
      <c r="BL1090" s="53"/>
      <c r="BM1090" s="53"/>
      <c r="BN1090" s="53"/>
      <c r="BO1090" s="53"/>
      <c r="BP1090" s="53"/>
      <c r="BQ1090" s="53"/>
      <c r="BR1090" s="53"/>
      <c r="BS1090" s="53"/>
      <c r="BT1090" s="53"/>
      <c r="BU1090" s="53"/>
    </row>
    <row r="1091" spans="1:73" s="47" customFormat="1" ht="15.75">
      <c r="A1091" s="88" t="s">
        <v>1705</v>
      </c>
      <c r="B1091" s="45"/>
      <c r="C1091" s="45"/>
      <c r="D1091" s="45"/>
      <c r="E1091" s="45"/>
      <c r="F1091" s="45"/>
      <c r="G1091" s="45"/>
      <c r="H1091" s="45"/>
      <c r="I1091" s="45"/>
      <c r="J1091" s="45"/>
      <c r="K1091" s="44"/>
      <c r="L1091" s="44"/>
      <c r="M1091" s="45"/>
      <c r="N1091" s="45"/>
      <c r="O1091" s="44"/>
      <c r="P1091" s="44"/>
      <c r="Q1091" s="44"/>
      <c r="R1091" s="44"/>
      <c r="S1091" s="44"/>
      <c r="T1091" s="44"/>
      <c r="U1091" s="53"/>
      <c r="V1091" s="53"/>
      <c r="W1091" s="53"/>
      <c r="X1091" s="53"/>
      <c r="Y1091" s="53"/>
      <c r="Z1091" s="53"/>
      <c r="AA1091" s="53"/>
      <c r="AB1091" s="53"/>
      <c r="AC1091" s="53"/>
      <c r="AD1091" s="53"/>
      <c r="AE1091" s="53"/>
      <c r="AF1091" s="53"/>
      <c r="AG1091" s="53"/>
      <c r="AH1091" s="53"/>
      <c r="AI1091" s="53"/>
      <c r="AJ1091" s="53"/>
      <c r="AK1091" s="53"/>
      <c r="AL1091" s="53"/>
      <c r="AM1091" s="53"/>
      <c r="AN1091" s="53"/>
      <c r="AO1091" s="53"/>
      <c r="AP1091" s="53"/>
      <c r="AQ1091" s="53"/>
      <c r="AR1091" s="53"/>
      <c r="AS1091" s="53"/>
      <c r="AT1091" s="53"/>
      <c r="AU1091" s="53"/>
      <c r="AV1091" s="53"/>
      <c r="AW1091" s="53"/>
      <c r="AX1091" s="53"/>
      <c r="AY1091" s="53"/>
      <c r="AZ1091" s="53"/>
      <c r="BA1091" s="53"/>
      <c r="BB1091" s="53"/>
      <c r="BC1091" s="53"/>
      <c r="BD1091" s="53"/>
      <c r="BE1091" s="53"/>
      <c r="BF1091" s="53"/>
      <c r="BG1091" s="53"/>
      <c r="BH1091" s="53"/>
      <c r="BI1091" s="53"/>
      <c r="BJ1091" s="53"/>
      <c r="BK1091" s="53"/>
      <c r="BL1091" s="53"/>
      <c r="BM1091" s="53"/>
      <c r="BN1091" s="53"/>
      <c r="BO1091" s="53"/>
      <c r="BP1091" s="53"/>
      <c r="BQ1091" s="53"/>
      <c r="BR1091" s="53"/>
      <c r="BS1091" s="53"/>
      <c r="BT1091" s="53"/>
      <c r="BU1091" s="53"/>
    </row>
    <row r="1092" spans="1:73" s="47" customFormat="1" ht="15.75">
      <c r="A1092" s="88" t="s">
        <v>1706</v>
      </c>
      <c r="B1092" s="45"/>
      <c r="C1092" s="45"/>
      <c r="D1092" s="45"/>
      <c r="E1092" s="45"/>
      <c r="F1092" s="45"/>
      <c r="G1092" s="45"/>
      <c r="H1092" s="45"/>
      <c r="I1092" s="45"/>
      <c r="J1092" s="45"/>
      <c r="K1092" s="44"/>
      <c r="L1092" s="44"/>
      <c r="M1092" s="45"/>
      <c r="N1092" s="45"/>
      <c r="O1092" s="44"/>
      <c r="P1092" s="44"/>
      <c r="Q1092" s="44"/>
      <c r="R1092" s="44"/>
      <c r="S1092" s="44"/>
      <c r="T1092" s="44"/>
      <c r="U1092" s="53"/>
      <c r="V1092" s="53"/>
      <c r="W1092" s="53"/>
      <c r="X1092" s="53"/>
      <c r="Y1092" s="53"/>
      <c r="Z1092" s="53"/>
      <c r="AA1092" s="53"/>
      <c r="AB1092" s="53"/>
      <c r="AC1092" s="53"/>
      <c r="AD1092" s="53"/>
      <c r="AE1092" s="53"/>
      <c r="AF1092" s="53"/>
      <c r="AG1092" s="53"/>
      <c r="AH1092" s="53"/>
      <c r="AI1092" s="53"/>
      <c r="AJ1092" s="53"/>
      <c r="AK1092" s="53"/>
      <c r="AL1092" s="53"/>
      <c r="AM1092" s="53"/>
      <c r="AN1092" s="53"/>
      <c r="AO1092" s="53"/>
      <c r="AP1092" s="53"/>
      <c r="AQ1092" s="53"/>
      <c r="AR1092" s="53"/>
      <c r="AS1092" s="53"/>
      <c r="AT1092" s="53"/>
      <c r="AU1092" s="53"/>
      <c r="AV1092" s="53"/>
      <c r="AW1092" s="53"/>
      <c r="AX1092" s="53"/>
      <c r="AY1092" s="53"/>
      <c r="AZ1092" s="53"/>
      <c r="BA1092" s="53"/>
      <c r="BB1092" s="53"/>
      <c r="BC1092" s="53"/>
      <c r="BD1092" s="53"/>
      <c r="BE1092" s="53"/>
      <c r="BF1092" s="53"/>
      <c r="BG1092" s="53"/>
      <c r="BH1092" s="53"/>
      <c r="BI1092" s="53"/>
      <c r="BJ1092" s="53"/>
      <c r="BK1092" s="53"/>
      <c r="BL1092" s="53"/>
      <c r="BM1092" s="53"/>
      <c r="BN1092" s="53"/>
      <c r="BO1092" s="53"/>
      <c r="BP1092" s="53"/>
      <c r="BQ1092" s="53"/>
      <c r="BR1092" s="53"/>
      <c r="BS1092" s="53"/>
      <c r="BT1092" s="53"/>
      <c r="BU1092" s="53"/>
    </row>
    <row r="1093" spans="1:73" s="47" customFormat="1" ht="15.75">
      <c r="A1093" s="88" t="s">
        <v>1707</v>
      </c>
      <c r="B1093" s="45"/>
      <c r="C1093" s="45"/>
      <c r="D1093" s="45"/>
      <c r="E1093" s="45"/>
      <c r="F1093" s="45"/>
      <c r="G1093" s="45"/>
      <c r="H1093" s="45"/>
      <c r="I1093" s="45"/>
      <c r="J1093" s="45"/>
      <c r="K1093" s="44"/>
      <c r="L1093" s="44"/>
      <c r="M1093" s="45"/>
      <c r="N1093" s="45"/>
      <c r="O1093" s="44"/>
      <c r="P1093" s="44"/>
      <c r="Q1093" s="44"/>
      <c r="R1093" s="44"/>
      <c r="S1093" s="44"/>
      <c r="T1093" s="44"/>
      <c r="U1093" s="53"/>
      <c r="V1093" s="53"/>
      <c r="W1093" s="53"/>
      <c r="X1093" s="53"/>
      <c r="Y1093" s="53"/>
      <c r="Z1093" s="53"/>
      <c r="AA1093" s="53"/>
      <c r="AB1093" s="53"/>
      <c r="AC1093" s="53"/>
      <c r="AD1093" s="53"/>
      <c r="AE1093" s="53"/>
      <c r="AF1093" s="53"/>
      <c r="AG1093" s="53"/>
      <c r="AH1093" s="53"/>
      <c r="AI1093" s="53"/>
      <c r="AJ1093" s="53"/>
      <c r="AK1093" s="53"/>
      <c r="AL1093" s="53"/>
      <c r="AM1093" s="53"/>
      <c r="AN1093" s="53"/>
      <c r="AO1093" s="53"/>
      <c r="AP1093" s="53"/>
      <c r="AQ1093" s="53"/>
      <c r="AR1093" s="53"/>
      <c r="AS1093" s="53"/>
      <c r="AT1093" s="53"/>
      <c r="AU1093" s="53"/>
      <c r="AV1093" s="53"/>
      <c r="AW1093" s="53"/>
      <c r="AX1093" s="53"/>
      <c r="AY1093" s="53"/>
      <c r="AZ1093" s="53"/>
      <c r="BA1093" s="53"/>
      <c r="BB1093" s="53"/>
      <c r="BC1093" s="53"/>
      <c r="BD1093" s="53"/>
      <c r="BE1093" s="53"/>
      <c r="BF1093" s="53"/>
      <c r="BG1093" s="53"/>
      <c r="BH1093" s="53"/>
      <c r="BI1093" s="53"/>
      <c r="BJ1093" s="53"/>
      <c r="BK1093" s="53"/>
      <c r="BL1093" s="53"/>
      <c r="BM1093" s="53"/>
      <c r="BN1093" s="53"/>
      <c r="BO1093" s="53"/>
      <c r="BP1093" s="53"/>
      <c r="BQ1093" s="53"/>
      <c r="BR1093" s="53"/>
      <c r="BS1093" s="53"/>
      <c r="BT1093" s="53"/>
      <c r="BU1093" s="53"/>
    </row>
    <row r="1094" spans="1:73" s="47" customFormat="1" ht="15.75">
      <c r="A1094" s="88" t="s">
        <v>1708</v>
      </c>
      <c r="B1094" s="45"/>
      <c r="C1094" s="45"/>
      <c r="D1094" s="45"/>
      <c r="E1094" s="45"/>
      <c r="F1094" s="45"/>
      <c r="G1094" s="45"/>
      <c r="H1094" s="45"/>
      <c r="I1094" s="45"/>
      <c r="J1094" s="45"/>
      <c r="K1094" s="44"/>
      <c r="L1094" s="44"/>
      <c r="M1094" s="45"/>
      <c r="N1094" s="45"/>
      <c r="O1094" s="44"/>
      <c r="P1094" s="44"/>
      <c r="Q1094" s="44"/>
      <c r="R1094" s="44"/>
      <c r="S1094" s="44"/>
      <c r="T1094" s="44"/>
      <c r="U1094" s="53"/>
      <c r="V1094" s="53"/>
      <c r="W1094" s="53"/>
      <c r="X1094" s="53"/>
      <c r="Y1094" s="53"/>
      <c r="Z1094" s="53"/>
      <c r="AA1094" s="53"/>
      <c r="AB1094" s="53"/>
      <c r="AC1094" s="53"/>
      <c r="AD1094" s="53"/>
      <c r="AE1094" s="53"/>
      <c r="AF1094" s="53"/>
      <c r="AG1094" s="53"/>
      <c r="AH1094" s="53"/>
      <c r="AI1094" s="53"/>
      <c r="AJ1094" s="53"/>
      <c r="AK1094" s="53"/>
      <c r="AL1094" s="53"/>
      <c r="AM1094" s="53"/>
      <c r="AN1094" s="53"/>
      <c r="AO1094" s="53"/>
      <c r="AP1094" s="53"/>
      <c r="AQ1094" s="53"/>
      <c r="AR1094" s="53"/>
      <c r="AS1094" s="53"/>
      <c r="AT1094" s="53"/>
      <c r="AU1094" s="53"/>
      <c r="AV1094" s="53"/>
      <c r="AW1094" s="53"/>
      <c r="AX1094" s="53"/>
      <c r="AY1094" s="53"/>
      <c r="AZ1094" s="53"/>
      <c r="BA1094" s="53"/>
      <c r="BB1094" s="53"/>
      <c r="BC1094" s="53"/>
      <c r="BD1094" s="53"/>
      <c r="BE1094" s="53"/>
      <c r="BF1094" s="53"/>
      <c r="BG1094" s="53"/>
      <c r="BH1094" s="53"/>
      <c r="BI1094" s="53"/>
      <c r="BJ1094" s="53"/>
      <c r="BK1094" s="53"/>
      <c r="BL1094" s="53"/>
      <c r="BM1094" s="53"/>
      <c r="BN1094" s="53"/>
      <c r="BO1094" s="53"/>
      <c r="BP1094" s="53"/>
      <c r="BQ1094" s="53"/>
      <c r="BR1094" s="53"/>
      <c r="BS1094" s="53"/>
      <c r="BT1094" s="53"/>
      <c r="BU1094" s="53"/>
    </row>
    <row r="1095" spans="1:73" s="47" customFormat="1" ht="15.75">
      <c r="A1095" s="88" t="s">
        <v>1709</v>
      </c>
      <c r="B1095" s="45"/>
      <c r="C1095" s="45"/>
      <c r="D1095" s="45"/>
      <c r="E1095" s="45"/>
      <c r="F1095" s="45"/>
      <c r="G1095" s="45"/>
      <c r="H1095" s="45"/>
      <c r="I1095" s="45"/>
      <c r="J1095" s="45"/>
      <c r="K1095" s="44"/>
      <c r="L1095" s="44"/>
      <c r="M1095" s="45"/>
      <c r="N1095" s="45"/>
      <c r="O1095" s="44"/>
      <c r="P1095" s="44"/>
      <c r="Q1095" s="44"/>
      <c r="R1095" s="44"/>
      <c r="S1095" s="44"/>
      <c r="T1095" s="44"/>
      <c r="U1095" s="53"/>
      <c r="V1095" s="53"/>
      <c r="W1095" s="53"/>
      <c r="X1095" s="53"/>
      <c r="Y1095" s="53"/>
      <c r="Z1095" s="53"/>
      <c r="AA1095" s="53"/>
      <c r="AB1095" s="53"/>
      <c r="AC1095" s="53"/>
      <c r="AD1095" s="53"/>
      <c r="AE1095" s="53"/>
      <c r="AF1095" s="53"/>
      <c r="AG1095" s="53"/>
      <c r="AH1095" s="53"/>
      <c r="AI1095" s="53"/>
      <c r="AJ1095" s="53"/>
      <c r="AK1095" s="53"/>
      <c r="AL1095" s="53"/>
      <c r="AM1095" s="53"/>
      <c r="AN1095" s="53"/>
      <c r="AO1095" s="53"/>
      <c r="AP1095" s="53"/>
      <c r="AQ1095" s="53"/>
      <c r="AR1095" s="53"/>
      <c r="AS1095" s="53"/>
      <c r="AT1095" s="53"/>
      <c r="AU1095" s="53"/>
      <c r="AV1095" s="53"/>
      <c r="AW1095" s="53"/>
      <c r="AX1095" s="53"/>
      <c r="AY1095" s="53"/>
      <c r="AZ1095" s="53"/>
      <c r="BA1095" s="53"/>
      <c r="BB1095" s="53"/>
      <c r="BC1095" s="53"/>
      <c r="BD1095" s="53"/>
      <c r="BE1095" s="53"/>
      <c r="BF1095" s="53"/>
      <c r="BG1095" s="53"/>
      <c r="BH1095" s="53"/>
      <c r="BI1095" s="53"/>
      <c r="BJ1095" s="53"/>
      <c r="BK1095" s="53"/>
      <c r="BL1095" s="53"/>
      <c r="BM1095" s="53"/>
      <c r="BN1095" s="53"/>
      <c r="BO1095" s="53"/>
      <c r="BP1095" s="53"/>
      <c r="BQ1095" s="53"/>
      <c r="BR1095" s="53"/>
      <c r="BS1095" s="53"/>
      <c r="BT1095" s="53"/>
      <c r="BU1095" s="53"/>
    </row>
    <row r="1096" spans="1:73" s="47" customFormat="1" ht="15.75">
      <c r="A1096" s="88" t="s">
        <v>1710</v>
      </c>
      <c r="B1096" s="45"/>
      <c r="C1096" s="45"/>
      <c r="D1096" s="45"/>
      <c r="E1096" s="45"/>
      <c r="F1096" s="45"/>
      <c r="G1096" s="45"/>
      <c r="H1096" s="45"/>
      <c r="I1096" s="45"/>
      <c r="J1096" s="45"/>
      <c r="K1096" s="44"/>
      <c r="L1096" s="44"/>
      <c r="M1096" s="45"/>
      <c r="N1096" s="45"/>
      <c r="O1096" s="44"/>
      <c r="P1096" s="44"/>
      <c r="Q1096" s="44"/>
      <c r="R1096" s="44"/>
      <c r="S1096" s="44"/>
      <c r="T1096" s="44"/>
      <c r="U1096" s="53"/>
      <c r="V1096" s="53"/>
      <c r="W1096" s="53"/>
      <c r="X1096" s="53"/>
      <c r="Y1096" s="53"/>
      <c r="Z1096" s="53"/>
      <c r="AA1096" s="53"/>
      <c r="AB1096" s="53"/>
      <c r="AC1096" s="53"/>
      <c r="AD1096" s="53"/>
      <c r="AE1096" s="53"/>
      <c r="AF1096" s="53"/>
      <c r="AG1096" s="53"/>
      <c r="AH1096" s="53"/>
      <c r="AI1096" s="53"/>
      <c r="AJ1096" s="53"/>
      <c r="AK1096" s="53"/>
      <c r="AL1096" s="53"/>
      <c r="AM1096" s="53"/>
      <c r="AN1096" s="53"/>
      <c r="AO1096" s="53"/>
      <c r="AP1096" s="53"/>
      <c r="AQ1096" s="53"/>
      <c r="AR1096" s="53"/>
      <c r="AS1096" s="53"/>
      <c r="AT1096" s="53"/>
      <c r="AU1096" s="53"/>
      <c r="AV1096" s="53"/>
      <c r="AW1096" s="53"/>
      <c r="AX1096" s="53"/>
      <c r="AY1096" s="53"/>
      <c r="AZ1096" s="53"/>
      <c r="BA1096" s="53"/>
      <c r="BB1096" s="53"/>
      <c r="BC1096" s="53"/>
      <c r="BD1096" s="53"/>
      <c r="BE1096" s="53"/>
      <c r="BF1096" s="53"/>
      <c r="BG1096" s="53"/>
      <c r="BH1096" s="53"/>
      <c r="BI1096" s="53"/>
      <c r="BJ1096" s="53"/>
      <c r="BK1096" s="53"/>
      <c r="BL1096" s="53"/>
      <c r="BM1096" s="53"/>
      <c r="BN1096" s="53"/>
      <c r="BO1096" s="53"/>
      <c r="BP1096" s="53"/>
      <c r="BQ1096" s="53"/>
      <c r="BR1096" s="53"/>
      <c r="BS1096" s="53"/>
      <c r="BT1096" s="53"/>
      <c r="BU1096" s="53"/>
    </row>
    <row r="1097" spans="1:73" s="47" customFormat="1" ht="15.75">
      <c r="A1097" s="88" t="s">
        <v>1711</v>
      </c>
      <c r="B1097" s="45"/>
      <c r="C1097" s="45"/>
      <c r="D1097" s="45"/>
      <c r="E1097" s="45"/>
      <c r="F1097" s="45"/>
      <c r="G1097" s="45"/>
      <c r="H1097" s="45"/>
      <c r="I1097" s="45"/>
      <c r="J1097" s="45"/>
      <c r="K1097" s="44"/>
      <c r="L1097" s="44"/>
      <c r="M1097" s="45"/>
      <c r="N1097" s="45"/>
      <c r="O1097" s="44"/>
      <c r="P1097" s="44"/>
      <c r="Q1097" s="44"/>
      <c r="R1097" s="44"/>
      <c r="S1097" s="44"/>
      <c r="T1097" s="44"/>
      <c r="U1097" s="53"/>
      <c r="V1097" s="53"/>
      <c r="W1097" s="53"/>
      <c r="X1097" s="53"/>
      <c r="Y1097" s="53"/>
      <c r="Z1097" s="53"/>
      <c r="AA1097" s="53"/>
      <c r="AB1097" s="53"/>
      <c r="AC1097" s="53"/>
      <c r="AD1097" s="53"/>
      <c r="AE1097" s="53"/>
      <c r="AF1097" s="53"/>
      <c r="AG1097" s="53"/>
      <c r="AH1097" s="53"/>
      <c r="AI1097" s="53"/>
      <c r="AJ1097" s="53"/>
      <c r="AK1097" s="53"/>
      <c r="AL1097" s="53"/>
      <c r="AM1097" s="53"/>
      <c r="AN1097" s="53"/>
      <c r="AO1097" s="53"/>
      <c r="AP1097" s="53"/>
      <c r="AQ1097" s="53"/>
      <c r="AR1097" s="53"/>
      <c r="AS1097" s="53"/>
      <c r="AT1097" s="53"/>
      <c r="AU1097" s="53"/>
      <c r="AV1097" s="53"/>
      <c r="AW1097" s="53"/>
      <c r="AX1097" s="53"/>
      <c r="AY1097" s="53"/>
      <c r="AZ1097" s="53"/>
      <c r="BA1097" s="53"/>
      <c r="BB1097" s="53"/>
      <c r="BC1097" s="53"/>
      <c r="BD1097" s="53"/>
      <c r="BE1097" s="53"/>
      <c r="BF1097" s="53"/>
      <c r="BG1097" s="53"/>
      <c r="BH1097" s="53"/>
      <c r="BI1097" s="53"/>
      <c r="BJ1097" s="53"/>
      <c r="BK1097" s="53"/>
      <c r="BL1097" s="53"/>
      <c r="BM1097" s="53"/>
      <c r="BN1097" s="53"/>
      <c r="BO1097" s="53"/>
      <c r="BP1097" s="53"/>
      <c r="BQ1097" s="53"/>
      <c r="BR1097" s="53"/>
      <c r="BS1097" s="53"/>
      <c r="BT1097" s="53"/>
      <c r="BU1097" s="53"/>
    </row>
    <row r="1098" spans="1:73" s="47" customFormat="1" ht="15.75">
      <c r="A1098" s="88" t="s">
        <v>1712</v>
      </c>
      <c r="B1098" s="45"/>
      <c r="C1098" s="45"/>
      <c r="D1098" s="45"/>
      <c r="E1098" s="45"/>
      <c r="F1098" s="45"/>
      <c r="G1098" s="45"/>
      <c r="H1098" s="45"/>
      <c r="I1098" s="45"/>
      <c r="J1098" s="45"/>
      <c r="K1098" s="44"/>
      <c r="L1098" s="44"/>
      <c r="M1098" s="45"/>
      <c r="N1098" s="45"/>
      <c r="O1098" s="44"/>
      <c r="P1098" s="44"/>
      <c r="Q1098" s="44"/>
      <c r="R1098" s="44"/>
      <c r="S1098" s="44"/>
      <c r="T1098" s="44"/>
      <c r="U1098" s="53"/>
      <c r="V1098" s="53"/>
      <c r="W1098" s="53"/>
      <c r="X1098" s="53"/>
      <c r="Y1098" s="53"/>
      <c r="Z1098" s="53"/>
      <c r="AA1098" s="53"/>
      <c r="AB1098" s="53"/>
      <c r="AC1098" s="53"/>
      <c r="AD1098" s="53"/>
      <c r="AE1098" s="53"/>
      <c r="AF1098" s="53"/>
      <c r="AG1098" s="53"/>
      <c r="AH1098" s="53"/>
      <c r="AI1098" s="53"/>
      <c r="AJ1098" s="53"/>
      <c r="AK1098" s="53"/>
      <c r="AL1098" s="53"/>
      <c r="AM1098" s="53"/>
      <c r="AN1098" s="53"/>
      <c r="AO1098" s="53"/>
      <c r="AP1098" s="53"/>
      <c r="AQ1098" s="53"/>
      <c r="AR1098" s="53"/>
      <c r="AS1098" s="53"/>
      <c r="AT1098" s="53"/>
      <c r="AU1098" s="53"/>
      <c r="AV1098" s="53"/>
      <c r="AW1098" s="53"/>
      <c r="AX1098" s="53"/>
      <c r="AY1098" s="53"/>
      <c r="AZ1098" s="53"/>
      <c r="BA1098" s="53"/>
      <c r="BB1098" s="53"/>
      <c r="BC1098" s="53"/>
      <c r="BD1098" s="53"/>
      <c r="BE1098" s="53"/>
      <c r="BF1098" s="53"/>
      <c r="BG1098" s="53"/>
      <c r="BH1098" s="53"/>
      <c r="BI1098" s="53"/>
      <c r="BJ1098" s="53"/>
      <c r="BK1098" s="53"/>
      <c r="BL1098" s="53"/>
      <c r="BM1098" s="53"/>
      <c r="BN1098" s="53"/>
      <c r="BO1098" s="53"/>
      <c r="BP1098" s="53"/>
      <c r="BQ1098" s="53"/>
      <c r="BR1098" s="53"/>
      <c r="BS1098" s="53"/>
      <c r="BT1098" s="53"/>
      <c r="BU1098" s="53"/>
    </row>
    <row r="1099" spans="1:73" s="47" customFormat="1" ht="15.75">
      <c r="A1099" s="88" t="s">
        <v>1713</v>
      </c>
      <c r="B1099" s="45"/>
      <c r="C1099" s="45"/>
      <c r="D1099" s="45"/>
      <c r="E1099" s="45"/>
      <c r="F1099" s="45"/>
      <c r="G1099" s="45"/>
      <c r="H1099" s="45"/>
      <c r="I1099" s="45"/>
      <c r="J1099" s="45"/>
      <c r="K1099" s="44"/>
      <c r="L1099" s="44"/>
      <c r="M1099" s="45"/>
      <c r="N1099" s="45"/>
      <c r="O1099" s="44"/>
      <c r="P1099" s="44"/>
      <c r="Q1099" s="44"/>
      <c r="R1099" s="44"/>
      <c r="S1099" s="44"/>
      <c r="T1099" s="44"/>
      <c r="U1099" s="53"/>
      <c r="V1099" s="53"/>
      <c r="W1099" s="53"/>
      <c r="X1099" s="53"/>
      <c r="Y1099" s="53"/>
      <c r="Z1099" s="53"/>
      <c r="AA1099" s="53"/>
      <c r="AB1099" s="53"/>
      <c r="AC1099" s="53"/>
      <c r="AD1099" s="53"/>
      <c r="AE1099" s="53"/>
      <c r="AF1099" s="53"/>
      <c r="AG1099" s="53"/>
      <c r="AH1099" s="53"/>
      <c r="AI1099" s="53"/>
      <c r="AJ1099" s="53"/>
      <c r="AK1099" s="53"/>
      <c r="AL1099" s="53"/>
      <c r="AM1099" s="53"/>
      <c r="AN1099" s="53"/>
      <c r="AO1099" s="53"/>
      <c r="AP1099" s="53"/>
      <c r="AQ1099" s="53"/>
      <c r="AR1099" s="53"/>
      <c r="AS1099" s="53"/>
      <c r="AT1099" s="53"/>
      <c r="AU1099" s="53"/>
      <c r="AV1099" s="53"/>
      <c r="AW1099" s="53"/>
      <c r="AX1099" s="53"/>
      <c r="AY1099" s="53"/>
      <c r="AZ1099" s="53"/>
      <c r="BA1099" s="53"/>
      <c r="BB1099" s="53"/>
      <c r="BC1099" s="53"/>
      <c r="BD1099" s="53"/>
      <c r="BE1099" s="53"/>
      <c r="BF1099" s="53"/>
      <c r="BG1099" s="53"/>
      <c r="BH1099" s="53"/>
      <c r="BI1099" s="53"/>
      <c r="BJ1099" s="53"/>
      <c r="BK1099" s="53"/>
      <c r="BL1099" s="53"/>
      <c r="BM1099" s="53"/>
      <c r="BN1099" s="53"/>
      <c r="BO1099" s="53"/>
      <c r="BP1099" s="53"/>
      <c r="BQ1099" s="53"/>
      <c r="BR1099" s="53"/>
      <c r="BS1099" s="53"/>
      <c r="BT1099" s="53"/>
      <c r="BU1099" s="53"/>
    </row>
    <row r="1100" spans="1:73" s="47" customFormat="1" ht="15.75">
      <c r="A1100" s="88" t="s">
        <v>1714</v>
      </c>
      <c r="B1100" s="45"/>
      <c r="C1100" s="45"/>
      <c r="D1100" s="45"/>
      <c r="E1100" s="45"/>
      <c r="F1100" s="45"/>
      <c r="G1100" s="45"/>
      <c r="H1100" s="45"/>
      <c r="I1100" s="45"/>
      <c r="J1100" s="45"/>
      <c r="K1100" s="44"/>
      <c r="L1100" s="44"/>
      <c r="M1100" s="45"/>
      <c r="N1100" s="45"/>
      <c r="O1100" s="44"/>
      <c r="P1100" s="44"/>
      <c r="Q1100" s="44"/>
      <c r="R1100" s="44"/>
      <c r="S1100" s="44"/>
      <c r="T1100" s="44"/>
      <c r="U1100" s="53"/>
      <c r="V1100" s="53"/>
      <c r="W1100" s="53"/>
      <c r="X1100" s="53"/>
      <c r="Y1100" s="53"/>
      <c r="Z1100" s="53"/>
      <c r="AA1100" s="53"/>
      <c r="AB1100" s="53"/>
      <c r="AC1100" s="53"/>
      <c r="AD1100" s="53"/>
      <c r="AE1100" s="53"/>
      <c r="AF1100" s="53"/>
      <c r="AG1100" s="53"/>
      <c r="AH1100" s="53"/>
      <c r="AI1100" s="53"/>
      <c r="AJ1100" s="53"/>
      <c r="AK1100" s="53"/>
      <c r="AL1100" s="53"/>
      <c r="AM1100" s="53"/>
      <c r="AN1100" s="53"/>
      <c r="AO1100" s="53"/>
      <c r="AP1100" s="53"/>
      <c r="AQ1100" s="53"/>
      <c r="AR1100" s="53"/>
      <c r="AS1100" s="53"/>
      <c r="AT1100" s="53"/>
      <c r="AU1100" s="53"/>
      <c r="AV1100" s="53"/>
      <c r="AW1100" s="53"/>
      <c r="AX1100" s="53"/>
      <c r="AY1100" s="53"/>
      <c r="AZ1100" s="53"/>
      <c r="BA1100" s="53"/>
      <c r="BB1100" s="53"/>
      <c r="BC1100" s="53"/>
      <c r="BD1100" s="53"/>
      <c r="BE1100" s="53"/>
      <c r="BF1100" s="53"/>
      <c r="BG1100" s="53"/>
      <c r="BH1100" s="53"/>
      <c r="BI1100" s="53"/>
      <c r="BJ1100" s="53"/>
      <c r="BK1100" s="53"/>
      <c r="BL1100" s="53"/>
      <c r="BM1100" s="53"/>
      <c r="BN1100" s="53"/>
      <c r="BO1100" s="53"/>
      <c r="BP1100" s="53"/>
      <c r="BQ1100" s="53"/>
      <c r="BR1100" s="53"/>
      <c r="BS1100" s="53"/>
      <c r="BT1100" s="53"/>
      <c r="BU1100" s="53"/>
    </row>
    <row r="1101" spans="1:73" s="47" customFormat="1" ht="15.75">
      <c r="A1101" s="88" t="s">
        <v>1715</v>
      </c>
      <c r="B1101" s="45"/>
      <c r="C1101" s="45"/>
      <c r="D1101" s="45"/>
      <c r="E1101" s="45"/>
      <c r="F1101" s="45"/>
      <c r="G1101" s="45"/>
      <c r="H1101" s="45"/>
      <c r="I1101" s="45"/>
      <c r="J1101" s="45"/>
      <c r="K1101" s="44"/>
      <c r="L1101" s="44"/>
      <c r="M1101" s="45"/>
      <c r="N1101" s="45"/>
      <c r="O1101" s="44"/>
      <c r="P1101" s="44"/>
      <c r="Q1101" s="44"/>
      <c r="R1101" s="44"/>
      <c r="S1101" s="44"/>
      <c r="T1101" s="44"/>
      <c r="U1101" s="53"/>
      <c r="V1101" s="53"/>
      <c r="W1101" s="53"/>
      <c r="X1101" s="53"/>
      <c r="Y1101" s="53"/>
      <c r="Z1101" s="53"/>
      <c r="AA1101" s="53"/>
      <c r="AB1101" s="53"/>
      <c r="AC1101" s="53"/>
      <c r="AD1101" s="53"/>
      <c r="AE1101" s="53"/>
      <c r="AF1101" s="53"/>
      <c r="AG1101" s="53"/>
      <c r="AH1101" s="53"/>
      <c r="AI1101" s="53"/>
      <c r="AJ1101" s="53"/>
      <c r="AK1101" s="53"/>
      <c r="AL1101" s="53"/>
      <c r="AM1101" s="53"/>
      <c r="AN1101" s="53"/>
      <c r="AO1101" s="53"/>
      <c r="AP1101" s="53"/>
      <c r="AQ1101" s="53"/>
      <c r="AR1101" s="53"/>
      <c r="AS1101" s="53"/>
      <c r="AT1101" s="53"/>
      <c r="AU1101" s="53"/>
      <c r="AV1101" s="53"/>
      <c r="AW1101" s="53"/>
      <c r="AX1101" s="53"/>
      <c r="AY1101" s="53"/>
      <c r="AZ1101" s="53"/>
      <c r="BA1101" s="53"/>
      <c r="BB1101" s="53"/>
      <c r="BC1101" s="53"/>
      <c r="BD1101" s="53"/>
      <c r="BE1101" s="53"/>
      <c r="BF1101" s="53"/>
      <c r="BG1101" s="53"/>
      <c r="BH1101" s="53"/>
      <c r="BI1101" s="53"/>
      <c r="BJ1101" s="53"/>
      <c r="BK1101" s="53"/>
      <c r="BL1101" s="53"/>
      <c r="BM1101" s="53"/>
      <c r="BN1101" s="53"/>
      <c r="BO1101" s="53"/>
      <c r="BP1101" s="53"/>
      <c r="BQ1101" s="53"/>
      <c r="BR1101" s="53"/>
      <c r="BS1101" s="53"/>
      <c r="BT1101" s="53"/>
      <c r="BU1101" s="53"/>
    </row>
    <row r="1102" spans="1:73" s="47" customFormat="1" ht="15.75">
      <c r="A1102" s="88" t="s">
        <v>1716</v>
      </c>
      <c r="B1102" s="45"/>
      <c r="C1102" s="45"/>
      <c r="D1102" s="45"/>
      <c r="E1102" s="45"/>
      <c r="F1102" s="45"/>
      <c r="G1102" s="45"/>
      <c r="H1102" s="45"/>
      <c r="I1102" s="45"/>
      <c r="J1102" s="45"/>
      <c r="K1102" s="44"/>
      <c r="L1102" s="44"/>
      <c r="M1102" s="45"/>
      <c r="N1102" s="45"/>
      <c r="O1102" s="44"/>
      <c r="P1102" s="44"/>
      <c r="Q1102" s="44"/>
      <c r="R1102" s="44"/>
      <c r="S1102" s="44"/>
      <c r="T1102" s="44"/>
      <c r="U1102" s="53"/>
      <c r="V1102" s="53"/>
      <c r="W1102" s="53"/>
      <c r="X1102" s="53"/>
      <c r="Y1102" s="53"/>
      <c r="Z1102" s="53"/>
      <c r="AA1102" s="53"/>
      <c r="AB1102" s="53"/>
      <c r="AC1102" s="53"/>
      <c r="AD1102" s="53"/>
      <c r="AE1102" s="53"/>
      <c r="AF1102" s="53"/>
      <c r="AG1102" s="53"/>
      <c r="AH1102" s="53"/>
      <c r="AI1102" s="53"/>
      <c r="AJ1102" s="53"/>
      <c r="AK1102" s="53"/>
      <c r="AL1102" s="53"/>
      <c r="AM1102" s="53"/>
      <c r="AN1102" s="53"/>
      <c r="AO1102" s="53"/>
      <c r="AP1102" s="53"/>
      <c r="AQ1102" s="53"/>
      <c r="AR1102" s="53"/>
      <c r="AS1102" s="53"/>
      <c r="AT1102" s="53"/>
      <c r="AU1102" s="53"/>
      <c r="AV1102" s="53"/>
      <c r="AW1102" s="53"/>
      <c r="AX1102" s="53"/>
      <c r="AY1102" s="53"/>
      <c r="AZ1102" s="53"/>
      <c r="BA1102" s="53"/>
      <c r="BB1102" s="53"/>
      <c r="BC1102" s="53"/>
      <c r="BD1102" s="53"/>
      <c r="BE1102" s="53"/>
      <c r="BF1102" s="53"/>
      <c r="BG1102" s="53"/>
      <c r="BH1102" s="53"/>
      <c r="BI1102" s="53"/>
      <c r="BJ1102" s="53"/>
      <c r="BK1102" s="53"/>
      <c r="BL1102" s="53"/>
      <c r="BM1102" s="53"/>
      <c r="BN1102" s="53"/>
      <c r="BO1102" s="53"/>
      <c r="BP1102" s="53"/>
      <c r="BQ1102" s="53"/>
      <c r="BR1102" s="53"/>
      <c r="BS1102" s="53"/>
      <c r="BT1102" s="53"/>
      <c r="BU1102" s="53"/>
    </row>
    <row r="1103" spans="1:73" s="47" customFormat="1" ht="15.75">
      <c r="A1103" s="88" t="s">
        <v>1717</v>
      </c>
      <c r="B1103" s="45"/>
      <c r="C1103" s="45"/>
      <c r="D1103" s="45"/>
      <c r="E1103" s="45"/>
      <c r="F1103" s="45"/>
      <c r="G1103" s="45"/>
      <c r="H1103" s="45"/>
      <c r="I1103" s="45"/>
      <c r="J1103" s="45"/>
      <c r="K1103" s="44"/>
      <c r="L1103" s="44"/>
      <c r="M1103" s="45"/>
      <c r="N1103" s="45"/>
      <c r="O1103" s="44"/>
      <c r="P1103" s="44"/>
      <c r="Q1103" s="44"/>
      <c r="R1103" s="44"/>
      <c r="S1103" s="44"/>
      <c r="T1103" s="44"/>
      <c r="U1103" s="53"/>
      <c r="V1103" s="53"/>
      <c r="W1103" s="53"/>
      <c r="X1103" s="53"/>
      <c r="Y1103" s="53"/>
      <c r="Z1103" s="53"/>
      <c r="AA1103" s="53"/>
      <c r="AB1103" s="53"/>
      <c r="AC1103" s="53"/>
      <c r="AD1103" s="53"/>
      <c r="AE1103" s="53"/>
      <c r="AF1103" s="53"/>
      <c r="AG1103" s="53"/>
      <c r="AH1103" s="53"/>
      <c r="AI1103" s="53"/>
      <c r="AJ1103" s="53"/>
      <c r="AK1103" s="53"/>
      <c r="AL1103" s="53"/>
      <c r="AM1103" s="53"/>
      <c r="AN1103" s="53"/>
      <c r="AO1103" s="53"/>
      <c r="AP1103" s="53"/>
      <c r="AQ1103" s="53"/>
      <c r="AR1103" s="53"/>
      <c r="AS1103" s="53"/>
      <c r="AT1103" s="53"/>
      <c r="AU1103" s="53"/>
      <c r="AV1103" s="53"/>
      <c r="AW1103" s="53"/>
      <c r="AX1103" s="53"/>
      <c r="AY1103" s="53"/>
      <c r="AZ1103" s="53"/>
      <c r="BA1103" s="53"/>
      <c r="BB1103" s="53"/>
      <c r="BC1103" s="53"/>
      <c r="BD1103" s="53"/>
      <c r="BE1103" s="53"/>
      <c r="BF1103" s="53"/>
      <c r="BG1103" s="53"/>
      <c r="BH1103" s="53"/>
      <c r="BI1103" s="53"/>
      <c r="BJ1103" s="53"/>
      <c r="BK1103" s="53"/>
      <c r="BL1103" s="53"/>
      <c r="BM1103" s="53"/>
      <c r="BN1103" s="53"/>
      <c r="BO1103" s="53"/>
      <c r="BP1103" s="53"/>
      <c r="BQ1103" s="53"/>
      <c r="BR1103" s="53"/>
      <c r="BS1103" s="53"/>
      <c r="BT1103" s="53"/>
      <c r="BU1103" s="53"/>
    </row>
    <row r="1104" spans="1:73" s="47" customFormat="1" ht="15.75">
      <c r="A1104" s="88" t="s">
        <v>1718</v>
      </c>
      <c r="B1104" s="45"/>
      <c r="C1104" s="45"/>
      <c r="D1104" s="45"/>
      <c r="E1104" s="45"/>
      <c r="F1104" s="45"/>
      <c r="G1104" s="45"/>
      <c r="H1104" s="45"/>
      <c r="I1104" s="45"/>
      <c r="J1104" s="45"/>
      <c r="K1104" s="44"/>
      <c r="L1104" s="44"/>
      <c r="M1104" s="45"/>
      <c r="N1104" s="45"/>
      <c r="O1104" s="44"/>
      <c r="P1104" s="44"/>
      <c r="Q1104" s="44"/>
      <c r="R1104" s="44"/>
      <c r="S1104" s="44"/>
      <c r="T1104" s="44"/>
      <c r="U1104" s="53"/>
      <c r="V1104" s="53"/>
      <c r="W1104" s="53"/>
      <c r="X1104" s="53"/>
      <c r="Y1104" s="53"/>
      <c r="Z1104" s="53"/>
      <c r="AA1104" s="53"/>
      <c r="AB1104" s="53"/>
      <c r="AC1104" s="53"/>
      <c r="AD1104" s="53"/>
      <c r="AE1104" s="53"/>
      <c r="AF1104" s="53"/>
      <c r="AG1104" s="53"/>
      <c r="AH1104" s="53"/>
      <c r="AI1104" s="53"/>
      <c r="AJ1104" s="53"/>
      <c r="AK1104" s="53"/>
      <c r="AL1104" s="53"/>
      <c r="AM1104" s="53"/>
      <c r="AN1104" s="53"/>
      <c r="AO1104" s="53"/>
      <c r="AP1104" s="53"/>
      <c r="AQ1104" s="53"/>
      <c r="AR1104" s="53"/>
      <c r="AS1104" s="53"/>
      <c r="AT1104" s="53"/>
      <c r="AU1104" s="53"/>
      <c r="AV1104" s="53"/>
      <c r="AW1104" s="53"/>
      <c r="AX1104" s="53"/>
      <c r="AY1104" s="53"/>
      <c r="AZ1104" s="53"/>
      <c r="BA1104" s="53"/>
      <c r="BB1104" s="53"/>
      <c r="BC1104" s="53"/>
      <c r="BD1104" s="53"/>
      <c r="BE1104" s="53"/>
      <c r="BF1104" s="53"/>
      <c r="BG1104" s="53"/>
      <c r="BH1104" s="53"/>
      <c r="BI1104" s="53"/>
      <c r="BJ1104" s="53"/>
      <c r="BK1104" s="53"/>
      <c r="BL1104" s="53"/>
      <c r="BM1104" s="53"/>
      <c r="BN1104" s="53"/>
      <c r="BO1104" s="53"/>
      <c r="BP1104" s="53"/>
      <c r="BQ1104" s="53"/>
      <c r="BR1104" s="53"/>
      <c r="BS1104" s="53"/>
      <c r="BT1104" s="53"/>
      <c r="BU1104" s="53"/>
    </row>
    <row r="1105" spans="1:73" s="47" customFormat="1" ht="15.75">
      <c r="A1105" s="88" t="s">
        <v>1719</v>
      </c>
      <c r="B1105" s="45"/>
      <c r="C1105" s="45"/>
      <c r="D1105" s="45"/>
      <c r="E1105" s="45"/>
      <c r="F1105" s="45"/>
      <c r="G1105" s="45"/>
      <c r="H1105" s="45"/>
      <c r="I1105" s="45"/>
      <c r="J1105" s="45"/>
      <c r="K1105" s="44"/>
      <c r="L1105" s="44"/>
      <c r="M1105" s="45"/>
      <c r="N1105" s="45"/>
      <c r="O1105" s="44"/>
      <c r="P1105" s="44"/>
      <c r="Q1105" s="44"/>
      <c r="R1105" s="44"/>
      <c r="S1105" s="44"/>
      <c r="T1105" s="44"/>
      <c r="U1105" s="53"/>
      <c r="V1105" s="53"/>
      <c r="W1105" s="53"/>
      <c r="X1105" s="53"/>
      <c r="Y1105" s="53"/>
      <c r="Z1105" s="53"/>
      <c r="AA1105" s="53"/>
      <c r="AB1105" s="53"/>
      <c r="AC1105" s="53"/>
      <c r="AD1105" s="53"/>
      <c r="AE1105" s="53"/>
      <c r="AF1105" s="53"/>
      <c r="AG1105" s="53"/>
      <c r="AH1105" s="53"/>
      <c r="AI1105" s="53"/>
      <c r="AJ1105" s="53"/>
      <c r="AK1105" s="53"/>
      <c r="AL1105" s="53"/>
      <c r="AM1105" s="53"/>
      <c r="AN1105" s="53"/>
      <c r="AO1105" s="53"/>
      <c r="AP1105" s="53"/>
      <c r="AQ1105" s="53"/>
      <c r="AR1105" s="53"/>
      <c r="AS1105" s="53"/>
      <c r="AT1105" s="53"/>
      <c r="AU1105" s="53"/>
      <c r="AV1105" s="53"/>
      <c r="AW1105" s="53"/>
      <c r="AX1105" s="53"/>
      <c r="AY1105" s="53"/>
      <c r="AZ1105" s="53"/>
      <c r="BA1105" s="53"/>
      <c r="BB1105" s="53"/>
      <c r="BC1105" s="53"/>
      <c r="BD1105" s="53"/>
      <c r="BE1105" s="53"/>
      <c r="BF1105" s="53"/>
      <c r="BG1105" s="53"/>
      <c r="BH1105" s="53"/>
      <c r="BI1105" s="53"/>
      <c r="BJ1105" s="53"/>
      <c r="BK1105" s="53"/>
      <c r="BL1105" s="53"/>
      <c r="BM1105" s="53"/>
      <c r="BN1105" s="53"/>
      <c r="BO1105" s="53"/>
      <c r="BP1105" s="53"/>
      <c r="BQ1105" s="53"/>
      <c r="BR1105" s="53"/>
      <c r="BS1105" s="53"/>
      <c r="BT1105" s="53"/>
      <c r="BU1105" s="53"/>
    </row>
    <row r="1106" spans="1:73" s="47" customFormat="1" ht="15.75">
      <c r="A1106" s="88" t="s">
        <v>1720</v>
      </c>
      <c r="B1106" s="45"/>
      <c r="C1106" s="45"/>
      <c r="D1106" s="45"/>
      <c r="E1106" s="45"/>
      <c r="F1106" s="45"/>
      <c r="G1106" s="45"/>
      <c r="H1106" s="45"/>
      <c r="I1106" s="45"/>
      <c r="J1106" s="45"/>
      <c r="K1106" s="44"/>
      <c r="L1106" s="44"/>
      <c r="M1106" s="45"/>
      <c r="N1106" s="45"/>
      <c r="O1106" s="44"/>
      <c r="P1106" s="44"/>
      <c r="Q1106" s="44"/>
      <c r="R1106" s="44"/>
      <c r="S1106" s="44"/>
      <c r="T1106" s="44"/>
      <c r="U1106" s="53"/>
      <c r="V1106" s="53"/>
      <c r="W1106" s="53"/>
      <c r="X1106" s="53"/>
      <c r="Y1106" s="53"/>
      <c r="Z1106" s="53"/>
      <c r="AA1106" s="53"/>
      <c r="AB1106" s="53"/>
      <c r="AC1106" s="53"/>
      <c r="AD1106" s="53"/>
      <c r="AE1106" s="53"/>
      <c r="AF1106" s="53"/>
      <c r="AG1106" s="53"/>
      <c r="AH1106" s="53"/>
      <c r="AI1106" s="53"/>
      <c r="AJ1106" s="53"/>
      <c r="AK1106" s="53"/>
      <c r="AL1106" s="53"/>
      <c r="AM1106" s="53"/>
      <c r="AN1106" s="53"/>
      <c r="AO1106" s="53"/>
      <c r="AP1106" s="53"/>
      <c r="AQ1106" s="53"/>
      <c r="AR1106" s="53"/>
      <c r="AS1106" s="53"/>
      <c r="AT1106" s="53"/>
      <c r="AU1106" s="53"/>
      <c r="AV1106" s="53"/>
      <c r="AW1106" s="53"/>
      <c r="AX1106" s="53"/>
      <c r="AY1106" s="53"/>
      <c r="AZ1106" s="53"/>
      <c r="BA1106" s="53"/>
      <c r="BB1106" s="53"/>
      <c r="BC1106" s="53"/>
      <c r="BD1106" s="53"/>
      <c r="BE1106" s="53"/>
      <c r="BF1106" s="53"/>
      <c r="BG1106" s="53"/>
      <c r="BH1106" s="53"/>
      <c r="BI1106" s="53"/>
      <c r="BJ1106" s="53"/>
      <c r="BK1106" s="53"/>
      <c r="BL1106" s="53"/>
      <c r="BM1106" s="53"/>
      <c r="BN1106" s="53"/>
      <c r="BO1106" s="53"/>
      <c r="BP1106" s="53"/>
      <c r="BQ1106" s="53"/>
      <c r="BR1106" s="53"/>
      <c r="BS1106" s="53"/>
      <c r="BT1106" s="53"/>
      <c r="BU1106" s="53"/>
    </row>
    <row r="1107" spans="1:73" s="47" customFormat="1" ht="15.75">
      <c r="A1107" s="88" t="s">
        <v>1721</v>
      </c>
      <c r="B1107" s="45"/>
      <c r="C1107" s="45"/>
      <c r="D1107" s="45"/>
      <c r="E1107" s="45"/>
      <c r="F1107" s="45"/>
      <c r="G1107" s="45"/>
      <c r="H1107" s="45"/>
      <c r="I1107" s="45"/>
      <c r="J1107" s="45"/>
      <c r="K1107" s="44"/>
      <c r="L1107" s="44"/>
      <c r="M1107" s="45"/>
      <c r="N1107" s="45"/>
      <c r="O1107" s="44"/>
      <c r="P1107" s="44"/>
      <c r="Q1107" s="44"/>
      <c r="R1107" s="44"/>
      <c r="S1107" s="44"/>
      <c r="T1107" s="44"/>
      <c r="U1107" s="53"/>
      <c r="V1107" s="53"/>
      <c r="W1107" s="53"/>
      <c r="X1107" s="53"/>
      <c r="Y1107" s="53"/>
      <c r="Z1107" s="53"/>
      <c r="AA1107" s="53"/>
      <c r="AB1107" s="53"/>
      <c r="AC1107" s="53"/>
      <c r="AD1107" s="53"/>
      <c r="AE1107" s="53"/>
      <c r="AF1107" s="53"/>
      <c r="AG1107" s="53"/>
      <c r="AH1107" s="53"/>
      <c r="AI1107" s="53"/>
      <c r="AJ1107" s="53"/>
      <c r="AK1107" s="53"/>
      <c r="AL1107" s="53"/>
      <c r="AM1107" s="53"/>
      <c r="AN1107" s="53"/>
      <c r="AO1107" s="53"/>
      <c r="AP1107" s="53"/>
      <c r="AQ1107" s="53"/>
      <c r="AR1107" s="53"/>
      <c r="AS1107" s="53"/>
      <c r="AT1107" s="53"/>
      <c r="AU1107" s="53"/>
      <c r="AV1107" s="53"/>
      <c r="AW1107" s="53"/>
      <c r="AX1107" s="53"/>
      <c r="AY1107" s="53"/>
      <c r="AZ1107" s="53"/>
      <c r="BA1107" s="53"/>
      <c r="BB1107" s="53"/>
      <c r="BC1107" s="53"/>
      <c r="BD1107" s="53"/>
      <c r="BE1107" s="53"/>
      <c r="BF1107" s="53"/>
      <c r="BG1107" s="53"/>
      <c r="BH1107" s="53"/>
      <c r="BI1107" s="53"/>
      <c r="BJ1107" s="53"/>
      <c r="BK1107" s="53"/>
      <c r="BL1107" s="53"/>
      <c r="BM1107" s="53"/>
      <c r="BN1107" s="53"/>
      <c r="BO1107" s="53"/>
      <c r="BP1107" s="53"/>
      <c r="BQ1107" s="53"/>
      <c r="BR1107" s="53"/>
      <c r="BS1107" s="53"/>
      <c r="BT1107" s="53"/>
      <c r="BU1107" s="53"/>
    </row>
    <row r="1108" spans="1:73" s="47" customFormat="1" ht="15.75">
      <c r="A1108" s="88" t="s">
        <v>1722</v>
      </c>
      <c r="B1108" s="45"/>
      <c r="C1108" s="45"/>
      <c r="D1108" s="45"/>
      <c r="E1108" s="45"/>
      <c r="F1108" s="45"/>
      <c r="G1108" s="45"/>
      <c r="H1108" s="45"/>
      <c r="I1108" s="45"/>
      <c r="J1108" s="45"/>
      <c r="K1108" s="44"/>
      <c r="L1108" s="44"/>
      <c r="M1108" s="45"/>
      <c r="N1108" s="45"/>
      <c r="O1108" s="44"/>
      <c r="P1108" s="44"/>
      <c r="Q1108" s="44"/>
      <c r="R1108" s="44"/>
      <c r="S1108" s="44"/>
      <c r="T1108" s="44"/>
      <c r="U1108" s="53"/>
      <c r="V1108" s="53"/>
      <c r="W1108" s="53"/>
      <c r="X1108" s="53"/>
      <c r="Y1108" s="53"/>
      <c r="Z1108" s="53"/>
      <c r="AA1108" s="53"/>
      <c r="AB1108" s="53"/>
      <c r="AC1108" s="53"/>
      <c r="AD1108" s="53"/>
      <c r="AE1108" s="53"/>
      <c r="AF1108" s="53"/>
      <c r="AG1108" s="53"/>
      <c r="AH1108" s="53"/>
      <c r="AI1108" s="53"/>
      <c r="AJ1108" s="53"/>
      <c r="AK1108" s="53"/>
      <c r="AL1108" s="53"/>
      <c r="AM1108" s="53"/>
      <c r="AN1108" s="53"/>
      <c r="AO1108" s="53"/>
      <c r="AP1108" s="53"/>
      <c r="AQ1108" s="53"/>
      <c r="AR1108" s="53"/>
      <c r="AS1108" s="53"/>
      <c r="AT1108" s="53"/>
      <c r="AU1108" s="53"/>
      <c r="AV1108" s="53"/>
      <c r="AW1108" s="53"/>
      <c r="AX1108" s="53"/>
      <c r="AY1108" s="53"/>
      <c r="AZ1108" s="53"/>
      <c r="BA1108" s="53"/>
      <c r="BB1108" s="53"/>
      <c r="BC1108" s="53"/>
      <c r="BD1108" s="53"/>
      <c r="BE1108" s="53"/>
      <c r="BF1108" s="53"/>
      <c r="BG1108" s="53"/>
      <c r="BH1108" s="53"/>
      <c r="BI1108" s="53"/>
      <c r="BJ1108" s="53"/>
      <c r="BK1108" s="53"/>
      <c r="BL1108" s="53"/>
      <c r="BM1108" s="53"/>
      <c r="BN1108" s="53"/>
      <c r="BO1108" s="53"/>
      <c r="BP1108" s="53"/>
      <c r="BQ1108" s="53"/>
      <c r="BR1108" s="53"/>
      <c r="BS1108" s="53"/>
      <c r="BT1108" s="53"/>
      <c r="BU1108" s="53"/>
    </row>
    <row r="1109" spans="1:73" s="47" customFormat="1" ht="15.75">
      <c r="A1109" s="88" t="s">
        <v>1723</v>
      </c>
      <c r="B1109" s="45"/>
      <c r="C1109" s="45"/>
      <c r="D1109" s="45"/>
      <c r="E1109" s="45"/>
      <c r="F1109" s="45"/>
      <c r="G1109" s="45"/>
      <c r="H1109" s="45"/>
      <c r="I1109" s="45"/>
      <c r="J1109" s="45"/>
      <c r="K1109" s="44"/>
      <c r="L1109" s="44"/>
      <c r="M1109" s="45"/>
      <c r="N1109" s="45"/>
      <c r="O1109" s="44"/>
      <c r="P1109" s="44"/>
      <c r="Q1109" s="44"/>
      <c r="R1109" s="44"/>
      <c r="S1109" s="44"/>
      <c r="T1109" s="44"/>
      <c r="U1109" s="53"/>
      <c r="V1109" s="53"/>
      <c r="W1109" s="53"/>
      <c r="X1109" s="53"/>
      <c r="Y1109" s="53"/>
      <c r="Z1109" s="53"/>
      <c r="AA1109" s="53"/>
      <c r="AB1109" s="53"/>
      <c r="AC1109" s="53"/>
      <c r="AD1109" s="53"/>
      <c r="AE1109" s="53"/>
      <c r="AF1109" s="53"/>
      <c r="AG1109" s="53"/>
      <c r="AH1109" s="53"/>
      <c r="AI1109" s="53"/>
      <c r="AJ1109" s="53"/>
      <c r="AK1109" s="53"/>
      <c r="AL1109" s="53"/>
      <c r="AM1109" s="53"/>
      <c r="AN1109" s="53"/>
      <c r="AO1109" s="53"/>
      <c r="AP1109" s="53"/>
      <c r="AQ1109" s="53"/>
      <c r="AR1109" s="53"/>
      <c r="AS1109" s="53"/>
      <c r="AT1109" s="53"/>
      <c r="AU1109" s="53"/>
      <c r="AV1109" s="53"/>
      <c r="AW1109" s="53"/>
      <c r="AX1109" s="53"/>
      <c r="AY1109" s="53"/>
      <c r="AZ1109" s="53"/>
      <c r="BA1109" s="53"/>
      <c r="BB1109" s="53"/>
      <c r="BC1109" s="53"/>
      <c r="BD1109" s="53"/>
      <c r="BE1109" s="53"/>
      <c r="BF1109" s="53"/>
      <c r="BG1109" s="53"/>
      <c r="BH1109" s="53"/>
      <c r="BI1109" s="53"/>
      <c r="BJ1109" s="53"/>
      <c r="BK1109" s="53"/>
      <c r="BL1109" s="53"/>
      <c r="BM1109" s="53"/>
      <c r="BN1109" s="53"/>
      <c r="BO1109" s="53"/>
      <c r="BP1109" s="53"/>
      <c r="BQ1109" s="53"/>
      <c r="BR1109" s="53"/>
      <c r="BS1109" s="53"/>
      <c r="BT1109" s="53"/>
      <c r="BU1109" s="53"/>
    </row>
    <row r="1110" spans="1:73" s="47" customFormat="1" ht="15.75">
      <c r="A1110" s="88" t="s">
        <v>1724</v>
      </c>
      <c r="B1110" s="45"/>
      <c r="C1110" s="45"/>
      <c r="D1110" s="45"/>
      <c r="E1110" s="45"/>
      <c r="F1110" s="45"/>
      <c r="G1110" s="45"/>
      <c r="H1110" s="45"/>
      <c r="I1110" s="45"/>
      <c r="J1110" s="45"/>
      <c r="K1110" s="44"/>
      <c r="L1110" s="44"/>
      <c r="M1110" s="45"/>
      <c r="N1110" s="45"/>
      <c r="O1110" s="44"/>
      <c r="P1110" s="44"/>
      <c r="Q1110" s="44"/>
      <c r="R1110" s="44"/>
      <c r="S1110" s="44"/>
      <c r="T1110" s="44"/>
      <c r="U1110" s="53"/>
      <c r="V1110" s="53"/>
      <c r="W1110" s="53"/>
      <c r="X1110" s="53"/>
      <c r="Y1110" s="53"/>
      <c r="Z1110" s="53"/>
      <c r="AA1110" s="53"/>
      <c r="AB1110" s="53"/>
      <c r="AC1110" s="53"/>
      <c r="AD1110" s="53"/>
      <c r="AE1110" s="53"/>
      <c r="AF1110" s="53"/>
      <c r="AG1110" s="53"/>
      <c r="AH1110" s="53"/>
      <c r="AI1110" s="53"/>
      <c r="AJ1110" s="53"/>
      <c r="AK1110" s="53"/>
      <c r="AL1110" s="53"/>
      <c r="AM1110" s="53"/>
      <c r="AN1110" s="53"/>
      <c r="AO1110" s="53"/>
      <c r="AP1110" s="53"/>
      <c r="AQ1110" s="53"/>
      <c r="AR1110" s="53"/>
      <c r="AS1110" s="53"/>
      <c r="AT1110" s="53"/>
      <c r="AU1110" s="53"/>
      <c r="AV1110" s="53"/>
      <c r="AW1110" s="53"/>
      <c r="AX1110" s="53"/>
      <c r="AY1110" s="53"/>
      <c r="AZ1110" s="53"/>
      <c r="BA1110" s="53"/>
      <c r="BB1110" s="53"/>
      <c r="BC1110" s="53"/>
      <c r="BD1110" s="53"/>
      <c r="BE1110" s="53"/>
      <c r="BF1110" s="53"/>
      <c r="BG1110" s="53"/>
      <c r="BH1110" s="53"/>
      <c r="BI1110" s="53"/>
      <c r="BJ1110" s="53"/>
      <c r="BK1110" s="53"/>
      <c r="BL1110" s="53"/>
      <c r="BM1110" s="53"/>
      <c r="BN1110" s="53"/>
      <c r="BO1110" s="53"/>
      <c r="BP1110" s="53"/>
      <c r="BQ1110" s="53"/>
      <c r="BR1110" s="53"/>
      <c r="BS1110" s="53"/>
      <c r="BT1110" s="53"/>
      <c r="BU1110" s="53"/>
    </row>
    <row r="1111" spans="1:73" s="47" customFormat="1" ht="15.75">
      <c r="A1111" s="88" t="s">
        <v>1725</v>
      </c>
      <c r="B1111" s="45"/>
      <c r="C1111" s="45"/>
      <c r="D1111" s="45"/>
      <c r="E1111" s="45"/>
      <c r="F1111" s="45"/>
      <c r="G1111" s="45"/>
      <c r="H1111" s="45"/>
      <c r="I1111" s="45"/>
      <c r="J1111" s="45"/>
      <c r="K1111" s="44"/>
      <c r="L1111" s="44"/>
      <c r="M1111" s="45"/>
      <c r="N1111" s="45"/>
      <c r="O1111" s="44"/>
      <c r="P1111" s="44"/>
      <c r="Q1111" s="44"/>
      <c r="R1111" s="44"/>
      <c r="S1111" s="44"/>
      <c r="T1111" s="44"/>
      <c r="U1111" s="53"/>
      <c r="V1111" s="53"/>
      <c r="W1111" s="53"/>
      <c r="X1111" s="53"/>
      <c r="Y1111" s="53"/>
      <c r="Z1111" s="53"/>
      <c r="AA1111" s="53"/>
      <c r="AB1111" s="53"/>
      <c r="AC1111" s="53"/>
      <c r="AD1111" s="53"/>
      <c r="AE1111" s="53"/>
      <c r="AF1111" s="53"/>
      <c r="AG1111" s="53"/>
      <c r="AH1111" s="53"/>
      <c r="AI1111" s="53"/>
      <c r="AJ1111" s="53"/>
      <c r="AK1111" s="53"/>
      <c r="AL1111" s="53"/>
      <c r="AM1111" s="53"/>
      <c r="AN1111" s="53"/>
      <c r="AO1111" s="53"/>
      <c r="AP1111" s="53"/>
      <c r="AQ1111" s="53"/>
      <c r="AR1111" s="53"/>
      <c r="AS1111" s="53"/>
      <c r="AT1111" s="53"/>
      <c r="AU1111" s="53"/>
      <c r="AV1111" s="53"/>
      <c r="AW1111" s="53"/>
      <c r="AX1111" s="53"/>
      <c r="AY1111" s="53"/>
      <c r="AZ1111" s="53"/>
      <c r="BA1111" s="53"/>
      <c r="BB1111" s="53"/>
      <c r="BC1111" s="53"/>
      <c r="BD1111" s="53"/>
      <c r="BE1111" s="53"/>
      <c r="BF1111" s="53"/>
      <c r="BG1111" s="53"/>
      <c r="BH1111" s="53"/>
      <c r="BI1111" s="53"/>
      <c r="BJ1111" s="53"/>
      <c r="BK1111" s="53"/>
      <c r="BL1111" s="53"/>
      <c r="BM1111" s="53"/>
      <c r="BN1111" s="53"/>
      <c r="BO1111" s="53"/>
      <c r="BP1111" s="53"/>
      <c r="BQ1111" s="53"/>
      <c r="BR1111" s="53"/>
      <c r="BS1111" s="53"/>
      <c r="BT1111" s="53"/>
      <c r="BU1111" s="53"/>
    </row>
    <row r="1112" spans="1:73" s="47" customFormat="1" ht="15.75">
      <c r="A1112" s="88" t="s">
        <v>1726</v>
      </c>
      <c r="B1112" s="45"/>
      <c r="C1112" s="45"/>
      <c r="D1112" s="45"/>
      <c r="E1112" s="45"/>
      <c r="F1112" s="45"/>
      <c r="G1112" s="45"/>
      <c r="H1112" s="45"/>
      <c r="I1112" s="45"/>
      <c r="J1112" s="45"/>
      <c r="K1112" s="44"/>
      <c r="L1112" s="44"/>
      <c r="M1112" s="45"/>
      <c r="N1112" s="45"/>
      <c r="O1112" s="44"/>
      <c r="P1112" s="44"/>
      <c r="Q1112" s="44"/>
      <c r="R1112" s="44"/>
      <c r="S1112" s="44"/>
      <c r="T1112" s="44"/>
      <c r="U1112" s="53"/>
      <c r="V1112" s="53"/>
      <c r="W1112" s="53"/>
      <c r="X1112" s="53"/>
      <c r="Y1112" s="53"/>
      <c r="Z1112" s="53"/>
      <c r="AA1112" s="53"/>
      <c r="AB1112" s="53"/>
      <c r="AC1112" s="53"/>
      <c r="AD1112" s="53"/>
      <c r="AE1112" s="53"/>
      <c r="AF1112" s="53"/>
      <c r="AG1112" s="53"/>
      <c r="AH1112" s="53"/>
      <c r="AI1112" s="53"/>
      <c r="AJ1112" s="53"/>
      <c r="AK1112" s="53"/>
      <c r="AL1112" s="53"/>
      <c r="AM1112" s="53"/>
      <c r="AN1112" s="53"/>
      <c r="AO1112" s="53"/>
      <c r="AP1112" s="53"/>
      <c r="AQ1112" s="53"/>
      <c r="AR1112" s="53"/>
      <c r="AS1112" s="53"/>
      <c r="AT1112" s="53"/>
      <c r="AU1112" s="53"/>
      <c r="AV1112" s="53"/>
      <c r="AW1112" s="53"/>
      <c r="AX1112" s="53"/>
      <c r="AY1112" s="53"/>
      <c r="AZ1112" s="53"/>
      <c r="BA1112" s="53"/>
      <c r="BB1112" s="53"/>
      <c r="BC1112" s="53"/>
      <c r="BD1112" s="53"/>
      <c r="BE1112" s="53"/>
      <c r="BF1112" s="53"/>
      <c r="BG1112" s="53"/>
      <c r="BH1112" s="53"/>
      <c r="BI1112" s="53"/>
      <c r="BJ1112" s="53"/>
      <c r="BK1112" s="53"/>
      <c r="BL1112" s="53"/>
      <c r="BM1112" s="53"/>
      <c r="BN1112" s="53"/>
      <c r="BO1112" s="53"/>
      <c r="BP1112" s="53"/>
      <c r="BQ1112" s="53"/>
      <c r="BR1112" s="53"/>
      <c r="BS1112" s="53"/>
      <c r="BT1112" s="53"/>
      <c r="BU1112" s="53"/>
    </row>
    <row r="1113" spans="1:73" s="47" customFormat="1" ht="15.75">
      <c r="A1113" s="88" t="s">
        <v>1727</v>
      </c>
      <c r="B1113" s="45"/>
      <c r="C1113" s="45"/>
      <c r="D1113" s="45"/>
      <c r="E1113" s="45"/>
      <c r="F1113" s="45"/>
      <c r="G1113" s="45"/>
      <c r="H1113" s="45"/>
      <c r="I1113" s="45"/>
      <c r="J1113" s="45"/>
      <c r="K1113" s="44"/>
      <c r="L1113" s="44"/>
      <c r="M1113" s="45"/>
      <c r="N1113" s="45"/>
      <c r="O1113" s="44"/>
      <c r="P1113" s="44"/>
      <c r="Q1113" s="44"/>
      <c r="R1113" s="44"/>
      <c r="S1113" s="44"/>
      <c r="T1113" s="44"/>
      <c r="U1113" s="53"/>
      <c r="V1113" s="53"/>
      <c r="W1113" s="53"/>
      <c r="X1113" s="53"/>
      <c r="Y1113" s="53"/>
      <c r="Z1113" s="53"/>
      <c r="AA1113" s="53"/>
      <c r="AB1113" s="53"/>
      <c r="AC1113" s="53"/>
      <c r="AD1113" s="53"/>
      <c r="AE1113" s="53"/>
      <c r="AF1113" s="53"/>
      <c r="AG1113" s="53"/>
      <c r="AH1113" s="53"/>
      <c r="AI1113" s="53"/>
      <c r="AJ1113" s="53"/>
      <c r="AK1113" s="53"/>
      <c r="AL1113" s="53"/>
      <c r="AM1113" s="53"/>
      <c r="AN1113" s="53"/>
      <c r="AO1113" s="53"/>
      <c r="AP1113" s="53"/>
      <c r="AQ1113" s="53"/>
      <c r="AR1113" s="53"/>
      <c r="AS1113" s="53"/>
      <c r="AT1113" s="53"/>
      <c r="AU1113" s="53"/>
      <c r="AV1113" s="53"/>
      <c r="AW1113" s="53"/>
      <c r="AX1113" s="53"/>
      <c r="AY1113" s="53"/>
      <c r="AZ1113" s="53"/>
      <c r="BA1113" s="53"/>
      <c r="BB1113" s="53"/>
      <c r="BC1113" s="53"/>
      <c r="BD1113" s="53"/>
      <c r="BE1113" s="53"/>
      <c r="BF1113" s="53"/>
      <c r="BG1113" s="53"/>
      <c r="BH1113" s="53"/>
      <c r="BI1113" s="53"/>
      <c r="BJ1113" s="53"/>
      <c r="BK1113" s="53"/>
      <c r="BL1113" s="53"/>
      <c r="BM1113" s="53"/>
      <c r="BN1113" s="53"/>
      <c r="BO1113" s="53"/>
      <c r="BP1113" s="53"/>
      <c r="BQ1113" s="53"/>
      <c r="BR1113" s="53"/>
      <c r="BS1113" s="53"/>
      <c r="BT1113" s="53"/>
      <c r="BU1113" s="53"/>
    </row>
    <row r="1114" spans="1:73" s="47" customFormat="1" ht="15.75">
      <c r="A1114" s="88" t="s">
        <v>1728</v>
      </c>
      <c r="B1114" s="45"/>
      <c r="C1114" s="45"/>
      <c r="D1114" s="45"/>
      <c r="E1114" s="45"/>
      <c r="F1114" s="45"/>
      <c r="G1114" s="45"/>
      <c r="H1114" s="45"/>
      <c r="I1114" s="45"/>
      <c r="J1114" s="45"/>
      <c r="K1114" s="44"/>
      <c r="L1114" s="44"/>
      <c r="M1114" s="45"/>
      <c r="N1114" s="45"/>
      <c r="O1114" s="44"/>
      <c r="P1114" s="44"/>
      <c r="Q1114" s="44"/>
      <c r="R1114" s="44"/>
      <c r="S1114" s="44"/>
      <c r="T1114" s="44"/>
      <c r="U1114" s="53"/>
      <c r="V1114" s="53"/>
      <c r="W1114" s="53"/>
      <c r="X1114" s="53"/>
      <c r="Y1114" s="53"/>
      <c r="Z1114" s="53"/>
      <c r="AA1114" s="53"/>
      <c r="AB1114" s="53"/>
      <c r="AC1114" s="53"/>
      <c r="AD1114" s="53"/>
      <c r="AE1114" s="53"/>
      <c r="AF1114" s="53"/>
      <c r="AG1114" s="53"/>
      <c r="AH1114" s="53"/>
      <c r="AI1114" s="53"/>
      <c r="AJ1114" s="53"/>
      <c r="AK1114" s="53"/>
      <c r="AL1114" s="53"/>
      <c r="AM1114" s="53"/>
      <c r="AN1114" s="53"/>
      <c r="AO1114" s="53"/>
      <c r="AP1114" s="53"/>
      <c r="AQ1114" s="53"/>
      <c r="AR1114" s="53"/>
      <c r="AS1114" s="53"/>
      <c r="AT1114" s="53"/>
      <c r="AU1114" s="53"/>
      <c r="AV1114" s="53"/>
      <c r="AW1114" s="53"/>
      <c r="AX1114" s="53"/>
      <c r="AY1114" s="53"/>
      <c r="AZ1114" s="53"/>
      <c r="BA1114" s="53"/>
      <c r="BB1114" s="53"/>
      <c r="BC1114" s="53"/>
      <c r="BD1114" s="53"/>
      <c r="BE1114" s="53"/>
      <c r="BF1114" s="53"/>
      <c r="BG1114" s="53"/>
      <c r="BH1114" s="53"/>
      <c r="BI1114" s="53"/>
      <c r="BJ1114" s="53"/>
      <c r="BK1114" s="53"/>
      <c r="BL1114" s="53"/>
      <c r="BM1114" s="53"/>
      <c r="BN1114" s="53"/>
      <c r="BO1114" s="53"/>
      <c r="BP1114" s="53"/>
      <c r="BQ1114" s="53"/>
      <c r="BR1114" s="53"/>
      <c r="BS1114" s="53"/>
      <c r="BT1114" s="53"/>
      <c r="BU1114" s="53"/>
    </row>
    <row r="1115" spans="1:73" s="47" customFormat="1" ht="15.75">
      <c r="A1115" s="88" t="s">
        <v>1729</v>
      </c>
      <c r="B1115" s="45"/>
      <c r="C1115" s="45"/>
      <c r="D1115" s="45"/>
      <c r="E1115" s="45"/>
      <c r="F1115" s="45"/>
      <c r="G1115" s="45"/>
      <c r="H1115" s="45"/>
      <c r="I1115" s="45"/>
      <c r="J1115" s="45"/>
      <c r="K1115" s="44"/>
      <c r="L1115" s="44"/>
      <c r="M1115" s="45"/>
      <c r="N1115" s="45"/>
      <c r="O1115" s="44"/>
      <c r="P1115" s="44"/>
      <c r="Q1115" s="44"/>
      <c r="R1115" s="44"/>
      <c r="S1115" s="44"/>
      <c r="T1115" s="44"/>
      <c r="U1115" s="53"/>
      <c r="V1115" s="53"/>
      <c r="W1115" s="53"/>
      <c r="X1115" s="53"/>
      <c r="Y1115" s="53"/>
      <c r="Z1115" s="53"/>
      <c r="AA1115" s="53"/>
      <c r="AB1115" s="53"/>
      <c r="AC1115" s="53"/>
      <c r="AD1115" s="53"/>
      <c r="AE1115" s="53"/>
      <c r="AF1115" s="53"/>
      <c r="AG1115" s="53"/>
      <c r="AH1115" s="53"/>
      <c r="AI1115" s="53"/>
      <c r="AJ1115" s="53"/>
      <c r="AK1115" s="53"/>
      <c r="AL1115" s="53"/>
      <c r="AM1115" s="53"/>
      <c r="AN1115" s="53"/>
      <c r="AO1115" s="53"/>
      <c r="AP1115" s="53"/>
      <c r="AQ1115" s="53"/>
      <c r="AR1115" s="53"/>
      <c r="AS1115" s="53"/>
      <c r="AT1115" s="53"/>
      <c r="AU1115" s="53"/>
      <c r="AV1115" s="53"/>
      <c r="AW1115" s="53"/>
      <c r="AX1115" s="53"/>
      <c r="AY1115" s="53"/>
      <c r="AZ1115" s="53"/>
      <c r="BA1115" s="53"/>
      <c r="BB1115" s="53"/>
      <c r="BC1115" s="53"/>
      <c r="BD1115" s="53"/>
      <c r="BE1115" s="53"/>
      <c r="BF1115" s="53"/>
      <c r="BG1115" s="53"/>
      <c r="BH1115" s="53"/>
      <c r="BI1115" s="53"/>
      <c r="BJ1115" s="53"/>
      <c r="BK1115" s="53"/>
      <c r="BL1115" s="53"/>
      <c r="BM1115" s="53"/>
      <c r="BN1115" s="53"/>
      <c r="BO1115" s="53"/>
      <c r="BP1115" s="53"/>
      <c r="BQ1115" s="53"/>
      <c r="BR1115" s="53"/>
      <c r="BS1115" s="53"/>
      <c r="BT1115" s="53"/>
      <c r="BU1115" s="53"/>
    </row>
    <row r="1116" spans="1:73" s="47" customFormat="1" ht="15.75">
      <c r="A1116" s="88" t="s">
        <v>1730</v>
      </c>
      <c r="B1116" s="45"/>
      <c r="C1116" s="45"/>
      <c r="D1116" s="45"/>
      <c r="E1116" s="45"/>
      <c r="F1116" s="45"/>
      <c r="G1116" s="45"/>
      <c r="H1116" s="45"/>
      <c r="I1116" s="45"/>
      <c r="J1116" s="45"/>
      <c r="K1116" s="44"/>
      <c r="L1116" s="44"/>
      <c r="M1116" s="45"/>
      <c r="N1116" s="45"/>
      <c r="O1116" s="44"/>
      <c r="P1116" s="44"/>
      <c r="Q1116" s="44"/>
      <c r="R1116" s="44"/>
      <c r="S1116" s="44"/>
      <c r="T1116" s="44"/>
      <c r="U1116" s="53"/>
      <c r="V1116" s="53"/>
      <c r="W1116" s="53"/>
      <c r="X1116" s="53"/>
      <c r="Y1116" s="53"/>
      <c r="Z1116" s="53"/>
      <c r="AA1116" s="53"/>
      <c r="AB1116" s="53"/>
      <c r="AC1116" s="53"/>
      <c r="AD1116" s="53"/>
      <c r="AE1116" s="53"/>
      <c r="AF1116" s="53"/>
      <c r="AG1116" s="53"/>
      <c r="AH1116" s="53"/>
      <c r="AI1116" s="53"/>
      <c r="AJ1116" s="53"/>
      <c r="AK1116" s="53"/>
      <c r="AL1116" s="53"/>
      <c r="AM1116" s="53"/>
      <c r="AN1116" s="53"/>
      <c r="AO1116" s="53"/>
      <c r="AP1116" s="53"/>
      <c r="AQ1116" s="53"/>
      <c r="AR1116" s="53"/>
      <c r="AS1116" s="53"/>
      <c r="AT1116" s="53"/>
      <c r="AU1116" s="53"/>
      <c r="AV1116" s="53"/>
      <c r="AW1116" s="53"/>
      <c r="AX1116" s="53"/>
      <c r="AY1116" s="53"/>
      <c r="AZ1116" s="53"/>
      <c r="BA1116" s="53"/>
      <c r="BB1116" s="53"/>
      <c r="BC1116" s="53"/>
      <c r="BD1116" s="53"/>
      <c r="BE1116" s="53"/>
      <c r="BF1116" s="53"/>
      <c r="BG1116" s="53"/>
      <c r="BH1116" s="53"/>
      <c r="BI1116" s="53"/>
      <c r="BJ1116" s="53"/>
      <c r="BK1116" s="53"/>
      <c r="BL1116" s="53"/>
      <c r="BM1116" s="53"/>
      <c r="BN1116" s="53"/>
      <c r="BO1116" s="53"/>
      <c r="BP1116" s="53"/>
      <c r="BQ1116" s="53"/>
      <c r="BR1116" s="53"/>
      <c r="BS1116" s="53"/>
      <c r="BT1116" s="53"/>
      <c r="BU1116" s="53"/>
    </row>
    <row r="1117" spans="1:73" s="47" customFormat="1" ht="15.75">
      <c r="A1117" s="88" t="s">
        <v>1731</v>
      </c>
      <c r="B1117" s="45"/>
      <c r="C1117" s="45"/>
      <c r="D1117" s="45"/>
      <c r="E1117" s="45"/>
      <c r="F1117" s="45"/>
      <c r="G1117" s="45"/>
      <c r="H1117" s="45"/>
      <c r="I1117" s="45"/>
      <c r="J1117" s="45"/>
      <c r="K1117" s="44"/>
      <c r="L1117" s="44"/>
      <c r="M1117" s="45"/>
      <c r="N1117" s="45"/>
      <c r="O1117" s="44"/>
      <c r="P1117" s="44"/>
      <c r="Q1117" s="44"/>
      <c r="R1117" s="44"/>
      <c r="S1117" s="44"/>
      <c r="T1117" s="44"/>
      <c r="U1117" s="53"/>
      <c r="V1117" s="53"/>
      <c r="W1117" s="53"/>
      <c r="X1117" s="53"/>
      <c r="Y1117" s="53"/>
      <c r="Z1117" s="53"/>
      <c r="AA1117" s="53"/>
      <c r="AB1117" s="53"/>
      <c r="AC1117" s="53"/>
      <c r="AD1117" s="53"/>
      <c r="AE1117" s="53"/>
      <c r="AF1117" s="53"/>
      <c r="AG1117" s="53"/>
      <c r="AH1117" s="53"/>
      <c r="AI1117" s="53"/>
      <c r="AJ1117" s="53"/>
      <c r="AK1117" s="53"/>
      <c r="AL1117" s="53"/>
      <c r="AM1117" s="53"/>
      <c r="AN1117" s="53"/>
      <c r="AO1117" s="53"/>
      <c r="AP1117" s="53"/>
      <c r="AQ1117" s="53"/>
      <c r="AR1117" s="53"/>
      <c r="AS1117" s="53"/>
      <c r="AT1117" s="53"/>
      <c r="AU1117" s="53"/>
      <c r="AV1117" s="53"/>
      <c r="AW1117" s="53"/>
      <c r="AX1117" s="53"/>
      <c r="AY1117" s="53"/>
      <c r="AZ1117" s="53"/>
      <c r="BA1117" s="53"/>
      <c r="BB1117" s="53"/>
      <c r="BC1117" s="53"/>
      <c r="BD1117" s="53"/>
      <c r="BE1117" s="53"/>
      <c r="BF1117" s="53"/>
      <c r="BG1117" s="53"/>
      <c r="BH1117" s="53"/>
      <c r="BI1117" s="53"/>
      <c r="BJ1117" s="53"/>
      <c r="BK1117" s="53"/>
      <c r="BL1117" s="53"/>
      <c r="BM1117" s="53"/>
      <c r="BN1117" s="53"/>
      <c r="BO1117" s="53"/>
      <c r="BP1117" s="53"/>
      <c r="BQ1117" s="53"/>
      <c r="BR1117" s="53"/>
      <c r="BS1117" s="53"/>
      <c r="BT1117" s="53"/>
      <c r="BU1117" s="53"/>
    </row>
    <row r="1118" spans="1:73" s="47" customFormat="1" ht="15.75">
      <c r="A1118" s="88" t="s">
        <v>1732</v>
      </c>
      <c r="B1118" s="45"/>
      <c r="C1118" s="45"/>
      <c r="D1118" s="45"/>
      <c r="E1118" s="45"/>
      <c r="F1118" s="45"/>
      <c r="G1118" s="45"/>
      <c r="H1118" s="45"/>
      <c r="I1118" s="45"/>
      <c r="J1118" s="45"/>
      <c r="K1118" s="44"/>
      <c r="L1118" s="44"/>
      <c r="M1118" s="45"/>
      <c r="N1118" s="45"/>
      <c r="O1118" s="44"/>
      <c r="P1118" s="44"/>
      <c r="Q1118" s="44"/>
      <c r="R1118" s="44"/>
      <c r="S1118" s="44"/>
      <c r="T1118" s="44"/>
      <c r="U1118" s="53"/>
      <c r="V1118" s="53"/>
      <c r="W1118" s="53"/>
      <c r="X1118" s="53"/>
      <c r="Y1118" s="53"/>
      <c r="Z1118" s="53"/>
      <c r="AA1118" s="53"/>
      <c r="AB1118" s="53"/>
      <c r="AC1118" s="53"/>
      <c r="AD1118" s="53"/>
      <c r="AE1118" s="53"/>
      <c r="AF1118" s="53"/>
      <c r="AG1118" s="53"/>
      <c r="AH1118" s="53"/>
      <c r="AI1118" s="53"/>
      <c r="AJ1118" s="53"/>
      <c r="AK1118" s="53"/>
      <c r="AL1118" s="53"/>
      <c r="AM1118" s="53"/>
      <c r="AN1118" s="53"/>
      <c r="AO1118" s="53"/>
      <c r="AP1118" s="53"/>
      <c r="AQ1118" s="53"/>
      <c r="AR1118" s="53"/>
      <c r="AS1118" s="53"/>
      <c r="AT1118" s="53"/>
      <c r="AU1118" s="53"/>
      <c r="AV1118" s="53"/>
      <c r="AW1118" s="53"/>
      <c r="AX1118" s="53"/>
      <c r="AY1118" s="53"/>
      <c r="AZ1118" s="53"/>
      <c r="BA1118" s="53"/>
      <c r="BB1118" s="53"/>
      <c r="BC1118" s="53"/>
      <c r="BD1118" s="53"/>
      <c r="BE1118" s="53"/>
      <c r="BF1118" s="53"/>
      <c r="BG1118" s="53"/>
      <c r="BH1118" s="53"/>
      <c r="BI1118" s="53"/>
      <c r="BJ1118" s="53"/>
      <c r="BK1118" s="53"/>
      <c r="BL1118" s="53"/>
      <c r="BM1118" s="53"/>
      <c r="BN1118" s="53"/>
      <c r="BO1118" s="53"/>
      <c r="BP1118" s="53"/>
      <c r="BQ1118" s="53"/>
      <c r="BR1118" s="53"/>
      <c r="BS1118" s="53"/>
      <c r="BT1118" s="53"/>
      <c r="BU1118" s="53"/>
    </row>
    <row r="1119" spans="1:73" s="47" customFormat="1" ht="15.75">
      <c r="A1119" s="88" t="s">
        <v>1733</v>
      </c>
      <c r="B1119" s="45"/>
      <c r="C1119" s="45"/>
      <c r="D1119" s="45"/>
      <c r="E1119" s="45"/>
      <c r="F1119" s="45"/>
      <c r="G1119" s="45"/>
      <c r="H1119" s="45"/>
      <c r="I1119" s="45"/>
      <c r="J1119" s="45"/>
      <c r="K1119" s="44"/>
      <c r="L1119" s="44"/>
      <c r="M1119" s="45"/>
      <c r="N1119" s="45"/>
      <c r="O1119" s="44"/>
      <c r="P1119" s="44"/>
      <c r="Q1119" s="44"/>
      <c r="R1119" s="44"/>
      <c r="S1119" s="44"/>
      <c r="T1119" s="44"/>
      <c r="U1119" s="53"/>
      <c r="V1119" s="53"/>
      <c r="W1119" s="53"/>
      <c r="X1119" s="53"/>
      <c r="Y1119" s="53"/>
      <c r="Z1119" s="53"/>
      <c r="AA1119" s="53"/>
      <c r="AB1119" s="53"/>
      <c r="AC1119" s="53"/>
      <c r="AD1119" s="53"/>
      <c r="AE1119" s="53"/>
      <c r="AF1119" s="53"/>
      <c r="AG1119" s="53"/>
      <c r="AH1119" s="53"/>
      <c r="AI1119" s="53"/>
      <c r="AJ1119" s="53"/>
      <c r="AK1119" s="53"/>
      <c r="AL1119" s="53"/>
      <c r="AM1119" s="53"/>
      <c r="AN1119" s="53"/>
      <c r="AO1119" s="53"/>
      <c r="AP1119" s="53"/>
      <c r="AQ1119" s="53"/>
      <c r="AR1119" s="53"/>
      <c r="AS1119" s="53"/>
      <c r="AT1119" s="53"/>
      <c r="AU1119" s="53"/>
      <c r="AV1119" s="53"/>
      <c r="AW1119" s="53"/>
      <c r="AX1119" s="53"/>
      <c r="AY1119" s="53"/>
      <c r="AZ1119" s="53"/>
      <c r="BA1119" s="53"/>
      <c r="BB1119" s="53"/>
      <c r="BC1119" s="53"/>
      <c r="BD1119" s="53"/>
      <c r="BE1119" s="53"/>
      <c r="BF1119" s="53"/>
      <c r="BG1119" s="53"/>
      <c r="BH1119" s="53"/>
      <c r="BI1119" s="53"/>
      <c r="BJ1119" s="53"/>
      <c r="BK1119" s="53"/>
      <c r="BL1119" s="53"/>
      <c r="BM1119" s="53"/>
      <c r="BN1119" s="53"/>
      <c r="BO1119" s="53"/>
      <c r="BP1119" s="53"/>
      <c r="BQ1119" s="53"/>
      <c r="BR1119" s="53"/>
      <c r="BS1119" s="53"/>
      <c r="BT1119" s="53"/>
      <c r="BU1119" s="53"/>
    </row>
    <row r="1120" spans="1:73" s="47" customFormat="1" ht="15.75">
      <c r="A1120" s="88" t="s">
        <v>1734</v>
      </c>
      <c r="B1120" s="45"/>
      <c r="C1120" s="45"/>
      <c r="D1120" s="45"/>
      <c r="E1120" s="45"/>
      <c r="F1120" s="45"/>
      <c r="G1120" s="45"/>
      <c r="H1120" s="45"/>
      <c r="I1120" s="45"/>
      <c r="J1120" s="45"/>
      <c r="K1120" s="44"/>
      <c r="L1120" s="44"/>
      <c r="M1120" s="45"/>
      <c r="N1120" s="45"/>
      <c r="O1120" s="44"/>
      <c r="P1120" s="44"/>
      <c r="Q1120" s="44"/>
      <c r="R1120" s="44"/>
      <c r="S1120" s="44"/>
      <c r="T1120" s="44"/>
      <c r="U1120" s="53"/>
      <c r="V1120" s="53"/>
      <c r="W1120" s="53"/>
      <c r="X1120" s="53"/>
      <c r="Y1120" s="53"/>
      <c r="Z1120" s="53"/>
      <c r="AA1120" s="53"/>
      <c r="AB1120" s="53"/>
      <c r="AC1120" s="53"/>
      <c r="AD1120" s="53"/>
      <c r="AE1120" s="53"/>
      <c r="AF1120" s="53"/>
      <c r="AG1120" s="53"/>
      <c r="AH1120" s="53"/>
      <c r="AI1120" s="53"/>
      <c r="AJ1120" s="53"/>
      <c r="AK1120" s="53"/>
      <c r="AL1120" s="53"/>
      <c r="AM1120" s="53"/>
      <c r="AN1120" s="53"/>
      <c r="AO1120" s="53"/>
      <c r="AP1120" s="53"/>
      <c r="AQ1120" s="53"/>
      <c r="AR1120" s="53"/>
      <c r="AS1120" s="53"/>
      <c r="AT1120" s="53"/>
      <c r="AU1120" s="53"/>
      <c r="AV1120" s="53"/>
      <c r="AW1120" s="53"/>
      <c r="AX1120" s="53"/>
      <c r="AY1120" s="53"/>
      <c r="AZ1120" s="53"/>
      <c r="BA1120" s="53"/>
      <c r="BB1120" s="53"/>
      <c r="BC1120" s="53"/>
      <c r="BD1120" s="53"/>
      <c r="BE1120" s="53"/>
      <c r="BF1120" s="53"/>
      <c r="BG1120" s="53"/>
      <c r="BH1120" s="53"/>
      <c r="BI1120" s="53"/>
      <c r="BJ1120" s="53"/>
      <c r="BK1120" s="53"/>
      <c r="BL1120" s="53"/>
      <c r="BM1120" s="53"/>
      <c r="BN1120" s="53"/>
      <c r="BO1120" s="53"/>
      <c r="BP1120" s="53"/>
      <c r="BQ1120" s="53"/>
      <c r="BR1120" s="53"/>
      <c r="BS1120" s="53"/>
      <c r="BT1120" s="53"/>
      <c r="BU1120" s="53"/>
    </row>
    <row r="1121" spans="1:73" s="47" customFormat="1" ht="15.75">
      <c r="A1121" s="88" t="s">
        <v>1735</v>
      </c>
      <c r="B1121" s="45"/>
      <c r="C1121" s="45"/>
      <c r="D1121" s="45"/>
      <c r="E1121" s="45"/>
      <c r="F1121" s="45"/>
      <c r="G1121" s="45"/>
      <c r="H1121" s="45"/>
      <c r="I1121" s="45"/>
      <c r="J1121" s="45"/>
      <c r="K1121" s="44"/>
      <c r="L1121" s="44"/>
      <c r="M1121" s="45"/>
      <c r="N1121" s="45"/>
      <c r="O1121" s="44"/>
      <c r="P1121" s="44"/>
      <c r="Q1121" s="44"/>
      <c r="R1121" s="44"/>
      <c r="S1121" s="44"/>
      <c r="T1121" s="44"/>
      <c r="U1121" s="53"/>
      <c r="V1121" s="53"/>
      <c r="W1121" s="53"/>
      <c r="X1121" s="53"/>
      <c r="Y1121" s="53"/>
      <c r="Z1121" s="53"/>
      <c r="AA1121" s="53"/>
      <c r="AB1121" s="53"/>
      <c r="AC1121" s="53"/>
      <c r="AD1121" s="53"/>
      <c r="AE1121" s="53"/>
      <c r="AF1121" s="53"/>
      <c r="AG1121" s="53"/>
      <c r="AH1121" s="53"/>
      <c r="AI1121" s="53"/>
      <c r="AJ1121" s="53"/>
      <c r="AK1121" s="53"/>
      <c r="AL1121" s="53"/>
      <c r="AM1121" s="53"/>
      <c r="AN1121" s="53"/>
      <c r="AO1121" s="53"/>
      <c r="AP1121" s="53"/>
      <c r="AQ1121" s="53"/>
      <c r="AR1121" s="53"/>
      <c r="AS1121" s="53"/>
      <c r="AT1121" s="53"/>
      <c r="AU1121" s="53"/>
      <c r="AV1121" s="53"/>
      <c r="AW1121" s="53"/>
      <c r="AX1121" s="53"/>
      <c r="AY1121" s="53"/>
      <c r="AZ1121" s="53"/>
      <c r="BA1121" s="53"/>
      <c r="BB1121" s="53"/>
      <c r="BC1121" s="53"/>
      <c r="BD1121" s="53"/>
      <c r="BE1121" s="53"/>
      <c r="BF1121" s="53"/>
      <c r="BG1121" s="53"/>
      <c r="BH1121" s="53"/>
      <c r="BI1121" s="53"/>
      <c r="BJ1121" s="53"/>
      <c r="BK1121" s="53"/>
      <c r="BL1121" s="53"/>
      <c r="BM1121" s="53"/>
      <c r="BN1121" s="53"/>
      <c r="BO1121" s="53"/>
      <c r="BP1121" s="53"/>
      <c r="BQ1121" s="53"/>
      <c r="BR1121" s="53"/>
      <c r="BS1121" s="53"/>
      <c r="BT1121" s="53"/>
      <c r="BU1121" s="53"/>
    </row>
    <row r="1122" spans="1:73" s="47" customFormat="1" ht="15.75">
      <c r="A1122" s="88" t="s">
        <v>1736</v>
      </c>
      <c r="B1122" s="45"/>
      <c r="C1122" s="45"/>
      <c r="D1122" s="45"/>
      <c r="E1122" s="45"/>
      <c r="F1122" s="45"/>
      <c r="G1122" s="45"/>
      <c r="H1122" s="45"/>
      <c r="I1122" s="45"/>
      <c r="J1122" s="45"/>
      <c r="K1122" s="44"/>
      <c r="L1122" s="44"/>
      <c r="M1122" s="45"/>
      <c r="N1122" s="45"/>
      <c r="O1122" s="44"/>
      <c r="P1122" s="44"/>
      <c r="Q1122" s="44"/>
      <c r="R1122" s="44"/>
      <c r="S1122" s="44"/>
      <c r="T1122" s="44"/>
      <c r="U1122" s="53"/>
      <c r="V1122" s="53"/>
      <c r="W1122" s="53"/>
      <c r="X1122" s="53"/>
      <c r="Y1122" s="53"/>
      <c r="Z1122" s="53"/>
      <c r="AA1122" s="53"/>
      <c r="AB1122" s="53"/>
      <c r="AC1122" s="53"/>
      <c r="AD1122" s="53"/>
      <c r="AE1122" s="53"/>
      <c r="AF1122" s="53"/>
      <c r="AG1122" s="53"/>
      <c r="AH1122" s="53"/>
      <c r="AI1122" s="53"/>
      <c r="AJ1122" s="53"/>
      <c r="AK1122" s="53"/>
      <c r="AL1122" s="53"/>
      <c r="AM1122" s="53"/>
      <c r="AN1122" s="53"/>
      <c r="AO1122" s="53"/>
      <c r="AP1122" s="53"/>
      <c r="AQ1122" s="53"/>
      <c r="AR1122" s="53"/>
      <c r="AS1122" s="53"/>
      <c r="AT1122" s="53"/>
      <c r="AU1122" s="53"/>
      <c r="AV1122" s="53"/>
      <c r="AW1122" s="53"/>
      <c r="AX1122" s="53"/>
      <c r="AY1122" s="53"/>
      <c r="AZ1122" s="53"/>
      <c r="BA1122" s="53"/>
      <c r="BB1122" s="53"/>
      <c r="BC1122" s="53"/>
      <c r="BD1122" s="53"/>
      <c r="BE1122" s="53"/>
      <c r="BF1122" s="53"/>
      <c r="BG1122" s="53"/>
      <c r="BH1122" s="53"/>
      <c r="BI1122" s="53"/>
      <c r="BJ1122" s="53"/>
      <c r="BK1122" s="53"/>
      <c r="BL1122" s="53"/>
      <c r="BM1122" s="53"/>
      <c r="BN1122" s="53"/>
      <c r="BO1122" s="53"/>
      <c r="BP1122" s="53"/>
      <c r="BQ1122" s="53"/>
      <c r="BR1122" s="53"/>
      <c r="BS1122" s="53"/>
      <c r="BT1122" s="53"/>
      <c r="BU1122" s="53"/>
    </row>
    <row r="1123" spans="1:73" s="47" customFormat="1" ht="15.75">
      <c r="A1123" s="88" t="s">
        <v>1737</v>
      </c>
      <c r="B1123" s="45"/>
      <c r="C1123" s="45"/>
      <c r="D1123" s="45"/>
      <c r="E1123" s="45"/>
      <c r="F1123" s="45"/>
      <c r="G1123" s="45"/>
      <c r="H1123" s="45"/>
      <c r="I1123" s="45"/>
      <c r="J1123" s="45"/>
      <c r="K1123" s="44"/>
      <c r="L1123" s="44"/>
      <c r="M1123" s="45"/>
      <c r="N1123" s="45"/>
      <c r="O1123" s="44"/>
      <c r="P1123" s="44"/>
      <c r="Q1123" s="44"/>
      <c r="R1123" s="44"/>
      <c r="S1123" s="44"/>
      <c r="T1123" s="44"/>
      <c r="U1123" s="53"/>
      <c r="V1123" s="53"/>
      <c r="W1123" s="53"/>
      <c r="X1123" s="53"/>
      <c r="Y1123" s="53"/>
      <c r="Z1123" s="53"/>
      <c r="AA1123" s="53"/>
      <c r="AB1123" s="53"/>
      <c r="AC1123" s="53"/>
      <c r="AD1123" s="53"/>
      <c r="AE1123" s="53"/>
      <c r="AF1123" s="53"/>
      <c r="AG1123" s="53"/>
      <c r="AH1123" s="53"/>
      <c r="AI1123" s="53"/>
      <c r="AJ1123" s="53"/>
      <c r="AK1123" s="53"/>
      <c r="AL1123" s="53"/>
      <c r="AM1123" s="53"/>
      <c r="AN1123" s="53"/>
      <c r="AO1123" s="53"/>
      <c r="AP1123" s="53"/>
      <c r="AQ1123" s="53"/>
      <c r="AR1123" s="53"/>
      <c r="AS1123" s="53"/>
      <c r="AT1123" s="53"/>
      <c r="AU1123" s="53"/>
      <c r="AV1123" s="53"/>
      <c r="AW1123" s="53"/>
      <c r="AX1123" s="53"/>
      <c r="AY1123" s="53"/>
      <c r="AZ1123" s="53"/>
      <c r="BA1123" s="53"/>
      <c r="BB1123" s="53"/>
      <c r="BC1123" s="53"/>
      <c r="BD1123" s="53"/>
      <c r="BE1123" s="53"/>
      <c r="BF1123" s="53"/>
      <c r="BG1123" s="53"/>
      <c r="BH1123" s="53"/>
      <c r="BI1123" s="53"/>
      <c r="BJ1123" s="53"/>
      <c r="BK1123" s="53"/>
      <c r="BL1123" s="53"/>
      <c r="BM1123" s="53"/>
      <c r="BN1123" s="53"/>
      <c r="BO1123" s="53"/>
      <c r="BP1123" s="53"/>
      <c r="BQ1123" s="53"/>
      <c r="BR1123" s="53"/>
      <c r="BS1123" s="53"/>
      <c r="BT1123" s="53"/>
      <c r="BU1123" s="53"/>
    </row>
    <row r="1124" spans="1:73" s="47" customFormat="1" ht="15.75">
      <c r="A1124" s="88" t="s">
        <v>1738</v>
      </c>
      <c r="B1124" s="45"/>
      <c r="C1124" s="45"/>
      <c r="D1124" s="45"/>
      <c r="E1124" s="45"/>
      <c r="F1124" s="45"/>
      <c r="G1124" s="45"/>
      <c r="H1124" s="45"/>
      <c r="I1124" s="45"/>
      <c r="J1124" s="45"/>
      <c r="K1124" s="44"/>
      <c r="L1124" s="44"/>
      <c r="M1124" s="45"/>
      <c r="N1124" s="45"/>
      <c r="O1124" s="44"/>
      <c r="P1124" s="44"/>
      <c r="Q1124" s="44"/>
      <c r="R1124" s="44"/>
      <c r="S1124" s="44"/>
      <c r="T1124" s="44"/>
      <c r="U1124" s="53"/>
      <c r="V1124" s="53"/>
      <c r="W1124" s="53"/>
      <c r="X1124" s="53"/>
      <c r="Y1124" s="53"/>
      <c r="Z1124" s="53"/>
      <c r="AA1124" s="53"/>
      <c r="AB1124" s="53"/>
      <c r="AC1124" s="53"/>
      <c r="AD1124" s="53"/>
      <c r="AE1124" s="53"/>
      <c r="AF1124" s="53"/>
      <c r="AG1124" s="53"/>
      <c r="AH1124" s="53"/>
      <c r="AI1124" s="53"/>
      <c r="AJ1124" s="53"/>
      <c r="AK1124" s="53"/>
      <c r="AL1124" s="53"/>
      <c r="AM1124" s="53"/>
      <c r="AN1124" s="53"/>
      <c r="AO1124" s="53"/>
      <c r="AP1124" s="53"/>
      <c r="AQ1124" s="53"/>
      <c r="AR1124" s="53"/>
      <c r="AS1124" s="53"/>
      <c r="AT1124" s="53"/>
      <c r="AU1124" s="53"/>
      <c r="AV1124" s="53"/>
      <c r="AW1124" s="53"/>
      <c r="AX1124" s="53"/>
      <c r="AY1124" s="53"/>
      <c r="AZ1124" s="53"/>
      <c r="BA1124" s="53"/>
      <c r="BB1124" s="53"/>
      <c r="BC1124" s="53"/>
      <c r="BD1124" s="53"/>
      <c r="BE1124" s="53"/>
      <c r="BF1124" s="53"/>
      <c r="BG1124" s="53"/>
      <c r="BH1124" s="53"/>
      <c r="BI1124" s="53"/>
      <c r="BJ1124" s="53"/>
      <c r="BK1124" s="53"/>
      <c r="BL1124" s="53"/>
      <c r="BM1124" s="53"/>
      <c r="BN1124" s="53"/>
      <c r="BO1124" s="53"/>
      <c r="BP1124" s="53"/>
      <c r="BQ1124" s="53"/>
      <c r="BR1124" s="53"/>
      <c r="BS1124" s="53"/>
      <c r="BT1124" s="53"/>
      <c r="BU1124" s="53"/>
    </row>
    <row r="1125" spans="1:73" s="47" customFormat="1" ht="15.75">
      <c r="A1125" s="88" t="s">
        <v>1739</v>
      </c>
      <c r="B1125" s="45"/>
      <c r="C1125" s="45"/>
      <c r="D1125" s="45"/>
      <c r="E1125" s="45"/>
      <c r="F1125" s="45"/>
      <c r="G1125" s="45"/>
      <c r="H1125" s="45"/>
      <c r="I1125" s="45"/>
      <c r="J1125" s="45"/>
      <c r="K1125" s="44"/>
      <c r="L1125" s="44"/>
      <c r="M1125" s="45"/>
      <c r="N1125" s="45"/>
      <c r="O1125" s="44"/>
      <c r="P1125" s="44"/>
      <c r="Q1125" s="44"/>
      <c r="R1125" s="44"/>
      <c r="S1125" s="44"/>
      <c r="T1125" s="44"/>
      <c r="U1125" s="53"/>
      <c r="V1125" s="53"/>
      <c r="W1125" s="53"/>
      <c r="X1125" s="53"/>
      <c r="Y1125" s="53"/>
      <c r="Z1125" s="53"/>
      <c r="AA1125" s="53"/>
      <c r="AB1125" s="53"/>
      <c r="AC1125" s="53"/>
      <c r="AD1125" s="53"/>
      <c r="AE1125" s="53"/>
      <c r="AF1125" s="53"/>
      <c r="AG1125" s="53"/>
      <c r="AH1125" s="53"/>
      <c r="AI1125" s="53"/>
      <c r="AJ1125" s="53"/>
      <c r="AK1125" s="53"/>
      <c r="AL1125" s="53"/>
      <c r="AM1125" s="53"/>
      <c r="AN1125" s="53"/>
      <c r="AO1125" s="53"/>
      <c r="AP1125" s="53"/>
      <c r="AQ1125" s="53"/>
      <c r="AR1125" s="53"/>
      <c r="AS1125" s="53"/>
      <c r="AT1125" s="53"/>
      <c r="AU1125" s="53"/>
      <c r="AV1125" s="53"/>
      <c r="AW1125" s="53"/>
      <c r="AX1125" s="53"/>
      <c r="AY1125" s="53"/>
      <c r="AZ1125" s="53"/>
      <c r="BA1125" s="53"/>
      <c r="BB1125" s="53"/>
      <c r="BC1125" s="53"/>
      <c r="BD1125" s="53"/>
      <c r="BE1125" s="53"/>
      <c r="BF1125" s="53"/>
      <c r="BG1125" s="53"/>
      <c r="BH1125" s="53"/>
      <c r="BI1125" s="53"/>
      <c r="BJ1125" s="53"/>
      <c r="BK1125" s="53"/>
      <c r="BL1125" s="53"/>
      <c r="BM1125" s="53"/>
      <c r="BN1125" s="53"/>
      <c r="BO1125" s="53"/>
      <c r="BP1125" s="53"/>
      <c r="BQ1125" s="53"/>
      <c r="BR1125" s="53"/>
      <c r="BS1125" s="53"/>
      <c r="BT1125" s="53"/>
      <c r="BU1125" s="53"/>
    </row>
    <row r="1126" spans="1:73" s="47" customFormat="1" ht="15.75">
      <c r="A1126" s="88" t="s">
        <v>1740</v>
      </c>
      <c r="B1126" s="45"/>
      <c r="C1126" s="45"/>
      <c r="D1126" s="45"/>
      <c r="E1126" s="45"/>
      <c r="F1126" s="45"/>
      <c r="G1126" s="45"/>
      <c r="H1126" s="45"/>
      <c r="I1126" s="45"/>
      <c r="J1126" s="45"/>
      <c r="K1126" s="44"/>
      <c r="L1126" s="44"/>
      <c r="M1126" s="45"/>
      <c r="N1126" s="45"/>
      <c r="O1126" s="44"/>
      <c r="P1126" s="44"/>
      <c r="Q1126" s="44"/>
      <c r="R1126" s="44"/>
      <c r="S1126" s="44"/>
      <c r="T1126" s="44"/>
      <c r="U1126" s="53"/>
      <c r="V1126" s="53"/>
      <c r="W1126" s="53"/>
      <c r="X1126" s="53"/>
      <c r="Y1126" s="53"/>
      <c r="Z1126" s="53"/>
      <c r="AA1126" s="53"/>
      <c r="AB1126" s="53"/>
      <c r="AC1126" s="53"/>
      <c r="AD1126" s="53"/>
      <c r="AE1126" s="53"/>
      <c r="AF1126" s="53"/>
      <c r="AG1126" s="53"/>
      <c r="AH1126" s="53"/>
      <c r="AI1126" s="53"/>
      <c r="AJ1126" s="53"/>
      <c r="AK1126" s="53"/>
      <c r="AL1126" s="53"/>
      <c r="AM1126" s="53"/>
      <c r="AN1126" s="53"/>
      <c r="AO1126" s="53"/>
      <c r="AP1126" s="53"/>
      <c r="AQ1126" s="53"/>
      <c r="AR1126" s="53"/>
      <c r="AS1126" s="53"/>
      <c r="AT1126" s="53"/>
      <c r="AU1126" s="53"/>
      <c r="AV1126" s="53"/>
      <c r="AW1126" s="53"/>
      <c r="AX1126" s="53"/>
      <c r="AY1126" s="53"/>
      <c r="AZ1126" s="53"/>
      <c r="BA1126" s="53"/>
      <c r="BB1126" s="53"/>
      <c r="BC1126" s="53"/>
      <c r="BD1126" s="53"/>
      <c r="BE1126" s="53"/>
      <c r="BF1126" s="53"/>
      <c r="BG1126" s="53"/>
      <c r="BH1126" s="53"/>
      <c r="BI1126" s="53"/>
      <c r="BJ1126" s="53"/>
      <c r="BK1126" s="53"/>
      <c r="BL1126" s="53"/>
      <c r="BM1126" s="53"/>
      <c r="BN1126" s="53"/>
      <c r="BO1126" s="53"/>
      <c r="BP1126" s="53"/>
      <c r="BQ1126" s="53"/>
      <c r="BR1126" s="53"/>
      <c r="BS1126" s="53"/>
      <c r="BT1126" s="53"/>
      <c r="BU1126" s="53"/>
    </row>
    <row r="1127" spans="1:73" s="47" customFormat="1" ht="15.75">
      <c r="A1127" s="88" t="s">
        <v>1741</v>
      </c>
      <c r="B1127" s="45"/>
      <c r="C1127" s="45"/>
      <c r="D1127" s="45"/>
      <c r="E1127" s="45"/>
      <c r="F1127" s="45"/>
      <c r="G1127" s="45"/>
      <c r="H1127" s="45"/>
      <c r="I1127" s="45"/>
      <c r="J1127" s="45"/>
      <c r="K1127" s="44"/>
      <c r="L1127" s="44"/>
      <c r="M1127" s="45"/>
      <c r="N1127" s="45"/>
      <c r="O1127" s="44"/>
      <c r="P1127" s="44"/>
      <c r="Q1127" s="44"/>
      <c r="R1127" s="44"/>
      <c r="S1127" s="44"/>
      <c r="T1127" s="44"/>
      <c r="U1127" s="53"/>
      <c r="V1127" s="53"/>
      <c r="W1127" s="53"/>
      <c r="X1127" s="53"/>
      <c r="Y1127" s="53"/>
      <c r="Z1127" s="53"/>
      <c r="AA1127" s="53"/>
      <c r="AB1127" s="53"/>
      <c r="AC1127" s="53"/>
      <c r="AD1127" s="53"/>
      <c r="AE1127" s="53"/>
      <c r="AF1127" s="53"/>
      <c r="AG1127" s="53"/>
      <c r="AH1127" s="53"/>
      <c r="AI1127" s="53"/>
      <c r="AJ1127" s="53"/>
      <c r="AK1127" s="53"/>
      <c r="AL1127" s="53"/>
      <c r="AM1127" s="53"/>
      <c r="AN1127" s="53"/>
      <c r="AO1127" s="53"/>
      <c r="AP1127" s="53"/>
      <c r="AQ1127" s="53"/>
      <c r="AR1127" s="53"/>
      <c r="AS1127" s="53"/>
      <c r="AT1127" s="53"/>
      <c r="AU1127" s="53"/>
      <c r="AV1127" s="53"/>
      <c r="AW1127" s="53"/>
      <c r="AX1127" s="53"/>
      <c r="AY1127" s="53"/>
      <c r="AZ1127" s="53"/>
      <c r="BA1127" s="53"/>
      <c r="BB1127" s="53"/>
      <c r="BC1127" s="53"/>
      <c r="BD1127" s="53"/>
      <c r="BE1127" s="53"/>
      <c r="BF1127" s="53"/>
      <c r="BG1127" s="53"/>
      <c r="BH1127" s="53"/>
      <c r="BI1127" s="53"/>
      <c r="BJ1127" s="53"/>
      <c r="BK1127" s="53"/>
      <c r="BL1127" s="53"/>
      <c r="BM1127" s="53"/>
      <c r="BN1127" s="53"/>
      <c r="BO1127" s="53"/>
      <c r="BP1127" s="53"/>
      <c r="BQ1127" s="53"/>
      <c r="BR1127" s="53"/>
      <c r="BS1127" s="53"/>
      <c r="BT1127" s="53"/>
      <c r="BU1127" s="53"/>
    </row>
    <row r="1128" spans="1:73" s="47" customFormat="1" ht="15.75">
      <c r="A1128" s="88" t="s">
        <v>1742</v>
      </c>
      <c r="B1128" s="45"/>
      <c r="C1128" s="45"/>
      <c r="D1128" s="45"/>
      <c r="E1128" s="45"/>
      <c r="F1128" s="45"/>
      <c r="G1128" s="45"/>
      <c r="H1128" s="45"/>
      <c r="I1128" s="45"/>
      <c r="J1128" s="45"/>
      <c r="K1128" s="44"/>
      <c r="L1128" s="44"/>
      <c r="M1128" s="45"/>
      <c r="N1128" s="45"/>
      <c r="O1128" s="44"/>
      <c r="P1128" s="44"/>
      <c r="Q1128" s="44"/>
      <c r="R1128" s="44"/>
      <c r="S1128" s="44"/>
      <c r="T1128" s="44"/>
      <c r="U1128" s="53"/>
      <c r="V1128" s="53"/>
      <c r="W1128" s="53"/>
      <c r="X1128" s="53"/>
      <c r="Y1128" s="53"/>
      <c r="Z1128" s="53"/>
      <c r="AA1128" s="53"/>
      <c r="AB1128" s="53"/>
      <c r="AC1128" s="53"/>
      <c r="AD1128" s="53"/>
      <c r="AE1128" s="53"/>
      <c r="AF1128" s="53"/>
      <c r="AG1128" s="53"/>
      <c r="AH1128" s="53"/>
      <c r="AI1128" s="53"/>
      <c r="AJ1128" s="53"/>
      <c r="AK1128" s="53"/>
      <c r="AL1128" s="53"/>
      <c r="AM1128" s="53"/>
      <c r="AN1128" s="53"/>
      <c r="AO1128" s="53"/>
      <c r="AP1128" s="53"/>
      <c r="AQ1128" s="53"/>
      <c r="AR1128" s="53"/>
      <c r="AS1128" s="53"/>
      <c r="AT1128" s="53"/>
      <c r="AU1128" s="53"/>
      <c r="AV1128" s="53"/>
      <c r="AW1128" s="53"/>
      <c r="AX1128" s="53"/>
      <c r="AY1128" s="53"/>
      <c r="AZ1128" s="53"/>
      <c r="BA1128" s="53"/>
      <c r="BB1128" s="53"/>
      <c r="BC1128" s="53"/>
      <c r="BD1128" s="53"/>
      <c r="BE1128" s="53"/>
      <c r="BF1128" s="53"/>
      <c r="BG1128" s="53"/>
      <c r="BH1128" s="53"/>
      <c r="BI1128" s="53"/>
      <c r="BJ1128" s="53"/>
      <c r="BK1128" s="53"/>
      <c r="BL1128" s="53"/>
      <c r="BM1128" s="53"/>
      <c r="BN1128" s="53"/>
      <c r="BO1128" s="53"/>
      <c r="BP1128" s="53"/>
      <c r="BQ1128" s="53"/>
      <c r="BR1128" s="53"/>
      <c r="BS1128" s="53"/>
      <c r="BT1128" s="53"/>
      <c r="BU1128" s="53"/>
    </row>
    <row r="1129" spans="1:73" s="47" customFormat="1" ht="15.75">
      <c r="A1129" s="88" t="s">
        <v>1743</v>
      </c>
      <c r="B1129" s="45"/>
      <c r="C1129" s="45"/>
      <c r="D1129" s="45"/>
      <c r="E1129" s="45"/>
      <c r="F1129" s="45"/>
      <c r="G1129" s="45"/>
      <c r="H1129" s="45"/>
      <c r="I1129" s="45"/>
      <c r="J1129" s="45"/>
      <c r="K1129" s="44"/>
      <c r="L1129" s="44"/>
      <c r="M1129" s="45"/>
      <c r="N1129" s="45"/>
      <c r="O1129" s="44"/>
      <c r="P1129" s="44"/>
      <c r="Q1129" s="44"/>
      <c r="R1129" s="44"/>
      <c r="S1129" s="44"/>
      <c r="T1129" s="44"/>
      <c r="U1129" s="53"/>
      <c r="V1129" s="53"/>
      <c r="W1129" s="53"/>
      <c r="X1129" s="53"/>
      <c r="Y1129" s="53"/>
      <c r="Z1129" s="53"/>
      <c r="AA1129" s="53"/>
      <c r="AB1129" s="53"/>
      <c r="AC1129" s="53"/>
      <c r="AD1129" s="53"/>
      <c r="AE1129" s="53"/>
      <c r="AF1129" s="53"/>
      <c r="AG1129" s="53"/>
      <c r="AH1129" s="53"/>
      <c r="AI1129" s="53"/>
      <c r="AJ1129" s="53"/>
      <c r="AK1129" s="53"/>
      <c r="AL1129" s="53"/>
      <c r="AM1129" s="53"/>
      <c r="AN1129" s="53"/>
      <c r="AO1129" s="53"/>
      <c r="AP1129" s="53"/>
      <c r="AQ1129" s="53"/>
      <c r="AR1129" s="53"/>
      <c r="AS1129" s="53"/>
      <c r="AT1129" s="53"/>
      <c r="AU1129" s="53"/>
      <c r="AV1129" s="53"/>
      <c r="AW1129" s="53"/>
      <c r="AX1129" s="53"/>
      <c r="AY1129" s="53"/>
      <c r="AZ1129" s="53"/>
      <c r="BA1129" s="53"/>
      <c r="BB1129" s="53"/>
      <c r="BC1129" s="53"/>
      <c r="BD1129" s="53"/>
      <c r="BE1129" s="53"/>
      <c r="BF1129" s="53"/>
      <c r="BG1129" s="53"/>
      <c r="BH1129" s="53"/>
      <c r="BI1129" s="53"/>
      <c r="BJ1129" s="53"/>
      <c r="BK1129" s="53"/>
      <c r="BL1129" s="53"/>
      <c r="BM1129" s="53"/>
      <c r="BN1129" s="53"/>
      <c r="BO1129" s="53"/>
      <c r="BP1129" s="53"/>
      <c r="BQ1129" s="53"/>
      <c r="BR1129" s="53"/>
      <c r="BS1129" s="53"/>
      <c r="BT1129" s="53"/>
      <c r="BU1129" s="53"/>
    </row>
    <row r="1130" spans="1:73" s="47" customFormat="1" ht="15.75">
      <c r="A1130" s="88" t="s">
        <v>1744</v>
      </c>
      <c r="B1130" s="45"/>
      <c r="C1130" s="45"/>
      <c r="D1130" s="45"/>
      <c r="E1130" s="45"/>
      <c r="F1130" s="45"/>
      <c r="G1130" s="45"/>
      <c r="H1130" s="45"/>
      <c r="I1130" s="45"/>
      <c r="J1130" s="45"/>
      <c r="K1130" s="44"/>
      <c r="L1130" s="44"/>
      <c r="M1130" s="45"/>
      <c r="N1130" s="45"/>
      <c r="O1130" s="44"/>
      <c r="P1130" s="44"/>
      <c r="Q1130" s="44"/>
      <c r="R1130" s="44"/>
      <c r="S1130" s="44"/>
      <c r="T1130" s="44"/>
      <c r="U1130" s="53"/>
      <c r="V1130" s="53"/>
      <c r="W1130" s="53"/>
      <c r="X1130" s="53"/>
      <c r="Y1130" s="53"/>
      <c r="Z1130" s="53"/>
      <c r="AA1130" s="53"/>
      <c r="AB1130" s="53"/>
      <c r="AC1130" s="53"/>
      <c r="AD1130" s="53"/>
      <c r="AE1130" s="53"/>
      <c r="AF1130" s="53"/>
      <c r="AG1130" s="53"/>
      <c r="AH1130" s="53"/>
      <c r="AI1130" s="53"/>
      <c r="AJ1130" s="53"/>
      <c r="AK1130" s="53"/>
      <c r="AL1130" s="53"/>
      <c r="AM1130" s="53"/>
      <c r="AN1130" s="53"/>
      <c r="AO1130" s="53"/>
      <c r="AP1130" s="53"/>
      <c r="AQ1130" s="53"/>
      <c r="AR1130" s="53"/>
      <c r="AS1130" s="53"/>
      <c r="AT1130" s="53"/>
      <c r="AU1130" s="53"/>
      <c r="AV1130" s="53"/>
      <c r="AW1130" s="53"/>
      <c r="AX1130" s="53"/>
      <c r="AY1130" s="53"/>
      <c r="AZ1130" s="53"/>
      <c r="BA1130" s="53"/>
      <c r="BB1130" s="53"/>
      <c r="BC1130" s="53"/>
      <c r="BD1130" s="53"/>
      <c r="BE1130" s="53"/>
      <c r="BF1130" s="53"/>
      <c r="BG1130" s="53"/>
      <c r="BH1130" s="53"/>
      <c r="BI1130" s="53"/>
      <c r="BJ1130" s="53"/>
      <c r="BK1130" s="53"/>
      <c r="BL1130" s="53"/>
      <c r="BM1130" s="53"/>
      <c r="BN1130" s="53"/>
      <c r="BO1130" s="53"/>
      <c r="BP1130" s="53"/>
      <c r="BQ1130" s="53"/>
      <c r="BR1130" s="53"/>
      <c r="BS1130" s="53"/>
      <c r="BT1130" s="53"/>
      <c r="BU1130" s="53"/>
    </row>
    <row r="1131" spans="1:73" s="47" customFormat="1" ht="15.75">
      <c r="A1131" s="88" t="s">
        <v>1745</v>
      </c>
      <c r="B1131" s="45"/>
      <c r="C1131" s="45"/>
      <c r="D1131" s="45"/>
      <c r="E1131" s="45"/>
      <c r="F1131" s="45"/>
      <c r="G1131" s="45"/>
      <c r="H1131" s="45"/>
      <c r="I1131" s="45"/>
      <c r="J1131" s="45"/>
      <c r="K1131" s="44"/>
      <c r="L1131" s="44"/>
      <c r="M1131" s="45"/>
      <c r="N1131" s="45"/>
      <c r="O1131" s="44"/>
      <c r="P1131" s="44"/>
      <c r="Q1131" s="44"/>
      <c r="R1131" s="44"/>
      <c r="S1131" s="44"/>
      <c r="T1131" s="44"/>
      <c r="U1131" s="53"/>
      <c r="V1131" s="53"/>
      <c r="W1131" s="53"/>
      <c r="X1131" s="53"/>
      <c r="Y1131" s="53"/>
      <c r="Z1131" s="53"/>
      <c r="AA1131" s="53"/>
      <c r="AB1131" s="53"/>
      <c r="AC1131" s="53"/>
      <c r="AD1131" s="53"/>
      <c r="AE1131" s="53"/>
      <c r="AF1131" s="53"/>
      <c r="AG1131" s="53"/>
      <c r="AH1131" s="53"/>
      <c r="AI1131" s="53"/>
      <c r="AJ1131" s="53"/>
      <c r="AK1131" s="53"/>
      <c r="AL1131" s="53"/>
      <c r="AM1131" s="53"/>
      <c r="AN1131" s="53"/>
      <c r="AO1131" s="53"/>
      <c r="AP1131" s="53"/>
      <c r="AQ1131" s="53"/>
      <c r="AR1131" s="53"/>
      <c r="AS1131" s="53"/>
      <c r="AT1131" s="53"/>
      <c r="AU1131" s="53"/>
      <c r="AV1131" s="53"/>
      <c r="AW1131" s="53"/>
      <c r="AX1131" s="53"/>
      <c r="AY1131" s="53"/>
      <c r="AZ1131" s="53"/>
      <c r="BA1131" s="53"/>
      <c r="BB1131" s="53"/>
      <c r="BC1131" s="53"/>
      <c r="BD1131" s="53"/>
      <c r="BE1131" s="53"/>
      <c r="BF1131" s="53"/>
      <c r="BG1131" s="53"/>
      <c r="BH1131" s="53"/>
      <c r="BI1131" s="53"/>
      <c r="BJ1131" s="53"/>
      <c r="BK1131" s="53"/>
      <c r="BL1131" s="53"/>
      <c r="BM1131" s="53"/>
      <c r="BN1131" s="53"/>
      <c r="BO1131" s="53"/>
      <c r="BP1131" s="53"/>
      <c r="BQ1131" s="53"/>
      <c r="BR1131" s="53"/>
      <c r="BS1131" s="53"/>
      <c r="BT1131" s="53"/>
      <c r="BU1131" s="53"/>
    </row>
    <row r="1132" spans="1:73" s="47" customFormat="1" ht="15.75">
      <c r="A1132" s="88" t="s">
        <v>1746</v>
      </c>
      <c r="B1132" s="45"/>
      <c r="C1132" s="45"/>
      <c r="D1132" s="45"/>
      <c r="E1132" s="45"/>
      <c r="F1132" s="45"/>
      <c r="G1132" s="45"/>
      <c r="H1132" s="45"/>
      <c r="I1132" s="45"/>
      <c r="J1132" s="45"/>
      <c r="K1132" s="44"/>
      <c r="L1132" s="44"/>
      <c r="M1132" s="45"/>
      <c r="N1132" s="45"/>
      <c r="O1132" s="44"/>
      <c r="P1132" s="44"/>
      <c r="Q1132" s="44"/>
      <c r="R1132" s="44"/>
      <c r="S1132" s="44"/>
      <c r="T1132" s="44"/>
      <c r="U1132" s="53"/>
      <c r="V1132" s="53"/>
      <c r="W1132" s="53"/>
      <c r="X1132" s="53"/>
      <c r="Y1132" s="53"/>
      <c r="Z1132" s="53"/>
      <c r="AA1132" s="53"/>
      <c r="AB1132" s="53"/>
      <c r="AC1132" s="53"/>
      <c r="AD1132" s="53"/>
      <c r="AE1132" s="53"/>
      <c r="AF1132" s="53"/>
      <c r="AG1132" s="53"/>
      <c r="AH1132" s="53"/>
      <c r="AI1132" s="53"/>
      <c r="AJ1132" s="53"/>
      <c r="AK1132" s="53"/>
      <c r="AL1132" s="53"/>
      <c r="AM1132" s="53"/>
      <c r="AN1132" s="53"/>
      <c r="AO1132" s="53"/>
      <c r="AP1132" s="53"/>
      <c r="AQ1132" s="53"/>
      <c r="AR1132" s="53"/>
      <c r="AS1132" s="53"/>
      <c r="AT1132" s="53"/>
      <c r="AU1132" s="53"/>
      <c r="AV1132" s="53"/>
      <c r="AW1132" s="53"/>
      <c r="AX1132" s="53"/>
      <c r="AY1132" s="53"/>
      <c r="AZ1132" s="53"/>
      <c r="BA1132" s="53"/>
      <c r="BB1132" s="53"/>
      <c r="BC1132" s="53"/>
      <c r="BD1132" s="53"/>
      <c r="BE1132" s="53"/>
      <c r="BF1132" s="53"/>
      <c r="BG1132" s="53"/>
      <c r="BH1132" s="53"/>
      <c r="BI1132" s="53"/>
      <c r="BJ1132" s="53"/>
      <c r="BK1132" s="53"/>
      <c r="BL1132" s="53"/>
      <c r="BM1132" s="53"/>
      <c r="BN1132" s="53"/>
      <c r="BO1132" s="53"/>
      <c r="BP1132" s="53"/>
      <c r="BQ1132" s="53"/>
      <c r="BR1132" s="53"/>
      <c r="BS1132" s="53"/>
      <c r="BT1132" s="53"/>
      <c r="BU1132" s="53"/>
    </row>
    <row r="1133" spans="1:73" s="47" customFormat="1" ht="15.75">
      <c r="A1133" s="88" t="s">
        <v>1747</v>
      </c>
      <c r="B1133" s="45"/>
      <c r="C1133" s="45"/>
      <c r="D1133" s="45"/>
      <c r="E1133" s="45"/>
      <c r="F1133" s="45"/>
      <c r="G1133" s="45"/>
      <c r="H1133" s="45"/>
      <c r="I1133" s="45"/>
      <c r="J1133" s="45"/>
      <c r="K1133" s="44"/>
      <c r="L1133" s="44"/>
      <c r="M1133" s="45"/>
      <c r="N1133" s="45"/>
      <c r="O1133" s="44"/>
      <c r="P1133" s="44"/>
      <c r="Q1133" s="44"/>
      <c r="R1133" s="44"/>
      <c r="S1133" s="44"/>
      <c r="T1133" s="44"/>
      <c r="U1133" s="53"/>
      <c r="V1133" s="53"/>
      <c r="W1133" s="53"/>
      <c r="X1133" s="53"/>
      <c r="Y1133" s="53"/>
      <c r="Z1133" s="53"/>
      <c r="AA1133" s="53"/>
      <c r="AB1133" s="53"/>
      <c r="AC1133" s="53"/>
      <c r="AD1133" s="53"/>
      <c r="AE1133" s="53"/>
      <c r="AF1133" s="53"/>
      <c r="AG1133" s="53"/>
      <c r="AH1133" s="53"/>
      <c r="AI1133" s="53"/>
      <c r="AJ1133" s="53"/>
      <c r="AK1133" s="53"/>
      <c r="AL1133" s="53"/>
      <c r="AM1133" s="53"/>
      <c r="AN1133" s="53"/>
      <c r="AO1133" s="53"/>
      <c r="AP1133" s="53"/>
      <c r="AQ1133" s="53"/>
      <c r="AR1133" s="53"/>
      <c r="AS1133" s="53"/>
      <c r="AT1133" s="53"/>
      <c r="AU1133" s="53"/>
      <c r="AV1133" s="53"/>
      <c r="AW1133" s="53"/>
      <c r="AX1133" s="53"/>
      <c r="AY1133" s="53"/>
      <c r="AZ1133" s="53"/>
      <c r="BA1133" s="53"/>
      <c r="BB1133" s="53"/>
      <c r="BC1133" s="53"/>
      <c r="BD1133" s="53"/>
      <c r="BE1133" s="53"/>
      <c r="BF1133" s="53"/>
      <c r="BG1133" s="53"/>
      <c r="BH1133" s="53"/>
      <c r="BI1133" s="53"/>
      <c r="BJ1133" s="53"/>
      <c r="BK1133" s="53"/>
      <c r="BL1133" s="53"/>
      <c r="BM1133" s="53"/>
      <c r="BN1133" s="53"/>
      <c r="BO1133" s="53"/>
      <c r="BP1133" s="53"/>
      <c r="BQ1133" s="53"/>
      <c r="BR1133" s="53"/>
      <c r="BS1133" s="53"/>
      <c r="BT1133" s="53"/>
      <c r="BU1133" s="53"/>
    </row>
    <row r="1134" spans="1:73" s="47" customFormat="1" ht="15.75">
      <c r="A1134" s="88" t="s">
        <v>1748</v>
      </c>
      <c r="B1134" s="45"/>
      <c r="C1134" s="45"/>
      <c r="D1134" s="45"/>
      <c r="E1134" s="45"/>
      <c r="F1134" s="45"/>
      <c r="G1134" s="45"/>
      <c r="H1134" s="45"/>
      <c r="I1134" s="45"/>
      <c r="J1134" s="45"/>
      <c r="K1134" s="44"/>
      <c r="L1134" s="44"/>
      <c r="M1134" s="45"/>
      <c r="N1134" s="45"/>
      <c r="O1134" s="44"/>
      <c r="P1134" s="44"/>
      <c r="Q1134" s="44"/>
      <c r="R1134" s="44"/>
      <c r="S1134" s="44"/>
      <c r="T1134" s="44"/>
      <c r="U1134" s="53"/>
      <c r="V1134" s="53"/>
      <c r="W1134" s="53"/>
      <c r="X1134" s="53"/>
      <c r="Y1134" s="53"/>
      <c r="Z1134" s="53"/>
      <c r="AA1134" s="53"/>
      <c r="AB1134" s="53"/>
      <c r="AC1134" s="53"/>
      <c r="AD1134" s="53"/>
      <c r="AE1134" s="53"/>
      <c r="AF1134" s="53"/>
      <c r="AG1134" s="53"/>
      <c r="AH1134" s="53"/>
      <c r="AI1134" s="53"/>
      <c r="AJ1134" s="53"/>
      <c r="AK1134" s="53"/>
      <c r="AL1134" s="53"/>
      <c r="AM1134" s="53"/>
      <c r="AN1134" s="53"/>
      <c r="AO1134" s="53"/>
      <c r="AP1134" s="53"/>
      <c r="AQ1134" s="53"/>
      <c r="AR1134" s="53"/>
      <c r="AS1134" s="53"/>
      <c r="AT1134" s="53"/>
      <c r="AU1134" s="53"/>
      <c r="AV1134" s="53"/>
      <c r="AW1134" s="53"/>
      <c r="AX1134" s="53"/>
      <c r="AY1134" s="53"/>
      <c r="AZ1134" s="53"/>
      <c r="BA1134" s="53"/>
      <c r="BB1134" s="53"/>
      <c r="BC1134" s="53"/>
      <c r="BD1134" s="53"/>
      <c r="BE1134" s="53"/>
      <c r="BF1134" s="53"/>
      <c r="BG1134" s="53"/>
      <c r="BH1134" s="53"/>
      <c r="BI1134" s="53"/>
      <c r="BJ1134" s="53"/>
      <c r="BK1134" s="53"/>
      <c r="BL1134" s="53"/>
      <c r="BM1134" s="53"/>
      <c r="BN1134" s="53"/>
      <c r="BO1134" s="53"/>
      <c r="BP1134" s="53"/>
      <c r="BQ1134" s="53"/>
      <c r="BR1134" s="53"/>
      <c r="BS1134" s="53"/>
      <c r="BT1134" s="53"/>
      <c r="BU1134" s="53"/>
    </row>
    <row r="1135" spans="1:73" s="47" customFormat="1" ht="15.75">
      <c r="A1135" s="88" t="s">
        <v>1749</v>
      </c>
      <c r="B1135" s="45"/>
      <c r="C1135" s="45"/>
      <c r="D1135" s="45"/>
      <c r="E1135" s="45"/>
      <c r="F1135" s="45"/>
      <c r="G1135" s="45"/>
      <c r="H1135" s="45"/>
      <c r="I1135" s="45"/>
      <c r="J1135" s="45"/>
      <c r="K1135" s="44"/>
      <c r="L1135" s="44"/>
      <c r="M1135" s="45"/>
      <c r="N1135" s="45"/>
      <c r="O1135" s="44"/>
      <c r="P1135" s="44"/>
      <c r="Q1135" s="44"/>
      <c r="R1135" s="44"/>
      <c r="S1135" s="44"/>
      <c r="T1135" s="44"/>
      <c r="U1135" s="53"/>
      <c r="V1135" s="53"/>
      <c r="W1135" s="53"/>
      <c r="X1135" s="53"/>
      <c r="Y1135" s="53"/>
      <c r="Z1135" s="53"/>
      <c r="AA1135" s="53"/>
      <c r="AB1135" s="53"/>
      <c r="AC1135" s="53"/>
      <c r="AD1135" s="53"/>
      <c r="AE1135" s="53"/>
      <c r="AF1135" s="53"/>
      <c r="AG1135" s="53"/>
      <c r="AH1135" s="53"/>
      <c r="AI1135" s="53"/>
      <c r="AJ1135" s="53"/>
      <c r="AK1135" s="53"/>
      <c r="AL1135" s="53"/>
      <c r="AM1135" s="53"/>
      <c r="AN1135" s="53"/>
      <c r="AO1135" s="53"/>
      <c r="AP1135" s="53"/>
      <c r="AQ1135" s="53"/>
      <c r="AR1135" s="53"/>
      <c r="AS1135" s="53"/>
      <c r="AT1135" s="53"/>
      <c r="AU1135" s="53"/>
      <c r="AV1135" s="53"/>
      <c r="AW1135" s="53"/>
      <c r="AX1135" s="53"/>
      <c r="AY1135" s="53"/>
      <c r="AZ1135" s="53"/>
      <c r="BA1135" s="53"/>
      <c r="BB1135" s="53"/>
      <c r="BC1135" s="53"/>
      <c r="BD1135" s="53"/>
      <c r="BE1135" s="53"/>
      <c r="BF1135" s="53"/>
      <c r="BG1135" s="53"/>
      <c r="BH1135" s="53"/>
      <c r="BI1135" s="53"/>
      <c r="BJ1135" s="53"/>
      <c r="BK1135" s="53"/>
      <c r="BL1135" s="53"/>
      <c r="BM1135" s="53"/>
      <c r="BN1135" s="53"/>
      <c r="BO1135" s="53"/>
      <c r="BP1135" s="53"/>
      <c r="BQ1135" s="53"/>
      <c r="BR1135" s="53"/>
      <c r="BS1135" s="53"/>
      <c r="BT1135" s="53"/>
      <c r="BU1135" s="53"/>
    </row>
    <row r="1136" spans="1:73" s="47" customFormat="1" ht="15.75">
      <c r="A1136" s="88" t="s">
        <v>1750</v>
      </c>
      <c r="B1136" s="45"/>
      <c r="C1136" s="45"/>
      <c r="D1136" s="45"/>
      <c r="E1136" s="45"/>
      <c r="F1136" s="45"/>
      <c r="G1136" s="45"/>
      <c r="H1136" s="45"/>
      <c r="I1136" s="45"/>
      <c r="J1136" s="45"/>
      <c r="K1136" s="44"/>
      <c r="L1136" s="44"/>
      <c r="M1136" s="45"/>
      <c r="N1136" s="45"/>
      <c r="O1136" s="44"/>
      <c r="P1136" s="44"/>
      <c r="Q1136" s="44"/>
      <c r="R1136" s="44"/>
      <c r="S1136" s="44"/>
      <c r="T1136" s="44"/>
      <c r="U1136" s="53"/>
      <c r="V1136" s="53"/>
      <c r="W1136" s="53"/>
      <c r="X1136" s="53"/>
      <c r="Y1136" s="53"/>
      <c r="Z1136" s="53"/>
      <c r="AA1136" s="53"/>
      <c r="AB1136" s="53"/>
      <c r="AC1136" s="53"/>
      <c r="AD1136" s="53"/>
      <c r="AE1136" s="53"/>
      <c r="AF1136" s="53"/>
      <c r="AG1136" s="53"/>
      <c r="AH1136" s="53"/>
      <c r="AI1136" s="53"/>
      <c r="AJ1136" s="53"/>
      <c r="AK1136" s="53"/>
      <c r="AL1136" s="53"/>
      <c r="AM1136" s="53"/>
      <c r="AN1136" s="53"/>
      <c r="AO1136" s="53"/>
      <c r="AP1136" s="53"/>
      <c r="AQ1136" s="53"/>
      <c r="AR1136" s="53"/>
      <c r="AS1136" s="53"/>
      <c r="AT1136" s="53"/>
      <c r="AU1136" s="53"/>
      <c r="AV1136" s="53"/>
      <c r="AW1136" s="53"/>
      <c r="AX1136" s="53"/>
      <c r="AY1136" s="53"/>
      <c r="AZ1136" s="53"/>
      <c r="BA1136" s="53"/>
      <c r="BB1136" s="53"/>
      <c r="BC1136" s="53"/>
      <c r="BD1136" s="53"/>
      <c r="BE1136" s="53"/>
      <c r="BF1136" s="53"/>
      <c r="BG1136" s="53"/>
      <c r="BH1136" s="53"/>
      <c r="BI1136" s="53"/>
      <c r="BJ1136" s="53"/>
      <c r="BK1136" s="53"/>
      <c r="BL1136" s="53"/>
      <c r="BM1136" s="53"/>
      <c r="BN1136" s="53"/>
      <c r="BO1136" s="53"/>
      <c r="BP1136" s="53"/>
      <c r="BQ1136" s="53"/>
      <c r="BR1136" s="53"/>
      <c r="BS1136" s="53"/>
      <c r="BT1136" s="53"/>
      <c r="BU1136" s="53"/>
    </row>
    <row r="1137" spans="1:73" s="47" customFormat="1" ht="15.75">
      <c r="A1137" s="88" t="s">
        <v>1751</v>
      </c>
      <c r="B1137" s="45"/>
      <c r="C1137" s="45"/>
      <c r="D1137" s="45"/>
      <c r="E1137" s="45"/>
      <c r="F1137" s="45"/>
      <c r="G1137" s="45"/>
      <c r="H1137" s="45"/>
      <c r="I1137" s="45"/>
      <c r="J1137" s="45"/>
      <c r="K1137" s="44"/>
      <c r="L1137" s="44"/>
      <c r="M1137" s="45"/>
      <c r="N1137" s="45"/>
      <c r="O1137" s="44"/>
      <c r="P1137" s="44"/>
      <c r="Q1137" s="44"/>
      <c r="R1137" s="44"/>
      <c r="S1137" s="44"/>
      <c r="T1137" s="44"/>
      <c r="U1137" s="53"/>
      <c r="V1137" s="53"/>
      <c r="W1137" s="53"/>
      <c r="X1137" s="53"/>
      <c r="Y1137" s="53"/>
      <c r="Z1137" s="53"/>
      <c r="AA1137" s="53"/>
      <c r="AB1137" s="53"/>
      <c r="AC1137" s="53"/>
      <c r="AD1137" s="53"/>
      <c r="AE1137" s="53"/>
      <c r="AF1137" s="53"/>
      <c r="AG1137" s="53"/>
      <c r="AH1137" s="53"/>
      <c r="AI1137" s="53"/>
      <c r="AJ1137" s="53"/>
      <c r="AK1137" s="53"/>
      <c r="AL1137" s="53"/>
      <c r="AM1137" s="53"/>
      <c r="AN1137" s="53"/>
      <c r="AO1137" s="53"/>
      <c r="AP1137" s="53"/>
      <c r="AQ1137" s="53"/>
      <c r="AR1137" s="53"/>
      <c r="AS1137" s="53"/>
      <c r="AT1137" s="53"/>
      <c r="AU1137" s="53"/>
      <c r="AV1137" s="53"/>
      <c r="AW1137" s="53"/>
      <c r="AX1137" s="53"/>
      <c r="AY1137" s="53"/>
      <c r="AZ1137" s="53"/>
      <c r="BA1137" s="53"/>
      <c r="BB1137" s="53"/>
      <c r="BC1137" s="53"/>
      <c r="BD1137" s="53"/>
      <c r="BE1137" s="53"/>
      <c r="BF1137" s="53"/>
      <c r="BG1137" s="53"/>
      <c r="BH1137" s="53"/>
      <c r="BI1137" s="53"/>
      <c r="BJ1137" s="53"/>
      <c r="BK1137" s="53"/>
      <c r="BL1137" s="53"/>
      <c r="BM1137" s="53"/>
      <c r="BN1137" s="53"/>
      <c r="BO1137" s="53"/>
      <c r="BP1137" s="53"/>
      <c r="BQ1137" s="53"/>
      <c r="BR1137" s="53"/>
      <c r="BS1137" s="53"/>
      <c r="BT1137" s="53"/>
      <c r="BU1137" s="53"/>
    </row>
    <row r="1138" spans="1:73" s="47" customFormat="1" ht="15.75">
      <c r="A1138" s="88" t="s">
        <v>1752</v>
      </c>
      <c r="B1138" s="45"/>
      <c r="C1138" s="45"/>
      <c r="D1138" s="45"/>
      <c r="E1138" s="45"/>
      <c r="F1138" s="45"/>
      <c r="G1138" s="45"/>
      <c r="H1138" s="45"/>
      <c r="I1138" s="45"/>
      <c r="J1138" s="45"/>
      <c r="K1138" s="44"/>
      <c r="L1138" s="44"/>
      <c r="M1138" s="45"/>
      <c r="N1138" s="45"/>
      <c r="O1138" s="44"/>
      <c r="P1138" s="44"/>
      <c r="Q1138" s="44"/>
      <c r="R1138" s="44"/>
      <c r="S1138" s="44"/>
      <c r="T1138" s="44"/>
      <c r="U1138" s="53"/>
      <c r="V1138" s="53"/>
      <c r="W1138" s="53"/>
      <c r="X1138" s="53"/>
      <c r="Y1138" s="53"/>
      <c r="Z1138" s="53"/>
      <c r="AA1138" s="53"/>
      <c r="AB1138" s="53"/>
      <c r="AC1138" s="53"/>
      <c r="AD1138" s="53"/>
      <c r="AE1138" s="53"/>
      <c r="AF1138" s="53"/>
      <c r="AG1138" s="53"/>
      <c r="AH1138" s="53"/>
      <c r="AI1138" s="53"/>
      <c r="AJ1138" s="53"/>
      <c r="AK1138" s="53"/>
      <c r="AL1138" s="53"/>
      <c r="AM1138" s="53"/>
      <c r="AN1138" s="53"/>
      <c r="AO1138" s="53"/>
      <c r="AP1138" s="53"/>
      <c r="AQ1138" s="53"/>
      <c r="AR1138" s="53"/>
      <c r="AS1138" s="53"/>
      <c r="AT1138" s="53"/>
      <c r="AU1138" s="53"/>
      <c r="AV1138" s="53"/>
      <c r="AW1138" s="53"/>
      <c r="AX1138" s="53"/>
      <c r="AY1138" s="53"/>
      <c r="AZ1138" s="53"/>
      <c r="BA1138" s="53"/>
      <c r="BB1138" s="53"/>
      <c r="BC1138" s="53"/>
      <c r="BD1138" s="53"/>
      <c r="BE1138" s="53"/>
      <c r="BF1138" s="53"/>
      <c r="BG1138" s="53"/>
      <c r="BH1138" s="53"/>
      <c r="BI1138" s="53"/>
      <c r="BJ1138" s="53"/>
      <c r="BK1138" s="53"/>
      <c r="BL1138" s="53"/>
      <c r="BM1138" s="53"/>
      <c r="BN1138" s="53"/>
      <c r="BO1138" s="53"/>
      <c r="BP1138" s="53"/>
      <c r="BQ1138" s="53"/>
      <c r="BR1138" s="53"/>
      <c r="BS1138" s="53"/>
      <c r="BT1138" s="53"/>
      <c r="BU1138" s="53"/>
    </row>
    <row r="1139" spans="1:73" s="47" customFormat="1" ht="15.75">
      <c r="A1139" s="88" t="s">
        <v>1753</v>
      </c>
      <c r="B1139" s="45"/>
      <c r="C1139" s="45"/>
      <c r="D1139" s="45"/>
      <c r="E1139" s="45"/>
      <c r="F1139" s="45"/>
      <c r="G1139" s="45"/>
      <c r="H1139" s="45"/>
      <c r="I1139" s="45"/>
      <c r="J1139" s="45"/>
      <c r="K1139" s="44"/>
      <c r="L1139" s="44"/>
      <c r="M1139" s="45"/>
      <c r="N1139" s="45"/>
      <c r="O1139" s="44"/>
      <c r="P1139" s="44"/>
      <c r="Q1139" s="44"/>
      <c r="R1139" s="44"/>
      <c r="S1139" s="44"/>
      <c r="T1139" s="44"/>
      <c r="U1139" s="53"/>
      <c r="V1139" s="53"/>
      <c r="W1139" s="53"/>
      <c r="X1139" s="53"/>
      <c r="Y1139" s="53"/>
      <c r="Z1139" s="53"/>
      <c r="AA1139" s="53"/>
      <c r="AB1139" s="53"/>
      <c r="AC1139" s="53"/>
      <c r="AD1139" s="53"/>
      <c r="AE1139" s="53"/>
      <c r="AF1139" s="53"/>
      <c r="AG1139" s="53"/>
      <c r="AH1139" s="53"/>
      <c r="AI1139" s="53"/>
      <c r="AJ1139" s="53"/>
      <c r="AK1139" s="53"/>
      <c r="AL1139" s="53"/>
      <c r="AM1139" s="53"/>
      <c r="AN1139" s="53"/>
      <c r="AO1139" s="53"/>
      <c r="AP1139" s="53"/>
      <c r="AQ1139" s="53"/>
      <c r="AR1139" s="53"/>
      <c r="AS1139" s="53"/>
      <c r="AT1139" s="53"/>
      <c r="AU1139" s="53"/>
      <c r="AV1139" s="53"/>
      <c r="AW1139" s="53"/>
      <c r="AX1139" s="53"/>
      <c r="AY1139" s="53"/>
      <c r="AZ1139" s="53"/>
      <c r="BA1139" s="53"/>
      <c r="BB1139" s="53"/>
      <c r="BC1139" s="53"/>
      <c r="BD1139" s="53"/>
      <c r="BE1139" s="53"/>
      <c r="BF1139" s="53"/>
      <c r="BG1139" s="53"/>
      <c r="BH1139" s="53"/>
      <c r="BI1139" s="53"/>
      <c r="BJ1139" s="53"/>
      <c r="BK1139" s="53"/>
      <c r="BL1139" s="53"/>
      <c r="BM1139" s="53"/>
      <c r="BN1139" s="53"/>
      <c r="BO1139" s="53"/>
      <c r="BP1139" s="53"/>
      <c r="BQ1139" s="53"/>
      <c r="BR1139" s="53"/>
      <c r="BS1139" s="53"/>
      <c r="BT1139" s="53"/>
      <c r="BU1139" s="53"/>
    </row>
    <row r="1140" spans="1:73" s="47" customFormat="1" ht="15.75">
      <c r="A1140" s="88" t="s">
        <v>1754</v>
      </c>
      <c r="B1140" s="45"/>
      <c r="C1140" s="45"/>
      <c r="D1140" s="45"/>
      <c r="E1140" s="45"/>
      <c r="F1140" s="45"/>
      <c r="G1140" s="45"/>
      <c r="H1140" s="45"/>
      <c r="I1140" s="45"/>
      <c r="J1140" s="45"/>
      <c r="K1140" s="44"/>
      <c r="L1140" s="44"/>
      <c r="M1140" s="45"/>
      <c r="N1140" s="45"/>
      <c r="O1140" s="44"/>
      <c r="P1140" s="44"/>
      <c r="Q1140" s="44"/>
      <c r="R1140" s="44"/>
      <c r="S1140" s="44"/>
      <c r="T1140" s="44"/>
      <c r="U1140" s="53"/>
      <c r="V1140" s="53"/>
      <c r="W1140" s="53"/>
      <c r="X1140" s="53"/>
      <c r="Y1140" s="53"/>
      <c r="Z1140" s="53"/>
      <c r="AA1140" s="53"/>
      <c r="AB1140" s="53"/>
      <c r="AC1140" s="53"/>
      <c r="AD1140" s="53"/>
      <c r="AE1140" s="53"/>
      <c r="AF1140" s="53"/>
      <c r="AG1140" s="53"/>
      <c r="AH1140" s="53"/>
      <c r="AI1140" s="53"/>
      <c r="AJ1140" s="53"/>
      <c r="AK1140" s="53"/>
      <c r="AL1140" s="53"/>
      <c r="AM1140" s="53"/>
      <c r="AN1140" s="53"/>
      <c r="AO1140" s="53"/>
      <c r="AP1140" s="53"/>
      <c r="AQ1140" s="53"/>
      <c r="AR1140" s="53"/>
      <c r="AS1140" s="53"/>
      <c r="AT1140" s="53"/>
      <c r="AU1140" s="53"/>
      <c r="AV1140" s="53"/>
      <c r="AW1140" s="53"/>
      <c r="AX1140" s="53"/>
      <c r="AY1140" s="53"/>
      <c r="AZ1140" s="53"/>
      <c r="BA1140" s="53"/>
      <c r="BB1140" s="53"/>
      <c r="BC1140" s="53"/>
      <c r="BD1140" s="53"/>
      <c r="BE1140" s="53"/>
      <c r="BF1140" s="53"/>
      <c r="BG1140" s="53"/>
      <c r="BH1140" s="53"/>
      <c r="BI1140" s="53"/>
      <c r="BJ1140" s="53"/>
      <c r="BK1140" s="53"/>
      <c r="BL1140" s="53"/>
      <c r="BM1140" s="53"/>
      <c r="BN1140" s="53"/>
      <c r="BO1140" s="53"/>
      <c r="BP1140" s="53"/>
      <c r="BQ1140" s="53"/>
      <c r="BR1140" s="53"/>
      <c r="BS1140" s="53"/>
      <c r="BT1140" s="53"/>
      <c r="BU1140" s="53"/>
    </row>
    <row r="1141" spans="1:73" s="47" customFormat="1" ht="15.75">
      <c r="A1141" s="88" t="s">
        <v>1755</v>
      </c>
      <c r="B1141" s="45"/>
      <c r="C1141" s="45"/>
      <c r="D1141" s="45"/>
      <c r="E1141" s="45"/>
      <c r="F1141" s="45"/>
      <c r="G1141" s="45"/>
      <c r="H1141" s="45"/>
      <c r="I1141" s="45"/>
      <c r="J1141" s="45"/>
      <c r="K1141" s="44"/>
      <c r="L1141" s="44"/>
      <c r="M1141" s="45"/>
      <c r="N1141" s="45"/>
      <c r="O1141" s="44"/>
      <c r="P1141" s="44"/>
      <c r="Q1141" s="44"/>
      <c r="R1141" s="44"/>
      <c r="S1141" s="44"/>
      <c r="T1141" s="44"/>
      <c r="U1141" s="53"/>
      <c r="V1141" s="53"/>
      <c r="W1141" s="53"/>
      <c r="X1141" s="53"/>
      <c r="Y1141" s="53"/>
      <c r="Z1141" s="53"/>
      <c r="AA1141" s="53"/>
      <c r="AB1141" s="53"/>
      <c r="AC1141" s="53"/>
      <c r="AD1141" s="53"/>
      <c r="AE1141" s="53"/>
      <c r="AF1141" s="53"/>
      <c r="AG1141" s="53"/>
      <c r="AH1141" s="53"/>
      <c r="AI1141" s="53"/>
      <c r="AJ1141" s="53"/>
      <c r="AK1141" s="53"/>
      <c r="AL1141" s="53"/>
      <c r="AM1141" s="53"/>
      <c r="AN1141" s="53"/>
      <c r="AO1141" s="53"/>
      <c r="AP1141" s="53"/>
      <c r="AQ1141" s="53"/>
      <c r="AR1141" s="53"/>
      <c r="AS1141" s="53"/>
      <c r="AT1141" s="53"/>
      <c r="AU1141" s="53"/>
      <c r="AV1141" s="53"/>
      <c r="AW1141" s="53"/>
      <c r="AX1141" s="53"/>
      <c r="AY1141" s="53"/>
      <c r="AZ1141" s="53"/>
      <c r="BA1141" s="53"/>
      <c r="BB1141" s="53"/>
      <c r="BC1141" s="53"/>
      <c r="BD1141" s="53"/>
      <c r="BE1141" s="53"/>
      <c r="BF1141" s="53"/>
      <c r="BG1141" s="53"/>
      <c r="BH1141" s="53"/>
      <c r="BI1141" s="53"/>
      <c r="BJ1141" s="53"/>
      <c r="BK1141" s="53"/>
      <c r="BL1141" s="53"/>
      <c r="BM1141" s="53"/>
      <c r="BN1141" s="53"/>
      <c r="BO1141" s="53"/>
      <c r="BP1141" s="53"/>
      <c r="BQ1141" s="53"/>
      <c r="BR1141" s="53"/>
      <c r="BS1141" s="53"/>
      <c r="BT1141" s="53"/>
      <c r="BU1141" s="53"/>
    </row>
    <row r="1142" spans="1:73" s="47" customFormat="1" ht="15.75">
      <c r="A1142" s="88" t="s">
        <v>1756</v>
      </c>
      <c r="B1142" s="45"/>
      <c r="C1142" s="45"/>
      <c r="D1142" s="45"/>
      <c r="E1142" s="45"/>
      <c r="F1142" s="45"/>
      <c r="G1142" s="45"/>
      <c r="H1142" s="45"/>
      <c r="I1142" s="45"/>
      <c r="J1142" s="45"/>
      <c r="K1142" s="44"/>
      <c r="L1142" s="44"/>
      <c r="M1142" s="45"/>
      <c r="N1142" s="45"/>
      <c r="O1142" s="44"/>
      <c r="P1142" s="44"/>
      <c r="Q1142" s="44"/>
      <c r="R1142" s="44"/>
      <c r="S1142" s="44"/>
      <c r="T1142" s="44"/>
      <c r="U1142" s="53"/>
      <c r="V1142" s="53"/>
      <c r="W1142" s="53"/>
      <c r="X1142" s="53"/>
      <c r="Y1142" s="53"/>
      <c r="Z1142" s="53"/>
      <c r="AA1142" s="53"/>
      <c r="AB1142" s="53"/>
      <c r="AC1142" s="53"/>
      <c r="AD1142" s="53"/>
      <c r="AE1142" s="53"/>
      <c r="AF1142" s="53"/>
      <c r="AG1142" s="53"/>
      <c r="AH1142" s="53"/>
      <c r="AI1142" s="53"/>
      <c r="AJ1142" s="53"/>
      <c r="AK1142" s="53"/>
      <c r="AL1142" s="53"/>
      <c r="AM1142" s="53"/>
      <c r="AN1142" s="53"/>
      <c r="AO1142" s="53"/>
      <c r="AP1142" s="53"/>
      <c r="AQ1142" s="53"/>
      <c r="AR1142" s="53"/>
      <c r="AS1142" s="53"/>
      <c r="AT1142" s="53"/>
      <c r="AU1142" s="53"/>
      <c r="AV1142" s="53"/>
      <c r="AW1142" s="53"/>
      <c r="AX1142" s="53"/>
      <c r="AY1142" s="53"/>
      <c r="AZ1142" s="53"/>
      <c r="BA1142" s="53"/>
      <c r="BB1142" s="53"/>
      <c r="BC1142" s="53"/>
      <c r="BD1142" s="53"/>
      <c r="BE1142" s="53"/>
      <c r="BF1142" s="53"/>
      <c r="BG1142" s="53"/>
      <c r="BH1142" s="53"/>
      <c r="BI1142" s="53"/>
      <c r="BJ1142" s="53"/>
      <c r="BK1142" s="53"/>
      <c r="BL1142" s="53"/>
      <c r="BM1142" s="53"/>
      <c r="BN1142" s="53"/>
      <c r="BO1142" s="53"/>
      <c r="BP1142" s="53"/>
      <c r="BQ1142" s="53"/>
      <c r="BR1142" s="53"/>
      <c r="BS1142" s="53"/>
      <c r="BT1142" s="53"/>
      <c r="BU1142" s="53"/>
    </row>
    <row r="1143" spans="1:73" s="47" customFormat="1" ht="15.75">
      <c r="A1143" s="88" t="s">
        <v>1757</v>
      </c>
      <c r="B1143" s="45"/>
      <c r="C1143" s="45"/>
      <c r="D1143" s="45"/>
      <c r="E1143" s="45"/>
      <c r="F1143" s="45"/>
      <c r="G1143" s="45"/>
      <c r="H1143" s="45"/>
      <c r="I1143" s="45"/>
      <c r="J1143" s="45"/>
      <c r="K1143" s="44"/>
      <c r="L1143" s="44"/>
      <c r="M1143" s="45"/>
      <c r="N1143" s="45"/>
      <c r="O1143" s="44"/>
      <c r="P1143" s="44"/>
      <c r="Q1143" s="44"/>
      <c r="R1143" s="44"/>
      <c r="S1143" s="44"/>
      <c r="T1143" s="44"/>
      <c r="U1143" s="53"/>
      <c r="V1143" s="53"/>
      <c r="W1143" s="53"/>
      <c r="X1143" s="53"/>
      <c r="Y1143" s="53"/>
      <c r="Z1143" s="53"/>
      <c r="AA1143" s="53"/>
      <c r="AB1143" s="53"/>
      <c r="AC1143" s="53"/>
      <c r="AD1143" s="53"/>
      <c r="AE1143" s="53"/>
      <c r="AF1143" s="53"/>
      <c r="AG1143" s="53"/>
      <c r="AH1143" s="53"/>
      <c r="AI1143" s="53"/>
      <c r="AJ1143" s="53"/>
      <c r="AK1143" s="53"/>
      <c r="AL1143" s="53"/>
      <c r="AM1143" s="53"/>
      <c r="AN1143" s="53"/>
      <c r="AO1143" s="53"/>
      <c r="AP1143" s="53"/>
      <c r="AQ1143" s="53"/>
      <c r="AR1143" s="53"/>
      <c r="AS1143" s="53"/>
      <c r="AT1143" s="53"/>
      <c r="AU1143" s="53"/>
      <c r="AV1143" s="53"/>
      <c r="AW1143" s="53"/>
      <c r="AX1143" s="53"/>
      <c r="AY1143" s="53"/>
      <c r="AZ1143" s="53"/>
      <c r="BA1143" s="53"/>
      <c r="BB1143" s="53"/>
      <c r="BC1143" s="53"/>
      <c r="BD1143" s="53"/>
      <c r="BE1143" s="53"/>
      <c r="BF1143" s="53"/>
      <c r="BG1143" s="53"/>
      <c r="BH1143" s="53"/>
      <c r="BI1143" s="53"/>
      <c r="BJ1143" s="53"/>
      <c r="BK1143" s="53"/>
      <c r="BL1143" s="53"/>
      <c r="BM1143" s="53"/>
      <c r="BN1143" s="53"/>
      <c r="BO1143" s="53"/>
      <c r="BP1143" s="53"/>
      <c r="BQ1143" s="53"/>
      <c r="BR1143" s="53"/>
      <c r="BS1143" s="53"/>
      <c r="BT1143" s="53"/>
      <c r="BU1143" s="53"/>
    </row>
    <row r="1144" spans="1:73" s="47" customFormat="1" ht="15.75">
      <c r="A1144" s="88" t="s">
        <v>1758</v>
      </c>
      <c r="B1144" s="45"/>
      <c r="C1144" s="45"/>
      <c r="D1144" s="45"/>
      <c r="E1144" s="45"/>
      <c r="F1144" s="45"/>
      <c r="G1144" s="45"/>
      <c r="H1144" s="45"/>
      <c r="I1144" s="45"/>
      <c r="J1144" s="45"/>
      <c r="K1144" s="44"/>
      <c r="L1144" s="44"/>
      <c r="M1144" s="45"/>
      <c r="N1144" s="45"/>
      <c r="O1144" s="44"/>
      <c r="P1144" s="44"/>
      <c r="Q1144" s="44"/>
      <c r="R1144" s="44"/>
      <c r="S1144" s="44"/>
      <c r="T1144" s="44"/>
      <c r="U1144" s="53"/>
      <c r="V1144" s="53"/>
      <c r="W1144" s="53"/>
      <c r="X1144" s="53"/>
      <c r="Y1144" s="53"/>
      <c r="Z1144" s="53"/>
      <c r="AA1144" s="53"/>
      <c r="AB1144" s="53"/>
      <c r="AC1144" s="53"/>
      <c r="AD1144" s="53"/>
      <c r="AE1144" s="53"/>
      <c r="AF1144" s="53"/>
      <c r="AG1144" s="53"/>
      <c r="AH1144" s="53"/>
      <c r="AI1144" s="53"/>
      <c r="AJ1144" s="53"/>
      <c r="AK1144" s="53"/>
      <c r="AL1144" s="53"/>
      <c r="AM1144" s="53"/>
      <c r="AN1144" s="53"/>
      <c r="AO1144" s="53"/>
      <c r="AP1144" s="53"/>
      <c r="AQ1144" s="53"/>
      <c r="AR1144" s="53"/>
      <c r="AS1144" s="53"/>
      <c r="AT1144" s="53"/>
      <c r="AU1144" s="53"/>
      <c r="AV1144" s="53"/>
      <c r="AW1144" s="53"/>
      <c r="AX1144" s="53"/>
      <c r="AY1144" s="53"/>
      <c r="AZ1144" s="53"/>
      <c r="BA1144" s="53"/>
      <c r="BB1144" s="53"/>
      <c r="BC1144" s="53"/>
      <c r="BD1144" s="53"/>
      <c r="BE1144" s="53"/>
      <c r="BF1144" s="53"/>
      <c r="BG1144" s="53"/>
      <c r="BH1144" s="53"/>
      <c r="BI1144" s="53"/>
      <c r="BJ1144" s="53"/>
      <c r="BK1144" s="53"/>
      <c r="BL1144" s="53"/>
      <c r="BM1144" s="53"/>
      <c r="BN1144" s="53"/>
      <c r="BO1144" s="53"/>
      <c r="BP1144" s="53"/>
      <c r="BQ1144" s="53"/>
      <c r="BR1144" s="53"/>
      <c r="BS1144" s="53"/>
      <c r="BT1144" s="53"/>
      <c r="BU1144" s="53"/>
    </row>
    <row r="1145" spans="1:73" s="47" customFormat="1" ht="15.75">
      <c r="A1145" s="88" t="s">
        <v>1759</v>
      </c>
      <c r="B1145" s="45"/>
      <c r="C1145" s="45"/>
      <c r="D1145" s="45"/>
      <c r="E1145" s="45"/>
      <c r="F1145" s="45"/>
      <c r="G1145" s="45"/>
      <c r="H1145" s="45"/>
      <c r="I1145" s="45"/>
      <c r="J1145" s="45"/>
      <c r="K1145" s="44"/>
      <c r="L1145" s="44"/>
      <c r="M1145" s="45"/>
      <c r="N1145" s="45"/>
      <c r="O1145" s="44"/>
      <c r="P1145" s="44"/>
      <c r="Q1145" s="44"/>
      <c r="R1145" s="44"/>
      <c r="S1145" s="44"/>
      <c r="T1145" s="44"/>
      <c r="U1145" s="53"/>
      <c r="V1145" s="53"/>
      <c r="W1145" s="53"/>
      <c r="X1145" s="53"/>
      <c r="Y1145" s="53"/>
      <c r="Z1145" s="53"/>
      <c r="AA1145" s="53"/>
      <c r="AB1145" s="53"/>
      <c r="AC1145" s="53"/>
      <c r="AD1145" s="53"/>
      <c r="AE1145" s="53"/>
      <c r="AF1145" s="53"/>
      <c r="AG1145" s="53"/>
      <c r="AH1145" s="53"/>
      <c r="AI1145" s="53"/>
      <c r="AJ1145" s="53"/>
      <c r="AK1145" s="53"/>
      <c r="AL1145" s="53"/>
      <c r="AM1145" s="53"/>
      <c r="AN1145" s="53"/>
      <c r="AO1145" s="53"/>
      <c r="AP1145" s="53"/>
      <c r="AQ1145" s="53"/>
      <c r="AR1145" s="53"/>
      <c r="AS1145" s="53"/>
      <c r="AT1145" s="53"/>
      <c r="AU1145" s="53"/>
      <c r="AV1145" s="53"/>
      <c r="AW1145" s="53"/>
      <c r="AX1145" s="53"/>
      <c r="AY1145" s="53"/>
      <c r="AZ1145" s="53"/>
      <c r="BA1145" s="53"/>
      <c r="BB1145" s="53"/>
      <c r="BC1145" s="53"/>
      <c r="BD1145" s="53"/>
      <c r="BE1145" s="53"/>
      <c r="BF1145" s="53"/>
      <c r="BG1145" s="53"/>
      <c r="BH1145" s="53"/>
      <c r="BI1145" s="53"/>
      <c r="BJ1145" s="53"/>
      <c r="BK1145" s="53"/>
      <c r="BL1145" s="53"/>
      <c r="BM1145" s="53"/>
      <c r="BN1145" s="53"/>
      <c r="BO1145" s="53"/>
      <c r="BP1145" s="53"/>
      <c r="BQ1145" s="53"/>
      <c r="BR1145" s="53"/>
      <c r="BS1145" s="53"/>
      <c r="BT1145" s="53"/>
      <c r="BU1145" s="53"/>
    </row>
    <row r="1146" spans="1:73" s="47" customFormat="1" ht="15.75">
      <c r="A1146" s="88" t="s">
        <v>1760</v>
      </c>
      <c r="B1146" s="45"/>
      <c r="C1146" s="45"/>
      <c r="D1146" s="45"/>
      <c r="E1146" s="45"/>
      <c r="F1146" s="45"/>
      <c r="G1146" s="45"/>
      <c r="H1146" s="45"/>
      <c r="I1146" s="45"/>
      <c r="J1146" s="45"/>
      <c r="K1146" s="44"/>
      <c r="L1146" s="44"/>
      <c r="M1146" s="45"/>
      <c r="N1146" s="45"/>
      <c r="O1146" s="44"/>
      <c r="P1146" s="44"/>
      <c r="Q1146" s="44"/>
      <c r="R1146" s="44"/>
      <c r="S1146" s="44"/>
      <c r="T1146" s="44"/>
      <c r="U1146" s="53"/>
      <c r="V1146" s="53"/>
      <c r="W1146" s="53"/>
      <c r="X1146" s="53"/>
      <c r="Y1146" s="53"/>
      <c r="Z1146" s="53"/>
      <c r="AA1146" s="53"/>
      <c r="AB1146" s="53"/>
      <c r="AC1146" s="53"/>
      <c r="AD1146" s="53"/>
      <c r="AE1146" s="53"/>
      <c r="AF1146" s="53"/>
      <c r="AG1146" s="53"/>
      <c r="AH1146" s="53"/>
      <c r="AI1146" s="53"/>
      <c r="AJ1146" s="53"/>
      <c r="AK1146" s="53"/>
      <c r="AL1146" s="53"/>
      <c r="AM1146" s="53"/>
      <c r="AN1146" s="53"/>
      <c r="AO1146" s="53"/>
      <c r="AP1146" s="53"/>
      <c r="AQ1146" s="53"/>
      <c r="AR1146" s="53"/>
      <c r="AS1146" s="53"/>
      <c r="AT1146" s="53"/>
      <c r="AU1146" s="53"/>
      <c r="AV1146" s="53"/>
      <c r="AW1146" s="53"/>
      <c r="AX1146" s="53"/>
      <c r="AY1146" s="53"/>
      <c r="AZ1146" s="53"/>
      <c r="BA1146" s="53"/>
      <c r="BB1146" s="53"/>
      <c r="BC1146" s="53"/>
      <c r="BD1146" s="53"/>
      <c r="BE1146" s="53"/>
      <c r="BF1146" s="53"/>
      <c r="BG1146" s="53"/>
      <c r="BH1146" s="53"/>
      <c r="BI1146" s="53"/>
      <c r="BJ1146" s="53"/>
      <c r="BK1146" s="53"/>
      <c r="BL1146" s="53"/>
      <c r="BM1146" s="53"/>
      <c r="BN1146" s="53"/>
      <c r="BO1146" s="53"/>
      <c r="BP1146" s="53"/>
      <c r="BQ1146" s="53"/>
      <c r="BR1146" s="53"/>
      <c r="BS1146" s="53"/>
      <c r="BT1146" s="53"/>
      <c r="BU1146" s="53"/>
    </row>
    <row r="1147" spans="1:73" s="47" customFormat="1" ht="15.75">
      <c r="A1147" s="88" t="s">
        <v>1761</v>
      </c>
      <c r="B1147" s="45"/>
      <c r="C1147" s="45"/>
      <c r="D1147" s="45"/>
      <c r="E1147" s="45"/>
      <c r="F1147" s="45"/>
      <c r="G1147" s="45"/>
      <c r="H1147" s="45"/>
      <c r="I1147" s="45"/>
      <c r="J1147" s="45"/>
      <c r="K1147" s="44"/>
      <c r="L1147" s="44"/>
      <c r="M1147" s="45"/>
      <c r="N1147" s="45"/>
      <c r="O1147" s="44"/>
      <c r="P1147" s="44"/>
      <c r="Q1147" s="44"/>
      <c r="R1147" s="44"/>
      <c r="S1147" s="44"/>
      <c r="T1147" s="44"/>
      <c r="U1147" s="53"/>
      <c r="V1147" s="53"/>
      <c r="W1147" s="53"/>
      <c r="X1147" s="53"/>
      <c r="Y1147" s="53"/>
      <c r="Z1147" s="53"/>
      <c r="AA1147" s="53"/>
      <c r="AB1147" s="53"/>
      <c r="AC1147" s="53"/>
      <c r="AD1147" s="53"/>
      <c r="AE1147" s="53"/>
      <c r="AF1147" s="53"/>
      <c r="AG1147" s="53"/>
      <c r="AH1147" s="53"/>
      <c r="AI1147" s="53"/>
      <c r="AJ1147" s="53"/>
      <c r="AK1147" s="53"/>
      <c r="AL1147" s="53"/>
      <c r="AM1147" s="53"/>
      <c r="AN1147" s="53"/>
      <c r="AO1147" s="53"/>
      <c r="AP1147" s="53"/>
      <c r="AQ1147" s="53"/>
      <c r="AR1147" s="53"/>
      <c r="AS1147" s="53"/>
      <c r="AT1147" s="53"/>
      <c r="AU1147" s="53"/>
      <c r="AV1147" s="53"/>
      <c r="AW1147" s="53"/>
      <c r="AX1147" s="53"/>
      <c r="AY1147" s="53"/>
      <c r="AZ1147" s="53"/>
      <c r="BA1147" s="53"/>
      <c r="BB1147" s="53"/>
      <c r="BC1147" s="53"/>
      <c r="BD1147" s="53"/>
      <c r="BE1147" s="53"/>
      <c r="BF1147" s="53"/>
      <c r="BG1147" s="53"/>
      <c r="BH1147" s="53"/>
      <c r="BI1147" s="53"/>
      <c r="BJ1147" s="53"/>
      <c r="BK1147" s="53"/>
      <c r="BL1147" s="53"/>
      <c r="BM1147" s="53"/>
      <c r="BN1147" s="53"/>
      <c r="BO1147" s="53"/>
      <c r="BP1147" s="53"/>
      <c r="BQ1147" s="53"/>
      <c r="BR1147" s="53"/>
      <c r="BS1147" s="53"/>
      <c r="BT1147" s="53"/>
      <c r="BU1147" s="53"/>
    </row>
    <row r="1148" spans="1:73" s="47" customFormat="1" ht="15.75">
      <c r="A1148" s="88" t="s">
        <v>1762</v>
      </c>
      <c r="B1148" s="45"/>
      <c r="C1148" s="45"/>
      <c r="D1148" s="45"/>
      <c r="E1148" s="45"/>
      <c r="F1148" s="45"/>
      <c r="G1148" s="45"/>
      <c r="H1148" s="45"/>
      <c r="I1148" s="45"/>
      <c r="J1148" s="45"/>
      <c r="K1148" s="44"/>
      <c r="L1148" s="44"/>
      <c r="M1148" s="45"/>
      <c r="N1148" s="45"/>
      <c r="O1148" s="44"/>
      <c r="P1148" s="44"/>
      <c r="Q1148" s="44"/>
      <c r="R1148" s="44"/>
      <c r="S1148" s="44"/>
      <c r="T1148" s="44"/>
      <c r="U1148" s="53"/>
      <c r="V1148" s="53"/>
      <c r="W1148" s="53"/>
      <c r="X1148" s="53"/>
      <c r="Y1148" s="53"/>
      <c r="Z1148" s="53"/>
      <c r="AA1148" s="53"/>
      <c r="AB1148" s="53"/>
      <c r="AC1148" s="53"/>
      <c r="AD1148" s="53"/>
      <c r="AE1148" s="53"/>
      <c r="AF1148" s="53"/>
      <c r="AG1148" s="53"/>
      <c r="AH1148" s="53"/>
      <c r="AI1148" s="53"/>
      <c r="AJ1148" s="53"/>
      <c r="AK1148" s="53"/>
      <c r="AL1148" s="53"/>
      <c r="AM1148" s="53"/>
      <c r="AN1148" s="53"/>
      <c r="AO1148" s="53"/>
      <c r="AP1148" s="53"/>
      <c r="AQ1148" s="53"/>
      <c r="AR1148" s="53"/>
      <c r="AS1148" s="53"/>
      <c r="AT1148" s="53"/>
      <c r="AU1148" s="53"/>
      <c r="AV1148" s="53"/>
      <c r="AW1148" s="53"/>
      <c r="AX1148" s="53"/>
      <c r="AY1148" s="53"/>
      <c r="AZ1148" s="53"/>
      <c r="BA1148" s="53"/>
      <c r="BB1148" s="53"/>
      <c r="BC1148" s="53"/>
      <c r="BD1148" s="53"/>
      <c r="BE1148" s="53"/>
      <c r="BF1148" s="53"/>
      <c r="BG1148" s="53"/>
      <c r="BH1148" s="53"/>
      <c r="BI1148" s="53"/>
      <c r="BJ1148" s="53"/>
      <c r="BK1148" s="53"/>
      <c r="BL1148" s="53"/>
      <c r="BM1148" s="53"/>
      <c r="BN1148" s="53"/>
      <c r="BO1148" s="53"/>
      <c r="BP1148" s="53"/>
      <c r="BQ1148" s="53"/>
      <c r="BR1148" s="53"/>
      <c r="BS1148" s="53"/>
      <c r="BT1148" s="53"/>
      <c r="BU1148" s="53"/>
    </row>
    <row r="1149" spans="1:73" s="47" customFormat="1" ht="15.75">
      <c r="A1149" s="88" t="s">
        <v>1763</v>
      </c>
      <c r="B1149" s="45"/>
      <c r="C1149" s="45"/>
      <c r="D1149" s="45"/>
      <c r="E1149" s="45"/>
      <c r="F1149" s="45"/>
      <c r="G1149" s="45"/>
      <c r="H1149" s="45"/>
      <c r="I1149" s="45"/>
      <c r="J1149" s="45"/>
      <c r="K1149" s="44"/>
      <c r="L1149" s="44"/>
      <c r="M1149" s="45"/>
      <c r="N1149" s="45"/>
      <c r="O1149" s="44"/>
      <c r="P1149" s="44"/>
      <c r="Q1149" s="44"/>
      <c r="R1149" s="44"/>
      <c r="S1149" s="44"/>
      <c r="T1149" s="44"/>
      <c r="U1149" s="53"/>
      <c r="V1149" s="53"/>
      <c r="W1149" s="53"/>
      <c r="X1149" s="53"/>
      <c r="Y1149" s="53"/>
      <c r="Z1149" s="53"/>
      <c r="AA1149" s="53"/>
      <c r="AB1149" s="53"/>
      <c r="AC1149" s="53"/>
      <c r="AD1149" s="53"/>
      <c r="AE1149" s="53"/>
      <c r="AF1149" s="53"/>
      <c r="AG1149" s="53"/>
      <c r="AH1149" s="53"/>
      <c r="AI1149" s="53"/>
      <c r="AJ1149" s="53"/>
      <c r="AK1149" s="53"/>
      <c r="AL1149" s="53"/>
      <c r="AM1149" s="53"/>
      <c r="AN1149" s="53"/>
      <c r="AO1149" s="53"/>
      <c r="AP1149" s="53"/>
      <c r="AQ1149" s="53"/>
      <c r="AR1149" s="53"/>
      <c r="AS1149" s="53"/>
      <c r="AT1149" s="53"/>
      <c r="AU1149" s="53"/>
      <c r="AV1149" s="53"/>
      <c r="AW1149" s="53"/>
      <c r="AX1149" s="53"/>
      <c r="AY1149" s="53"/>
      <c r="AZ1149" s="53"/>
      <c r="BA1149" s="53"/>
      <c r="BB1149" s="53"/>
      <c r="BC1149" s="53"/>
      <c r="BD1149" s="53"/>
      <c r="BE1149" s="53"/>
      <c r="BF1149" s="53"/>
      <c r="BG1149" s="53"/>
      <c r="BH1149" s="53"/>
      <c r="BI1149" s="53"/>
      <c r="BJ1149" s="53"/>
      <c r="BK1149" s="53"/>
      <c r="BL1149" s="53"/>
      <c r="BM1149" s="53"/>
      <c r="BN1149" s="53"/>
      <c r="BO1149" s="53"/>
      <c r="BP1149" s="53"/>
      <c r="BQ1149" s="53"/>
      <c r="BR1149" s="53"/>
      <c r="BS1149" s="53"/>
      <c r="BT1149" s="53"/>
      <c r="BU1149" s="53"/>
    </row>
    <row r="1150" spans="1:73" s="47" customFormat="1" ht="15.75">
      <c r="A1150" s="88" t="s">
        <v>1764</v>
      </c>
      <c r="B1150" s="45"/>
      <c r="C1150" s="45"/>
      <c r="D1150" s="45"/>
      <c r="E1150" s="45"/>
      <c r="F1150" s="45"/>
      <c r="G1150" s="45"/>
      <c r="H1150" s="45"/>
      <c r="I1150" s="45"/>
      <c r="J1150" s="45"/>
      <c r="K1150" s="44"/>
      <c r="L1150" s="44"/>
      <c r="M1150" s="45"/>
      <c r="N1150" s="45"/>
      <c r="O1150" s="44"/>
      <c r="P1150" s="44"/>
      <c r="Q1150" s="44"/>
      <c r="R1150" s="44"/>
      <c r="S1150" s="44"/>
      <c r="T1150" s="44"/>
      <c r="U1150" s="53"/>
      <c r="V1150" s="53"/>
      <c r="W1150" s="53"/>
      <c r="X1150" s="53"/>
      <c r="Y1150" s="53"/>
      <c r="Z1150" s="53"/>
      <c r="AA1150" s="53"/>
      <c r="AB1150" s="53"/>
      <c r="AC1150" s="53"/>
      <c r="AD1150" s="53"/>
      <c r="AE1150" s="53"/>
      <c r="AF1150" s="53"/>
      <c r="AG1150" s="53"/>
      <c r="AH1150" s="53"/>
      <c r="AI1150" s="53"/>
      <c r="AJ1150" s="53"/>
      <c r="AK1150" s="53"/>
      <c r="AL1150" s="53"/>
      <c r="AM1150" s="53"/>
      <c r="AN1150" s="53"/>
      <c r="AO1150" s="53"/>
      <c r="AP1150" s="53"/>
      <c r="AQ1150" s="53"/>
      <c r="AR1150" s="53"/>
      <c r="AS1150" s="53"/>
      <c r="AT1150" s="53"/>
      <c r="AU1150" s="53"/>
      <c r="AV1150" s="53"/>
      <c r="AW1150" s="53"/>
      <c r="AX1150" s="53"/>
      <c r="AY1150" s="53"/>
      <c r="AZ1150" s="53"/>
      <c r="BA1150" s="53"/>
      <c r="BB1150" s="53"/>
      <c r="BC1150" s="53"/>
      <c r="BD1150" s="53"/>
      <c r="BE1150" s="53"/>
      <c r="BF1150" s="53"/>
      <c r="BG1150" s="53"/>
      <c r="BH1150" s="53"/>
      <c r="BI1150" s="53"/>
      <c r="BJ1150" s="53"/>
      <c r="BK1150" s="53"/>
      <c r="BL1150" s="53"/>
      <c r="BM1150" s="53"/>
      <c r="BN1150" s="53"/>
      <c r="BO1150" s="53"/>
      <c r="BP1150" s="53"/>
      <c r="BQ1150" s="53"/>
      <c r="BR1150" s="53"/>
      <c r="BS1150" s="53"/>
      <c r="BT1150" s="53"/>
      <c r="BU1150" s="53"/>
    </row>
    <row r="1151" spans="1:73" s="47" customFormat="1" ht="15.75">
      <c r="A1151" s="88" t="s">
        <v>1765</v>
      </c>
      <c r="B1151" s="45"/>
      <c r="C1151" s="45"/>
      <c r="D1151" s="45"/>
      <c r="E1151" s="45"/>
      <c r="F1151" s="45"/>
      <c r="G1151" s="45"/>
      <c r="H1151" s="45"/>
      <c r="I1151" s="45"/>
      <c r="J1151" s="45"/>
      <c r="K1151" s="44"/>
      <c r="L1151" s="44"/>
      <c r="M1151" s="45"/>
      <c r="N1151" s="45"/>
      <c r="O1151" s="44"/>
      <c r="P1151" s="44"/>
      <c r="Q1151" s="44"/>
      <c r="R1151" s="44"/>
      <c r="S1151" s="44"/>
      <c r="T1151" s="44"/>
      <c r="U1151" s="53"/>
      <c r="V1151" s="53"/>
      <c r="W1151" s="53"/>
      <c r="X1151" s="53"/>
      <c r="Y1151" s="53"/>
      <c r="Z1151" s="53"/>
      <c r="AA1151" s="53"/>
      <c r="AB1151" s="53"/>
      <c r="AC1151" s="53"/>
      <c r="AD1151" s="53"/>
      <c r="AE1151" s="53"/>
      <c r="AF1151" s="53"/>
      <c r="AG1151" s="53"/>
      <c r="AH1151" s="53"/>
      <c r="AI1151" s="53"/>
      <c r="AJ1151" s="53"/>
      <c r="AK1151" s="53"/>
      <c r="AL1151" s="53"/>
      <c r="AM1151" s="53"/>
      <c r="AN1151" s="53"/>
      <c r="AO1151" s="53"/>
      <c r="AP1151" s="53"/>
      <c r="AQ1151" s="53"/>
      <c r="AR1151" s="53"/>
      <c r="AS1151" s="53"/>
      <c r="AT1151" s="53"/>
      <c r="AU1151" s="53"/>
      <c r="AV1151" s="53"/>
      <c r="AW1151" s="53"/>
      <c r="AX1151" s="53"/>
      <c r="AY1151" s="53"/>
      <c r="AZ1151" s="53"/>
      <c r="BA1151" s="53"/>
      <c r="BB1151" s="53"/>
      <c r="BC1151" s="53"/>
      <c r="BD1151" s="53"/>
      <c r="BE1151" s="53"/>
      <c r="BF1151" s="53"/>
      <c r="BG1151" s="53"/>
      <c r="BH1151" s="53"/>
      <c r="BI1151" s="53"/>
      <c r="BJ1151" s="53"/>
      <c r="BK1151" s="53"/>
      <c r="BL1151" s="53"/>
      <c r="BM1151" s="53"/>
      <c r="BN1151" s="53"/>
      <c r="BO1151" s="53"/>
      <c r="BP1151" s="53"/>
      <c r="BQ1151" s="53"/>
      <c r="BR1151" s="53"/>
      <c r="BS1151" s="53"/>
      <c r="BT1151" s="53"/>
      <c r="BU1151" s="53"/>
    </row>
    <row r="1152" spans="1:73" s="47" customFormat="1" ht="15.75">
      <c r="A1152" s="88" t="s">
        <v>1766</v>
      </c>
      <c r="B1152" s="45"/>
      <c r="C1152" s="45"/>
      <c r="D1152" s="45"/>
      <c r="E1152" s="45"/>
      <c r="F1152" s="45"/>
      <c r="G1152" s="45"/>
      <c r="H1152" s="45"/>
      <c r="I1152" s="45"/>
      <c r="J1152" s="45"/>
      <c r="K1152" s="44"/>
      <c r="L1152" s="44"/>
      <c r="M1152" s="45"/>
      <c r="N1152" s="45"/>
      <c r="O1152" s="44"/>
      <c r="P1152" s="44"/>
      <c r="Q1152" s="44"/>
      <c r="R1152" s="44"/>
      <c r="S1152" s="44"/>
      <c r="T1152" s="44"/>
      <c r="U1152" s="53"/>
      <c r="V1152" s="53"/>
      <c r="W1152" s="53"/>
      <c r="X1152" s="53"/>
      <c r="Y1152" s="53"/>
      <c r="Z1152" s="53"/>
      <c r="AA1152" s="53"/>
      <c r="AB1152" s="53"/>
      <c r="AC1152" s="53"/>
      <c r="AD1152" s="53"/>
      <c r="AE1152" s="53"/>
      <c r="AF1152" s="53"/>
      <c r="AG1152" s="53"/>
      <c r="AH1152" s="53"/>
      <c r="AI1152" s="53"/>
      <c r="AJ1152" s="53"/>
      <c r="AK1152" s="53"/>
      <c r="AL1152" s="53"/>
      <c r="AM1152" s="53"/>
      <c r="AN1152" s="53"/>
      <c r="AO1152" s="53"/>
      <c r="AP1152" s="53"/>
      <c r="AQ1152" s="53"/>
      <c r="AR1152" s="53"/>
      <c r="AS1152" s="53"/>
      <c r="AT1152" s="53"/>
      <c r="AU1152" s="53"/>
      <c r="AV1152" s="53"/>
      <c r="AW1152" s="53"/>
      <c r="AX1152" s="53"/>
      <c r="AY1152" s="53"/>
      <c r="AZ1152" s="53"/>
      <c r="BA1152" s="53"/>
      <c r="BB1152" s="53"/>
      <c r="BC1152" s="53"/>
      <c r="BD1152" s="53"/>
      <c r="BE1152" s="53"/>
      <c r="BF1152" s="53"/>
      <c r="BG1152" s="53"/>
      <c r="BH1152" s="53"/>
      <c r="BI1152" s="53"/>
      <c r="BJ1152" s="53"/>
      <c r="BK1152" s="53"/>
      <c r="BL1152" s="53"/>
      <c r="BM1152" s="53"/>
      <c r="BN1152" s="53"/>
      <c r="BO1152" s="53"/>
      <c r="BP1152" s="53"/>
      <c r="BQ1152" s="53"/>
      <c r="BR1152" s="53"/>
      <c r="BS1152" s="53"/>
      <c r="BT1152" s="53"/>
      <c r="BU1152" s="53"/>
    </row>
    <row r="1153" spans="1:73" s="47" customFormat="1" ht="15.75">
      <c r="A1153" s="88" t="s">
        <v>1767</v>
      </c>
      <c r="B1153" s="45"/>
      <c r="C1153" s="45"/>
      <c r="D1153" s="45"/>
      <c r="E1153" s="45"/>
      <c r="F1153" s="45"/>
      <c r="G1153" s="45"/>
      <c r="H1153" s="45"/>
      <c r="I1153" s="45"/>
      <c r="J1153" s="45"/>
      <c r="K1153" s="44"/>
      <c r="L1153" s="44"/>
      <c r="M1153" s="45"/>
      <c r="N1153" s="45"/>
      <c r="O1153" s="44"/>
      <c r="P1153" s="44"/>
      <c r="Q1153" s="44"/>
      <c r="R1153" s="44"/>
      <c r="S1153" s="44"/>
      <c r="T1153" s="44"/>
      <c r="U1153" s="53"/>
      <c r="V1153" s="53"/>
      <c r="W1153" s="53"/>
      <c r="X1153" s="53"/>
      <c r="Y1153" s="53"/>
      <c r="Z1153" s="53"/>
      <c r="AA1153" s="53"/>
      <c r="AB1153" s="53"/>
      <c r="AC1153" s="53"/>
      <c r="AD1153" s="53"/>
      <c r="AE1153" s="53"/>
      <c r="AF1153" s="53"/>
      <c r="AG1153" s="53"/>
      <c r="AH1153" s="53"/>
      <c r="AI1153" s="53"/>
      <c r="AJ1153" s="53"/>
      <c r="AK1153" s="53"/>
      <c r="AL1153" s="53"/>
      <c r="AM1153" s="53"/>
      <c r="AN1153" s="53"/>
      <c r="AO1153" s="53"/>
      <c r="AP1153" s="53"/>
      <c r="AQ1153" s="53"/>
      <c r="AR1153" s="53"/>
      <c r="AS1153" s="53"/>
      <c r="AT1153" s="53"/>
      <c r="AU1153" s="53"/>
      <c r="AV1153" s="53"/>
      <c r="AW1153" s="53"/>
      <c r="AX1153" s="53"/>
      <c r="AY1153" s="53"/>
      <c r="AZ1153" s="53"/>
      <c r="BA1153" s="53"/>
      <c r="BB1153" s="53"/>
      <c r="BC1153" s="53"/>
      <c r="BD1153" s="53"/>
      <c r="BE1153" s="53"/>
      <c r="BF1153" s="53"/>
      <c r="BG1153" s="53"/>
      <c r="BH1153" s="53"/>
      <c r="BI1153" s="53"/>
      <c r="BJ1153" s="53"/>
      <c r="BK1153" s="53"/>
      <c r="BL1153" s="53"/>
      <c r="BM1153" s="53"/>
      <c r="BN1153" s="53"/>
      <c r="BO1153" s="53"/>
      <c r="BP1153" s="53"/>
      <c r="BQ1153" s="53"/>
      <c r="BR1153" s="53"/>
      <c r="BS1153" s="53"/>
      <c r="BT1153" s="53"/>
      <c r="BU1153" s="53"/>
    </row>
    <row r="1154" spans="1:73" s="47" customFormat="1" ht="15.75">
      <c r="A1154" s="88" t="s">
        <v>1768</v>
      </c>
      <c r="B1154" s="45"/>
      <c r="C1154" s="45"/>
      <c r="D1154" s="45"/>
      <c r="E1154" s="45"/>
      <c r="F1154" s="45"/>
      <c r="G1154" s="45"/>
      <c r="H1154" s="45"/>
      <c r="I1154" s="45"/>
      <c r="J1154" s="45"/>
      <c r="K1154" s="44"/>
      <c r="L1154" s="44"/>
      <c r="M1154" s="45"/>
      <c r="N1154" s="45"/>
      <c r="O1154" s="44"/>
      <c r="P1154" s="44"/>
      <c r="Q1154" s="44"/>
      <c r="R1154" s="44"/>
      <c r="S1154" s="44"/>
      <c r="T1154" s="44"/>
      <c r="U1154" s="53"/>
      <c r="V1154" s="53"/>
      <c r="W1154" s="53"/>
      <c r="X1154" s="53"/>
      <c r="Y1154" s="53"/>
      <c r="Z1154" s="53"/>
      <c r="AA1154" s="53"/>
      <c r="AB1154" s="53"/>
      <c r="AC1154" s="53"/>
      <c r="AD1154" s="53"/>
      <c r="AE1154" s="53"/>
      <c r="AF1154" s="53"/>
      <c r="AG1154" s="53"/>
      <c r="AH1154" s="53"/>
      <c r="AI1154" s="53"/>
      <c r="AJ1154" s="53"/>
      <c r="AK1154" s="53"/>
      <c r="AL1154" s="53"/>
      <c r="AM1154" s="53"/>
      <c r="AN1154" s="53"/>
      <c r="AO1154" s="53"/>
      <c r="AP1154" s="53"/>
      <c r="AQ1154" s="53"/>
      <c r="AR1154" s="53"/>
      <c r="AS1154" s="53"/>
      <c r="AT1154" s="53"/>
      <c r="AU1154" s="53"/>
      <c r="AV1154" s="53"/>
      <c r="AW1154" s="53"/>
      <c r="AX1154" s="53"/>
      <c r="AY1154" s="53"/>
      <c r="AZ1154" s="53"/>
      <c r="BA1154" s="53"/>
      <c r="BB1154" s="53"/>
      <c r="BC1154" s="53"/>
      <c r="BD1154" s="53"/>
      <c r="BE1154" s="53"/>
      <c r="BF1154" s="53"/>
      <c r="BG1154" s="53"/>
      <c r="BH1154" s="53"/>
      <c r="BI1154" s="53"/>
      <c r="BJ1154" s="53"/>
      <c r="BK1154" s="53"/>
      <c r="BL1154" s="53"/>
      <c r="BM1154" s="53"/>
      <c r="BN1154" s="53"/>
      <c r="BO1154" s="53"/>
      <c r="BP1154" s="53"/>
      <c r="BQ1154" s="53"/>
      <c r="BR1154" s="53"/>
      <c r="BS1154" s="53"/>
      <c r="BT1154" s="53"/>
      <c r="BU1154" s="53"/>
    </row>
    <row r="1155" spans="1:73" s="47" customFormat="1" ht="15.75">
      <c r="A1155" s="88" t="s">
        <v>1769</v>
      </c>
      <c r="B1155" s="45"/>
      <c r="C1155" s="45"/>
      <c r="D1155" s="45"/>
      <c r="E1155" s="45"/>
      <c r="F1155" s="45"/>
      <c r="G1155" s="45"/>
      <c r="H1155" s="45"/>
      <c r="I1155" s="45"/>
      <c r="J1155" s="45"/>
      <c r="K1155" s="44"/>
      <c r="L1155" s="44"/>
      <c r="M1155" s="45"/>
      <c r="N1155" s="45"/>
      <c r="O1155" s="44"/>
      <c r="P1155" s="44"/>
      <c r="Q1155" s="44"/>
      <c r="R1155" s="44"/>
      <c r="S1155" s="44"/>
      <c r="T1155" s="44"/>
      <c r="U1155" s="53"/>
      <c r="V1155" s="53"/>
      <c r="W1155" s="53"/>
      <c r="X1155" s="53"/>
      <c r="Y1155" s="53"/>
      <c r="Z1155" s="53"/>
      <c r="AA1155" s="53"/>
      <c r="AB1155" s="53"/>
      <c r="AC1155" s="53"/>
      <c r="AD1155" s="53"/>
      <c r="AE1155" s="53"/>
      <c r="AF1155" s="53"/>
      <c r="AG1155" s="53"/>
      <c r="AH1155" s="53"/>
      <c r="AI1155" s="53"/>
      <c r="AJ1155" s="53"/>
      <c r="AK1155" s="53"/>
      <c r="AL1155" s="53"/>
      <c r="AM1155" s="53"/>
      <c r="AN1155" s="53"/>
      <c r="AO1155" s="53"/>
      <c r="AP1155" s="53"/>
      <c r="AQ1155" s="53"/>
      <c r="AR1155" s="53"/>
      <c r="AS1155" s="53"/>
      <c r="AT1155" s="53"/>
      <c r="AU1155" s="53"/>
      <c r="AV1155" s="53"/>
      <c r="AW1155" s="53"/>
      <c r="AX1155" s="53"/>
      <c r="AY1155" s="53"/>
      <c r="AZ1155" s="53"/>
      <c r="BA1155" s="53"/>
      <c r="BB1155" s="53"/>
      <c r="BC1155" s="53"/>
      <c r="BD1155" s="53"/>
      <c r="BE1155" s="53"/>
      <c r="BF1155" s="53"/>
      <c r="BG1155" s="53"/>
      <c r="BH1155" s="53"/>
      <c r="BI1155" s="53"/>
      <c r="BJ1155" s="53"/>
      <c r="BK1155" s="53"/>
      <c r="BL1155" s="53"/>
      <c r="BM1155" s="53"/>
      <c r="BN1155" s="53"/>
      <c r="BO1155" s="53"/>
      <c r="BP1155" s="53"/>
      <c r="BQ1155" s="53"/>
      <c r="BR1155" s="53"/>
      <c r="BS1155" s="53"/>
      <c r="BT1155" s="53"/>
      <c r="BU1155" s="53"/>
    </row>
    <row r="1156" spans="1:73" s="47" customFormat="1" ht="15.75">
      <c r="A1156" s="88" t="s">
        <v>1770</v>
      </c>
      <c r="B1156" s="45"/>
      <c r="C1156" s="45"/>
      <c r="D1156" s="45"/>
      <c r="E1156" s="45"/>
      <c r="F1156" s="45"/>
      <c r="G1156" s="45"/>
      <c r="H1156" s="45"/>
      <c r="I1156" s="45"/>
      <c r="J1156" s="45"/>
      <c r="K1156" s="44"/>
      <c r="L1156" s="44"/>
      <c r="M1156" s="45"/>
      <c r="N1156" s="45"/>
      <c r="O1156" s="44"/>
      <c r="P1156" s="44"/>
      <c r="Q1156" s="44"/>
      <c r="R1156" s="44"/>
      <c r="S1156" s="44"/>
      <c r="T1156" s="44"/>
      <c r="U1156" s="53"/>
      <c r="V1156" s="53"/>
      <c r="W1156" s="53"/>
      <c r="X1156" s="53"/>
      <c r="Y1156" s="53"/>
      <c r="Z1156" s="53"/>
      <c r="AA1156" s="53"/>
      <c r="AB1156" s="53"/>
      <c r="AC1156" s="53"/>
      <c r="AD1156" s="53"/>
      <c r="AE1156" s="53"/>
      <c r="AF1156" s="53"/>
      <c r="AG1156" s="53"/>
      <c r="AH1156" s="53"/>
      <c r="AI1156" s="53"/>
      <c r="AJ1156" s="53"/>
      <c r="AK1156" s="53"/>
      <c r="AL1156" s="53"/>
      <c r="AM1156" s="53"/>
      <c r="AN1156" s="53"/>
      <c r="AO1156" s="53"/>
      <c r="AP1156" s="53"/>
      <c r="AQ1156" s="53"/>
      <c r="AR1156" s="53"/>
      <c r="AS1156" s="53"/>
      <c r="AT1156" s="53"/>
      <c r="AU1156" s="53"/>
      <c r="AV1156" s="53"/>
      <c r="AW1156" s="53"/>
      <c r="AX1156" s="53"/>
      <c r="AY1156" s="53"/>
      <c r="AZ1156" s="53"/>
      <c r="BA1156" s="53"/>
      <c r="BB1156" s="53"/>
      <c r="BC1156" s="53"/>
      <c r="BD1156" s="53"/>
      <c r="BE1156" s="53"/>
      <c r="BF1156" s="53"/>
      <c r="BG1156" s="53"/>
      <c r="BH1156" s="53"/>
      <c r="BI1156" s="53"/>
      <c r="BJ1156" s="53"/>
      <c r="BK1156" s="53"/>
      <c r="BL1156" s="53"/>
      <c r="BM1156" s="53"/>
      <c r="BN1156" s="53"/>
      <c r="BO1156" s="53"/>
      <c r="BP1156" s="53"/>
      <c r="BQ1156" s="53"/>
      <c r="BR1156" s="53"/>
      <c r="BS1156" s="53"/>
      <c r="BT1156" s="53"/>
      <c r="BU1156" s="53"/>
    </row>
    <row r="1157" spans="1:73" s="47" customFormat="1" ht="15.75">
      <c r="A1157" s="88" t="s">
        <v>1771</v>
      </c>
      <c r="B1157" s="45"/>
      <c r="C1157" s="45"/>
      <c r="D1157" s="45"/>
      <c r="E1157" s="45"/>
      <c r="F1157" s="45"/>
      <c r="G1157" s="45"/>
      <c r="H1157" s="45"/>
      <c r="I1157" s="45"/>
      <c r="J1157" s="45"/>
      <c r="K1157" s="44"/>
      <c r="L1157" s="44"/>
      <c r="M1157" s="45"/>
      <c r="N1157" s="45"/>
      <c r="O1157" s="44"/>
      <c r="P1157" s="44"/>
      <c r="Q1157" s="44"/>
      <c r="R1157" s="44"/>
      <c r="S1157" s="44"/>
      <c r="T1157" s="44"/>
      <c r="U1157" s="53"/>
      <c r="V1157" s="53"/>
      <c r="W1157" s="53"/>
      <c r="X1157" s="53"/>
      <c r="Y1157" s="53"/>
      <c r="Z1157" s="53"/>
      <c r="AA1157" s="53"/>
      <c r="AB1157" s="53"/>
      <c r="AC1157" s="53"/>
      <c r="AD1157" s="53"/>
      <c r="AE1157" s="53"/>
      <c r="AF1157" s="53"/>
      <c r="AG1157" s="53"/>
      <c r="AH1157" s="53"/>
      <c r="AI1157" s="53"/>
      <c r="AJ1157" s="53"/>
      <c r="AK1157" s="53"/>
      <c r="AL1157" s="53"/>
      <c r="AM1157" s="53"/>
      <c r="AN1157" s="53"/>
      <c r="AO1157" s="53"/>
      <c r="AP1157" s="53"/>
      <c r="AQ1157" s="53"/>
      <c r="AR1157" s="53"/>
      <c r="AS1157" s="53"/>
      <c r="AT1157" s="53"/>
      <c r="AU1157" s="53"/>
      <c r="AV1157" s="53"/>
      <c r="AW1157" s="53"/>
      <c r="AX1157" s="53"/>
      <c r="AY1157" s="53"/>
      <c r="AZ1157" s="53"/>
      <c r="BA1157" s="53"/>
      <c r="BB1157" s="53"/>
      <c r="BC1157" s="53"/>
      <c r="BD1157" s="53"/>
      <c r="BE1157" s="53"/>
      <c r="BF1157" s="53"/>
      <c r="BG1157" s="53"/>
      <c r="BH1157" s="53"/>
      <c r="BI1157" s="53"/>
      <c r="BJ1157" s="53"/>
      <c r="BK1157" s="53"/>
      <c r="BL1157" s="53"/>
      <c r="BM1157" s="53"/>
      <c r="BN1157" s="53"/>
      <c r="BO1157" s="53"/>
      <c r="BP1157" s="53"/>
      <c r="BQ1157" s="53"/>
      <c r="BR1157" s="53"/>
      <c r="BS1157" s="53"/>
      <c r="BT1157" s="53"/>
      <c r="BU1157" s="53"/>
    </row>
    <row r="1158" spans="1:73" s="47" customFormat="1" ht="15.75">
      <c r="A1158" s="88" t="s">
        <v>1772</v>
      </c>
      <c r="B1158" s="45"/>
      <c r="C1158" s="45"/>
      <c r="D1158" s="45"/>
      <c r="E1158" s="45"/>
      <c r="F1158" s="45"/>
      <c r="G1158" s="45"/>
      <c r="H1158" s="45"/>
      <c r="I1158" s="45"/>
      <c r="J1158" s="45"/>
      <c r="K1158" s="44"/>
      <c r="L1158" s="44"/>
      <c r="M1158" s="45"/>
      <c r="N1158" s="45"/>
      <c r="O1158" s="44"/>
      <c r="P1158" s="44"/>
      <c r="Q1158" s="44"/>
      <c r="R1158" s="44"/>
      <c r="S1158" s="44"/>
      <c r="T1158" s="44"/>
      <c r="U1158" s="53"/>
      <c r="V1158" s="53"/>
      <c r="W1158" s="53"/>
      <c r="X1158" s="53"/>
      <c r="Y1158" s="53"/>
      <c r="Z1158" s="53"/>
      <c r="AA1158" s="53"/>
      <c r="AB1158" s="53"/>
      <c r="AC1158" s="53"/>
      <c r="AD1158" s="53"/>
      <c r="AE1158" s="53"/>
      <c r="AF1158" s="53"/>
      <c r="AG1158" s="53"/>
      <c r="AH1158" s="53"/>
      <c r="AI1158" s="53"/>
      <c r="AJ1158" s="53"/>
      <c r="AK1158" s="53"/>
      <c r="AL1158" s="53"/>
      <c r="AM1158" s="53"/>
      <c r="AN1158" s="53"/>
      <c r="AO1158" s="53"/>
      <c r="AP1158" s="53"/>
      <c r="AQ1158" s="53"/>
      <c r="AR1158" s="53"/>
      <c r="AS1158" s="53"/>
      <c r="AT1158" s="53"/>
      <c r="AU1158" s="53"/>
      <c r="AV1158" s="53"/>
      <c r="AW1158" s="53"/>
      <c r="AX1158" s="53"/>
      <c r="AY1158" s="53"/>
      <c r="AZ1158" s="53"/>
      <c r="BA1158" s="53"/>
      <c r="BB1158" s="53"/>
      <c r="BC1158" s="53"/>
      <c r="BD1158" s="53"/>
      <c r="BE1158" s="53"/>
      <c r="BF1158" s="53"/>
      <c r="BG1158" s="53"/>
      <c r="BH1158" s="53"/>
      <c r="BI1158" s="53"/>
      <c r="BJ1158" s="53"/>
      <c r="BK1158" s="53"/>
      <c r="BL1158" s="53"/>
      <c r="BM1158" s="53"/>
      <c r="BN1158" s="53"/>
      <c r="BO1158" s="53"/>
      <c r="BP1158" s="53"/>
      <c r="BQ1158" s="53"/>
      <c r="BR1158" s="53"/>
      <c r="BS1158" s="53"/>
      <c r="BT1158" s="53"/>
      <c r="BU1158" s="53"/>
    </row>
    <row r="1159" spans="1:73" s="47" customFormat="1" ht="15.75">
      <c r="A1159" s="88" t="s">
        <v>1773</v>
      </c>
      <c r="B1159" s="45"/>
      <c r="C1159" s="45"/>
      <c r="D1159" s="45"/>
      <c r="E1159" s="45"/>
      <c r="F1159" s="45"/>
      <c r="G1159" s="45"/>
      <c r="H1159" s="45"/>
      <c r="I1159" s="45"/>
      <c r="J1159" s="45"/>
      <c r="K1159" s="44"/>
      <c r="L1159" s="44"/>
      <c r="M1159" s="45"/>
      <c r="N1159" s="45"/>
      <c r="O1159" s="44"/>
      <c r="P1159" s="44"/>
      <c r="Q1159" s="44"/>
      <c r="R1159" s="44"/>
      <c r="S1159" s="44"/>
      <c r="T1159" s="44"/>
      <c r="U1159" s="53"/>
      <c r="V1159" s="53"/>
      <c r="W1159" s="53"/>
      <c r="X1159" s="53"/>
      <c r="Y1159" s="53"/>
      <c r="Z1159" s="53"/>
      <c r="AA1159" s="53"/>
      <c r="AB1159" s="53"/>
      <c r="AC1159" s="53"/>
      <c r="AD1159" s="53"/>
      <c r="AE1159" s="53"/>
      <c r="AF1159" s="53"/>
      <c r="AG1159" s="53"/>
      <c r="AH1159" s="53"/>
      <c r="AI1159" s="53"/>
      <c r="AJ1159" s="53"/>
      <c r="AK1159" s="53"/>
      <c r="AL1159" s="53"/>
      <c r="AM1159" s="53"/>
      <c r="AN1159" s="53"/>
      <c r="AO1159" s="53"/>
      <c r="AP1159" s="53"/>
      <c r="AQ1159" s="53"/>
      <c r="AR1159" s="53"/>
      <c r="AS1159" s="53"/>
      <c r="AT1159" s="53"/>
      <c r="AU1159" s="53"/>
      <c r="AV1159" s="53"/>
      <c r="AW1159" s="53"/>
      <c r="AX1159" s="53"/>
      <c r="AY1159" s="53"/>
      <c r="AZ1159" s="53"/>
      <c r="BA1159" s="53"/>
      <c r="BB1159" s="53"/>
      <c r="BC1159" s="53"/>
      <c r="BD1159" s="53"/>
      <c r="BE1159" s="53"/>
      <c r="BF1159" s="53"/>
      <c r="BG1159" s="53"/>
      <c r="BH1159" s="53"/>
      <c r="BI1159" s="53"/>
      <c r="BJ1159" s="53"/>
      <c r="BK1159" s="53"/>
      <c r="BL1159" s="53"/>
      <c r="BM1159" s="53"/>
      <c r="BN1159" s="53"/>
      <c r="BO1159" s="53"/>
      <c r="BP1159" s="53"/>
      <c r="BQ1159" s="53"/>
      <c r="BR1159" s="53"/>
      <c r="BS1159" s="53"/>
      <c r="BT1159" s="53"/>
      <c r="BU1159" s="53"/>
    </row>
    <row r="1160" spans="1:73" s="47" customFormat="1" ht="15.75">
      <c r="A1160" s="88" t="s">
        <v>1774</v>
      </c>
      <c r="B1160" s="45"/>
      <c r="C1160" s="45"/>
      <c r="D1160" s="45"/>
      <c r="E1160" s="45"/>
      <c r="F1160" s="45"/>
      <c r="G1160" s="45"/>
      <c r="H1160" s="45"/>
      <c r="I1160" s="45"/>
      <c r="J1160" s="45"/>
      <c r="K1160" s="44"/>
      <c r="L1160" s="44"/>
      <c r="M1160" s="45"/>
      <c r="N1160" s="45"/>
      <c r="O1160" s="44"/>
      <c r="P1160" s="44"/>
      <c r="Q1160" s="44"/>
      <c r="R1160" s="44"/>
      <c r="S1160" s="44"/>
      <c r="T1160" s="44"/>
      <c r="U1160" s="53"/>
      <c r="V1160" s="53"/>
      <c r="W1160" s="53"/>
      <c r="X1160" s="53"/>
      <c r="Y1160" s="53"/>
      <c r="Z1160" s="53"/>
      <c r="AA1160" s="53"/>
      <c r="AB1160" s="53"/>
      <c r="AC1160" s="53"/>
      <c r="AD1160" s="53"/>
      <c r="AE1160" s="53"/>
      <c r="AF1160" s="53"/>
      <c r="AG1160" s="53"/>
      <c r="AH1160" s="53"/>
      <c r="AI1160" s="53"/>
      <c r="AJ1160" s="53"/>
      <c r="AK1160" s="53"/>
      <c r="AL1160" s="53"/>
      <c r="AM1160" s="53"/>
      <c r="AN1160" s="53"/>
      <c r="AO1160" s="53"/>
      <c r="AP1160" s="53"/>
      <c r="AQ1160" s="53"/>
      <c r="AR1160" s="53"/>
      <c r="AS1160" s="53"/>
      <c r="AT1160" s="53"/>
      <c r="AU1160" s="53"/>
      <c r="AV1160" s="53"/>
      <c r="AW1160" s="53"/>
      <c r="AX1160" s="53"/>
      <c r="AY1160" s="53"/>
      <c r="AZ1160" s="53"/>
      <c r="BA1160" s="53"/>
      <c r="BB1160" s="53"/>
      <c r="BC1160" s="53"/>
      <c r="BD1160" s="53"/>
      <c r="BE1160" s="53"/>
      <c r="BF1160" s="53"/>
      <c r="BG1160" s="53"/>
      <c r="BH1160" s="53"/>
      <c r="BI1160" s="53"/>
      <c r="BJ1160" s="53"/>
      <c r="BK1160" s="53"/>
      <c r="BL1160" s="53"/>
      <c r="BM1160" s="53"/>
      <c r="BN1160" s="53"/>
      <c r="BO1160" s="53"/>
      <c r="BP1160" s="53"/>
      <c r="BQ1160" s="53"/>
      <c r="BR1160" s="53"/>
      <c r="BS1160" s="53"/>
      <c r="BT1160" s="53"/>
      <c r="BU1160" s="53"/>
    </row>
    <row r="1161" spans="1:73" s="47" customFormat="1" ht="15.75">
      <c r="A1161" s="88" t="s">
        <v>1775</v>
      </c>
      <c r="B1161" s="45"/>
      <c r="C1161" s="45"/>
      <c r="D1161" s="45"/>
      <c r="E1161" s="45"/>
      <c r="F1161" s="45"/>
      <c r="G1161" s="45"/>
      <c r="H1161" s="45"/>
      <c r="I1161" s="45"/>
      <c r="J1161" s="45"/>
      <c r="K1161" s="44"/>
      <c r="L1161" s="44"/>
      <c r="M1161" s="45"/>
      <c r="N1161" s="45"/>
      <c r="O1161" s="44"/>
      <c r="P1161" s="44"/>
      <c r="Q1161" s="44"/>
      <c r="R1161" s="44"/>
      <c r="S1161" s="44"/>
      <c r="T1161" s="44"/>
      <c r="U1161" s="53"/>
      <c r="V1161" s="53"/>
      <c r="W1161" s="53"/>
      <c r="X1161" s="53"/>
      <c r="Y1161" s="53"/>
      <c r="Z1161" s="53"/>
      <c r="AA1161" s="53"/>
      <c r="AB1161" s="53"/>
      <c r="AC1161" s="53"/>
      <c r="AD1161" s="53"/>
      <c r="AE1161" s="53"/>
      <c r="AF1161" s="53"/>
      <c r="AG1161" s="53"/>
      <c r="AH1161" s="53"/>
      <c r="AI1161" s="53"/>
      <c r="AJ1161" s="53"/>
      <c r="AK1161" s="53"/>
      <c r="AL1161" s="53"/>
      <c r="AM1161" s="53"/>
      <c r="AN1161" s="53"/>
      <c r="AO1161" s="53"/>
      <c r="AP1161" s="53"/>
      <c r="AQ1161" s="53"/>
      <c r="AR1161" s="53"/>
      <c r="AS1161" s="53"/>
      <c r="AT1161" s="53"/>
      <c r="AU1161" s="53"/>
      <c r="AV1161" s="53"/>
      <c r="AW1161" s="53"/>
      <c r="AX1161" s="53"/>
      <c r="AY1161" s="53"/>
      <c r="AZ1161" s="53"/>
      <c r="BA1161" s="53"/>
      <c r="BB1161" s="53"/>
      <c r="BC1161" s="53"/>
      <c r="BD1161" s="53"/>
      <c r="BE1161" s="53"/>
      <c r="BF1161" s="53"/>
      <c r="BG1161" s="53"/>
      <c r="BH1161" s="53"/>
      <c r="BI1161" s="53"/>
      <c r="BJ1161" s="53"/>
      <c r="BK1161" s="53"/>
      <c r="BL1161" s="53"/>
      <c r="BM1161" s="53"/>
      <c r="BN1161" s="53"/>
      <c r="BO1161" s="53"/>
      <c r="BP1161" s="53"/>
      <c r="BQ1161" s="53"/>
      <c r="BR1161" s="53"/>
      <c r="BS1161" s="53"/>
      <c r="BT1161" s="53"/>
      <c r="BU1161" s="53"/>
    </row>
    <row r="1162" spans="1:73" s="47" customFormat="1" ht="15.75">
      <c r="A1162" s="88" t="s">
        <v>1776</v>
      </c>
      <c r="B1162" s="45"/>
      <c r="C1162" s="45"/>
      <c r="D1162" s="45"/>
      <c r="E1162" s="45"/>
      <c r="F1162" s="45"/>
      <c r="G1162" s="45"/>
      <c r="H1162" s="45"/>
      <c r="I1162" s="45"/>
      <c r="J1162" s="45"/>
      <c r="K1162" s="44"/>
      <c r="L1162" s="44"/>
      <c r="M1162" s="45"/>
      <c r="N1162" s="45"/>
      <c r="O1162" s="44"/>
      <c r="P1162" s="44"/>
      <c r="Q1162" s="44"/>
      <c r="R1162" s="44"/>
      <c r="S1162" s="44"/>
      <c r="T1162" s="44"/>
      <c r="U1162" s="53"/>
      <c r="V1162" s="53"/>
      <c r="W1162" s="53"/>
      <c r="X1162" s="53"/>
      <c r="Y1162" s="53"/>
      <c r="Z1162" s="53"/>
      <c r="AA1162" s="53"/>
      <c r="AB1162" s="53"/>
      <c r="AC1162" s="53"/>
      <c r="AD1162" s="53"/>
      <c r="AE1162" s="53"/>
      <c r="AF1162" s="53"/>
      <c r="AG1162" s="53"/>
      <c r="AH1162" s="53"/>
      <c r="AI1162" s="53"/>
      <c r="AJ1162" s="53"/>
      <c r="AK1162" s="53"/>
      <c r="AL1162" s="53"/>
      <c r="AM1162" s="53"/>
      <c r="AN1162" s="53"/>
      <c r="AO1162" s="53"/>
      <c r="AP1162" s="53"/>
      <c r="AQ1162" s="53"/>
      <c r="AR1162" s="53"/>
      <c r="AS1162" s="53"/>
      <c r="AT1162" s="53"/>
      <c r="AU1162" s="53"/>
      <c r="AV1162" s="53"/>
      <c r="AW1162" s="53"/>
      <c r="AX1162" s="53"/>
      <c r="AY1162" s="53"/>
      <c r="AZ1162" s="53"/>
      <c r="BA1162" s="53"/>
      <c r="BB1162" s="53"/>
      <c r="BC1162" s="53"/>
      <c r="BD1162" s="53"/>
      <c r="BE1162" s="53"/>
      <c r="BF1162" s="53"/>
      <c r="BG1162" s="53"/>
      <c r="BH1162" s="53"/>
      <c r="BI1162" s="53"/>
      <c r="BJ1162" s="53"/>
      <c r="BK1162" s="53"/>
      <c r="BL1162" s="53"/>
      <c r="BM1162" s="53"/>
      <c r="BN1162" s="53"/>
      <c r="BO1162" s="53"/>
      <c r="BP1162" s="53"/>
      <c r="BQ1162" s="53"/>
      <c r="BR1162" s="53"/>
      <c r="BS1162" s="53"/>
      <c r="BT1162" s="53"/>
      <c r="BU1162" s="53"/>
    </row>
    <row r="1163" spans="1:73" s="47" customFormat="1" ht="15.75">
      <c r="A1163" s="88" t="s">
        <v>1777</v>
      </c>
      <c r="B1163" s="45"/>
      <c r="C1163" s="45"/>
      <c r="D1163" s="45"/>
      <c r="E1163" s="45"/>
      <c r="F1163" s="45"/>
      <c r="G1163" s="45"/>
      <c r="H1163" s="45"/>
      <c r="I1163" s="45"/>
      <c r="J1163" s="45"/>
      <c r="K1163" s="44"/>
      <c r="L1163" s="44"/>
      <c r="M1163" s="45"/>
      <c r="N1163" s="45"/>
      <c r="O1163" s="44"/>
      <c r="P1163" s="44"/>
      <c r="Q1163" s="44"/>
      <c r="R1163" s="44"/>
      <c r="S1163" s="44"/>
      <c r="T1163" s="44"/>
      <c r="U1163" s="53"/>
      <c r="V1163" s="53"/>
      <c r="W1163" s="53"/>
      <c r="X1163" s="53"/>
      <c r="Y1163" s="53"/>
      <c r="Z1163" s="53"/>
      <c r="AA1163" s="53"/>
      <c r="AB1163" s="53"/>
      <c r="AC1163" s="53"/>
      <c r="AD1163" s="53"/>
      <c r="AE1163" s="53"/>
      <c r="AF1163" s="53"/>
      <c r="AG1163" s="53"/>
      <c r="AH1163" s="53"/>
      <c r="AI1163" s="53"/>
      <c r="AJ1163" s="53"/>
      <c r="AK1163" s="53"/>
      <c r="AL1163" s="53"/>
      <c r="AM1163" s="53"/>
      <c r="AN1163" s="53"/>
      <c r="AO1163" s="53"/>
      <c r="AP1163" s="53"/>
      <c r="AQ1163" s="53"/>
      <c r="AR1163" s="53"/>
      <c r="AS1163" s="53"/>
      <c r="AT1163" s="53"/>
      <c r="AU1163" s="53"/>
      <c r="AV1163" s="53"/>
      <c r="AW1163" s="53"/>
      <c r="AX1163" s="53"/>
      <c r="AY1163" s="53"/>
      <c r="AZ1163" s="53"/>
      <c r="BA1163" s="53"/>
      <c r="BB1163" s="53"/>
      <c r="BC1163" s="53"/>
      <c r="BD1163" s="53"/>
      <c r="BE1163" s="53"/>
      <c r="BF1163" s="53"/>
      <c r="BG1163" s="53"/>
      <c r="BH1163" s="53"/>
      <c r="BI1163" s="53"/>
      <c r="BJ1163" s="53"/>
      <c r="BK1163" s="53"/>
      <c r="BL1163" s="53"/>
      <c r="BM1163" s="53"/>
      <c r="BN1163" s="53"/>
      <c r="BO1163" s="53"/>
      <c r="BP1163" s="53"/>
      <c r="BQ1163" s="53"/>
      <c r="BR1163" s="53"/>
      <c r="BS1163" s="53"/>
      <c r="BT1163" s="53"/>
      <c r="BU1163" s="53"/>
    </row>
    <row r="1164" spans="1:73" s="47" customFormat="1" ht="15.75">
      <c r="A1164" s="88" t="s">
        <v>1778</v>
      </c>
      <c r="B1164" s="45"/>
      <c r="C1164" s="45"/>
      <c r="D1164" s="45"/>
      <c r="E1164" s="45"/>
      <c r="F1164" s="45"/>
      <c r="G1164" s="45"/>
      <c r="H1164" s="45"/>
      <c r="I1164" s="45"/>
      <c r="J1164" s="45"/>
      <c r="K1164" s="44"/>
      <c r="L1164" s="44"/>
      <c r="M1164" s="45"/>
      <c r="N1164" s="45"/>
      <c r="O1164" s="44"/>
      <c r="P1164" s="44"/>
      <c r="Q1164" s="44"/>
      <c r="R1164" s="44"/>
      <c r="S1164" s="44"/>
      <c r="T1164" s="44"/>
      <c r="U1164" s="53"/>
      <c r="V1164" s="53"/>
      <c r="W1164" s="53"/>
      <c r="X1164" s="53"/>
      <c r="Y1164" s="53"/>
      <c r="Z1164" s="53"/>
      <c r="AA1164" s="53"/>
      <c r="AB1164" s="53"/>
      <c r="AC1164" s="53"/>
      <c r="AD1164" s="53"/>
      <c r="AE1164" s="53"/>
      <c r="AF1164" s="53"/>
      <c r="AG1164" s="53"/>
      <c r="AH1164" s="53"/>
      <c r="AI1164" s="53"/>
      <c r="AJ1164" s="53"/>
      <c r="AK1164" s="53"/>
      <c r="AL1164" s="53"/>
      <c r="AM1164" s="53"/>
      <c r="AN1164" s="53"/>
      <c r="AO1164" s="53"/>
      <c r="AP1164" s="53"/>
      <c r="AQ1164" s="53"/>
      <c r="AR1164" s="53"/>
      <c r="AS1164" s="53"/>
      <c r="AT1164" s="53"/>
      <c r="AU1164" s="53"/>
      <c r="AV1164" s="53"/>
      <c r="AW1164" s="53"/>
      <c r="AX1164" s="53"/>
      <c r="AY1164" s="53"/>
      <c r="AZ1164" s="53"/>
      <c r="BA1164" s="53"/>
      <c r="BB1164" s="53"/>
      <c r="BC1164" s="53"/>
      <c r="BD1164" s="53"/>
      <c r="BE1164" s="53"/>
      <c r="BF1164" s="53"/>
      <c r="BG1164" s="53"/>
      <c r="BH1164" s="53"/>
      <c r="BI1164" s="53"/>
      <c r="BJ1164" s="53"/>
      <c r="BK1164" s="53"/>
      <c r="BL1164" s="53"/>
      <c r="BM1164" s="53"/>
      <c r="BN1164" s="53"/>
      <c r="BO1164" s="53"/>
      <c r="BP1164" s="53"/>
      <c r="BQ1164" s="53"/>
      <c r="BR1164" s="53"/>
      <c r="BS1164" s="53"/>
      <c r="BT1164" s="53"/>
      <c r="BU1164" s="53"/>
    </row>
    <row r="1165" spans="1:73" s="47" customFormat="1" ht="15.75">
      <c r="A1165" s="88" t="s">
        <v>1779</v>
      </c>
      <c r="B1165" s="45"/>
      <c r="C1165" s="45"/>
      <c r="D1165" s="45"/>
      <c r="E1165" s="45"/>
      <c r="F1165" s="45"/>
      <c r="G1165" s="45"/>
      <c r="H1165" s="45"/>
      <c r="I1165" s="45"/>
      <c r="J1165" s="45"/>
      <c r="K1165" s="44"/>
      <c r="L1165" s="44"/>
      <c r="M1165" s="45"/>
      <c r="N1165" s="45"/>
      <c r="O1165" s="44"/>
      <c r="P1165" s="44"/>
      <c r="Q1165" s="44"/>
      <c r="R1165" s="44"/>
      <c r="S1165" s="44"/>
      <c r="T1165" s="44"/>
      <c r="U1165" s="53"/>
      <c r="V1165" s="53"/>
      <c r="W1165" s="53"/>
      <c r="X1165" s="53"/>
      <c r="Y1165" s="53"/>
      <c r="Z1165" s="53"/>
      <c r="AA1165" s="53"/>
      <c r="AB1165" s="53"/>
      <c r="AC1165" s="53"/>
      <c r="AD1165" s="53"/>
      <c r="AE1165" s="53"/>
      <c r="AF1165" s="53"/>
      <c r="AG1165" s="53"/>
      <c r="AH1165" s="53"/>
      <c r="AI1165" s="53"/>
      <c r="AJ1165" s="53"/>
      <c r="AK1165" s="53"/>
      <c r="AL1165" s="53"/>
      <c r="AM1165" s="53"/>
      <c r="AN1165" s="53"/>
      <c r="AO1165" s="53"/>
      <c r="AP1165" s="53"/>
      <c r="AQ1165" s="53"/>
      <c r="AR1165" s="53"/>
      <c r="AS1165" s="53"/>
      <c r="AT1165" s="53"/>
      <c r="AU1165" s="53"/>
      <c r="AV1165" s="53"/>
      <c r="AW1165" s="53"/>
      <c r="AX1165" s="53"/>
      <c r="AY1165" s="53"/>
      <c r="AZ1165" s="53"/>
      <c r="BA1165" s="53"/>
      <c r="BB1165" s="53"/>
      <c r="BC1165" s="53"/>
      <c r="BD1165" s="53"/>
      <c r="BE1165" s="53"/>
      <c r="BF1165" s="53"/>
      <c r="BG1165" s="53"/>
      <c r="BH1165" s="53"/>
      <c r="BI1165" s="53"/>
      <c r="BJ1165" s="53"/>
      <c r="BK1165" s="53"/>
      <c r="BL1165" s="53"/>
      <c r="BM1165" s="53"/>
      <c r="BN1165" s="53"/>
      <c r="BO1165" s="53"/>
      <c r="BP1165" s="53"/>
      <c r="BQ1165" s="53"/>
      <c r="BR1165" s="53"/>
      <c r="BS1165" s="53"/>
      <c r="BT1165" s="53"/>
      <c r="BU1165" s="53"/>
    </row>
    <row r="1166" spans="1:73" s="47" customFormat="1" ht="15.75">
      <c r="A1166" s="88" t="s">
        <v>1780</v>
      </c>
      <c r="B1166" s="45"/>
      <c r="C1166" s="45"/>
      <c r="D1166" s="45"/>
      <c r="E1166" s="45"/>
      <c r="F1166" s="45"/>
      <c r="G1166" s="45"/>
      <c r="H1166" s="45"/>
      <c r="I1166" s="45"/>
      <c r="J1166" s="45"/>
      <c r="K1166" s="44"/>
      <c r="L1166" s="44"/>
      <c r="M1166" s="45"/>
      <c r="N1166" s="45"/>
      <c r="O1166" s="44"/>
      <c r="P1166" s="44"/>
      <c r="Q1166" s="44"/>
      <c r="R1166" s="44"/>
      <c r="S1166" s="44"/>
      <c r="T1166" s="44"/>
      <c r="U1166" s="53"/>
      <c r="V1166" s="53"/>
      <c r="W1166" s="53"/>
      <c r="X1166" s="53"/>
      <c r="Y1166" s="53"/>
      <c r="Z1166" s="53"/>
      <c r="AA1166" s="53"/>
      <c r="AB1166" s="53"/>
      <c r="AC1166" s="53"/>
      <c r="AD1166" s="53"/>
      <c r="AE1166" s="53"/>
      <c r="AF1166" s="53"/>
      <c r="AG1166" s="53"/>
      <c r="AH1166" s="53"/>
      <c r="AI1166" s="53"/>
      <c r="AJ1166" s="53"/>
      <c r="AK1166" s="53"/>
      <c r="AL1166" s="53"/>
      <c r="AM1166" s="53"/>
      <c r="AN1166" s="53"/>
      <c r="AO1166" s="53"/>
      <c r="AP1166" s="53"/>
      <c r="AQ1166" s="53"/>
      <c r="AR1166" s="53"/>
      <c r="AS1166" s="53"/>
      <c r="AT1166" s="53"/>
      <c r="AU1166" s="53"/>
      <c r="AV1166" s="53"/>
      <c r="AW1166" s="53"/>
      <c r="AX1166" s="53"/>
      <c r="AY1166" s="53"/>
      <c r="AZ1166" s="53"/>
      <c r="BA1166" s="53"/>
      <c r="BB1166" s="53"/>
      <c r="BC1166" s="53"/>
      <c r="BD1166" s="53"/>
      <c r="BE1166" s="53"/>
      <c r="BF1166" s="53"/>
      <c r="BG1166" s="53"/>
      <c r="BH1166" s="53"/>
      <c r="BI1166" s="53"/>
      <c r="BJ1166" s="53"/>
      <c r="BK1166" s="53"/>
      <c r="BL1166" s="53"/>
      <c r="BM1166" s="53"/>
      <c r="BN1166" s="53"/>
      <c r="BO1166" s="53"/>
      <c r="BP1166" s="53"/>
      <c r="BQ1166" s="53"/>
      <c r="BR1166" s="53"/>
      <c r="BS1166" s="53"/>
      <c r="BT1166" s="53"/>
      <c r="BU1166" s="53"/>
    </row>
    <row r="1167" spans="1:73" s="47" customFormat="1" ht="15.75">
      <c r="A1167" s="88" t="s">
        <v>1781</v>
      </c>
      <c r="B1167" s="45"/>
      <c r="C1167" s="45"/>
      <c r="D1167" s="45"/>
      <c r="E1167" s="45"/>
      <c r="F1167" s="45"/>
      <c r="G1167" s="45"/>
      <c r="H1167" s="45"/>
      <c r="I1167" s="45"/>
      <c r="J1167" s="45"/>
      <c r="K1167" s="44"/>
      <c r="L1167" s="44"/>
      <c r="M1167" s="45"/>
      <c r="N1167" s="45"/>
      <c r="O1167" s="44"/>
      <c r="P1167" s="44"/>
      <c r="Q1167" s="44"/>
      <c r="R1167" s="44"/>
      <c r="S1167" s="44"/>
      <c r="T1167" s="44"/>
      <c r="U1167" s="53"/>
      <c r="V1167" s="53"/>
      <c r="W1167" s="53"/>
      <c r="X1167" s="53"/>
      <c r="Y1167" s="53"/>
      <c r="Z1167" s="53"/>
      <c r="AA1167" s="53"/>
      <c r="AB1167" s="53"/>
      <c r="AC1167" s="53"/>
      <c r="AD1167" s="53"/>
      <c r="AE1167" s="53"/>
      <c r="AF1167" s="53"/>
      <c r="AG1167" s="53"/>
      <c r="AH1167" s="53"/>
      <c r="AI1167" s="53"/>
      <c r="AJ1167" s="53"/>
      <c r="AK1167" s="53"/>
      <c r="AL1167" s="53"/>
      <c r="AM1167" s="53"/>
      <c r="AN1167" s="53"/>
      <c r="AO1167" s="53"/>
      <c r="AP1167" s="53"/>
      <c r="AQ1167" s="53"/>
      <c r="AR1167" s="53"/>
      <c r="AS1167" s="53"/>
      <c r="AT1167" s="53"/>
      <c r="AU1167" s="53"/>
      <c r="AV1167" s="53"/>
      <c r="AW1167" s="53"/>
      <c r="AX1167" s="53"/>
      <c r="AY1167" s="53"/>
      <c r="AZ1167" s="53"/>
      <c r="BA1167" s="53"/>
      <c r="BB1167" s="53"/>
      <c r="BC1167" s="53"/>
      <c r="BD1167" s="53"/>
      <c r="BE1167" s="53"/>
      <c r="BF1167" s="53"/>
      <c r="BG1167" s="53"/>
      <c r="BH1167" s="53"/>
      <c r="BI1167" s="53"/>
      <c r="BJ1167" s="53"/>
      <c r="BK1167" s="53"/>
      <c r="BL1167" s="53"/>
      <c r="BM1167" s="53"/>
      <c r="BN1167" s="53"/>
      <c r="BO1167" s="53"/>
      <c r="BP1167" s="53"/>
      <c r="BQ1167" s="53"/>
      <c r="BR1167" s="53"/>
      <c r="BS1167" s="53"/>
      <c r="BT1167" s="53"/>
      <c r="BU1167" s="53"/>
    </row>
    <row r="1168" spans="1:73" s="47" customFormat="1" ht="15.75">
      <c r="A1168" s="88" t="s">
        <v>1782</v>
      </c>
      <c r="B1168" s="45"/>
      <c r="C1168" s="45"/>
      <c r="D1168" s="45"/>
      <c r="E1168" s="45"/>
      <c r="F1168" s="45"/>
      <c r="G1168" s="45"/>
      <c r="H1168" s="45"/>
      <c r="I1168" s="45"/>
      <c r="J1168" s="45"/>
      <c r="K1168" s="44"/>
      <c r="L1168" s="44"/>
      <c r="M1168" s="45"/>
      <c r="N1168" s="45"/>
      <c r="O1168" s="44"/>
      <c r="P1168" s="44"/>
      <c r="Q1168" s="44"/>
      <c r="R1168" s="44"/>
      <c r="S1168" s="44"/>
      <c r="T1168" s="44"/>
      <c r="U1168" s="53"/>
      <c r="V1168" s="53"/>
      <c r="W1168" s="53"/>
      <c r="X1168" s="53"/>
      <c r="Y1168" s="53"/>
      <c r="Z1168" s="53"/>
      <c r="AA1168" s="53"/>
      <c r="AB1168" s="53"/>
      <c r="AC1168" s="53"/>
      <c r="AD1168" s="53"/>
      <c r="AE1168" s="53"/>
      <c r="AF1168" s="53"/>
      <c r="AG1168" s="53"/>
      <c r="AH1168" s="53"/>
      <c r="AI1168" s="53"/>
      <c r="AJ1168" s="53"/>
      <c r="AK1168" s="53"/>
      <c r="AL1168" s="53"/>
      <c r="AM1168" s="53"/>
      <c r="AN1168" s="53"/>
      <c r="AO1168" s="53"/>
      <c r="AP1168" s="53"/>
      <c r="AQ1168" s="53"/>
      <c r="AR1168" s="53"/>
      <c r="AS1168" s="53"/>
      <c r="AT1168" s="53"/>
      <c r="AU1168" s="53"/>
      <c r="AV1168" s="53"/>
      <c r="AW1168" s="53"/>
      <c r="AX1168" s="53"/>
      <c r="AY1168" s="53"/>
      <c r="AZ1168" s="53"/>
      <c r="BA1168" s="53"/>
      <c r="BB1168" s="53"/>
      <c r="BC1168" s="53"/>
      <c r="BD1168" s="53"/>
      <c r="BE1168" s="53"/>
      <c r="BF1168" s="53"/>
      <c r="BG1168" s="53"/>
      <c r="BH1168" s="53"/>
      <c r="BI1168" s="53"/>
      <c r="BJ1168" s="53"/>
      <c r="BK1168" s="53"/>
      <c r="BL1168" s="53"/>
      <c r="BM1168" s="53"/>
      <c r="BN1168" s="53"/>
      <c r="BO1168" s="53"/>
      <c r="BP1168" s="53"/>
      <c r="BQ1168" s="53"/>
      <c r="BR1168" s="53"/>
      <c r="BS1168" s="53"/>
      <c r="BT1168" s="53"/>
      <c r="BU1168" s="53"/>
    </row>
    <row r="1169" spans="1:73" s="47" customFormat="1" ht="15.75">
      <c r="A1169" s="88" t="s">
        <v>1783</v>
      </c>
      <c r="B1169" s="45"/>
      <c r="C1169" s="45"/>
      <c r="D1169" s="45"/>
      <c r="E1169" s="45"/>
      <c r="F1169" s="45"/>
      <c r="G1169" s="45"/>
      <c r="H1169" s="45"/>
      <c r="I1169" s="45"/>
      <c r="J1169" s="45"/>
      <c r="K1169" s="44"/>
      <c r="L1169" s="44"/>
      <c r="M1169" s="45"/>
      <c r="N1169" s="45"/>
      <c r="O1169" s="44"/>
      <c r="P1169" s="44"/>
      <c r="Q1169" s="44"/>
      <c r="R1169" s="44"/>
      <c r="S1169" s="44"/>
      <c r="T1169" s="44"/>
      <c r="U1169" s="53"/>
      <c r="V1169" s="53"/>
      <c r="W1169" s="53"/>
      <c r="X1169" s="53"/>
      <c r="Y1169" s="53"/>
      <c r="Z1169" s="53"/>
      <c r="AA1169" s="53"/>
      <c r="AB1169" s="53"/>
      <c r="AC1169" s="53"/>
      <c r="AD1169" s="53"/>
      <c r="AE1169" s="53"/>
      <c r="AF1169" s="53"/>
      <c r="AG1169" s="53"/>
      <c r="AH1169" s="53"/>
      <c r="AI1169" s="53"/>
      <c r="AJ1169" s="53"/>
      <c r="AK1169" s="53"/>
      <c r="AL1169" s="53"/>
      <c r="AM1169" s="53"/>
      <c r="AN1169" s="53"/>
      <c r="AO1169" s="53"/>
      <c r="AP1169" s="53"/>
      <c r="AQ1169" s="53"/>
      <c r="AR1169" s="53"/>
      <c r="AS1169" s="53"/>
      <c r="AT1169" s="53"/>
      <c r="AU1169" s="53"/>
      <c r="AV1169" s="53"/>
      <c r="AW1169" s="53"/>
      <c r="AX1169" s="53"/>
      <c r="AY1169" s="53"/>
      <c r="AZ1169" s="53"/>
      <c r="BA1169" s="53"/>
      <c r="BB1169" s="53"/>
      <c r="BC1169" s="53"/>
      <c r="BD1169" s="53"/>
      <c r="BE1169" s="53"/>
      <c r="BF1169" s="53"/>
      <c r="BG1169" s="53"/>
      <c r="BH1169" s="53"/>
      <c r="BI1169" s="53"/>
      <c r="BJ1169" s="53"/>
      <c r="BK1169" s="53"/>
      <c r="BL1169" s="53"/>
      <c r="BM1169" s="53"/>
      <c r="BN1169" s="53"/>
      <c r="BO1169" s="53"/>
      <c r="BP1169" s="53"/>
      <c r="BQ1169" s="53"/>
      <c r="BR1169" s="53"/>
      <c r="BS1169" s="53"/>
      <c r="BT1169" s="53"/>
      <c r="BU1169" s="53"/>
    </row>
    <row r="1170" spans="1:73" s="47" customFormat="1" ht="15.75">
      <c r="A1170" s="88" t="s">
        <v>1784</v>
      </c>
      <c r="B1170" s="45"/>
      <c r="C1170" s="45"/>
      <c r="D1170" s="45"/>
      <c r="E1170" s="45"/>
      <c r="F1170" s="45"/>
      <c r="G1170" s="45"/>
      <c r="H1170" s="45"/>
      <c r="I1170" s="45"/>
      <c r="J1170" s="45"/>
      <c r="K1170" s="44"/>
      <c r="L1170" s="44"/>
      <c r="M1170" s="45"/>
      <c r="N1170" s="45"/>
      <c r="O1170" s="44"/>
      <c r="P1170" s="44"/>
      <c r="Q1170" s="44"/>
      <c r="R1170" s="44"/>
      <c r="S1170" s="44"/>
      <c r="T1170" s="44"/>
      <c r="U1170" s="53"/>
      <c r="V1170" s="53"/>
      <c r="W1170" s="53"/>
      <c r="X1170" s="53"/>
      <c r="Y1170" s="53"/>
      <c r="Z1170" s="53"/>
      <c r="AA1170" s="53"/>
      <c r="AB1170" s="53"/>
      <c r="AC1170" s="53"/>
      <c r="AD1170" s="53"/>
      <c r="AE1170" s="53"/>
      <c r="AF1170" s="53"/>
      <c r="AG1170" s="53"/>
      <c r="AH1170" s="53"/>
      <c r="AI1170" s="53"/>
      <c r="AJ1170" s="53"/>
      <c r="AK1170" s="53"/>
      <c r="AL1170" s="53"/>
      <c r="AM1170" s="53"/>
      <c r="AN1170" s="53"/>
      <c r="AO1170" s="53"/>
      <c r="AP1170" s="53"/>
      <c r="AQ1170" s="53"/>
      <c r="AR1170" s="53"/>
      <c r="AS1170" s="53"/>
      <c r="AT1170" s="53"/>
      <c r="AU1170" s="53"/>
      <c r="AV1170" s="53"/>
      <c r="AW1170" s="53"/>
      <c r="AX1170" s="53"/>
      <c r="AY1170" s="53"/>
      <c r="AZ1170" s="53"/>
      <c r="BA1170" s="53"/>
      <c r="BB1170" s="53"/>
      <c r="BC1170" s="53"/>
      <c r="BD1170" s="53"/>
      <c r="BE1170" s="53"/>
      <c r="BF1170" s="53"/>
      <c r="BG1170" s="53"/>
      <c r="BH1170" s="53"/>
      <c r="BI1170" s="53"/>
      <c r="BJ1170" s="53"/>
      <c r="BK1170" s="53"/>
      <c r="BL1170" s="53"/>
      <c r="BM1170" s="53"/>
      <c r="BN1170" s="53"/>
      <c r="BO1170" s="53"/>
      <c r="BP1170" s="53"/>
      <c r="BQ1170" s="53"/>
      <c r="BR1170" s="53"/>
      <c r="BS1170" s="53"/>
      <c r="BT1170" s="53"/>
      <c r="BU1170" s="53"/>
    </row>
    <row r="1171" spans="1:73" s="47" customFormat="1" ht="15.75">
      <c r="A1171" s="88" t="s">
        <v>1785</v>
      </c>
      <c r="B1171" s="45"/>
      <c r="C1171" s="45"/>
      <c r="D1171" s="45"/>
      <c r="E1171" s="45"/>
      <c r="F1171" s="45"/>
      <c r="G1171" s="45"/>
      <c r="H1171" s="45"/>
      <c r="I1171" s="45"/>
      <c r="J1171" s="45"/>
      <c r="K1171" s="44"/>
      <c r="L1171" s="44"/>
      <c r="M1171" s="45"/>
      <c r="N1171" s="45"/>
      <c r="O1171" s="44"/>
      <c r="P1171" s="44"/>
      <c r="Q1171" s="44"/>
      <c r="R1171" s="44"/>
      <c r="S1171" s="44"/>
      <c r="T1171" s="44"/>
      <c r="U1171" s="53"/>
      <c r="V1171" s="53"/>
      <c r="W1171" s="53"/>
      <c r="X1171" s="53"/>
      <c r="Y1171" s="53"/>
      <c r="Z1171" s="53"/>
      <c r="AA1171" s="53"/>
      <c r="AB1171" s="53"/>
      <c r="AC1171" s="53"/>
      <c r="AD1171" s="53"/>
      <c r="AE1171" s="53"/>
      <c r="AF1171" s="53"/>
      <c r="AG1171" s="53"/>
      <c r="AH1171" s="53"/>
      <c r="AI1171" s="53"/>
      <c r="AJ1171" s="53"/>
      <c r="AK1171" s="53"/>
      <c r="AL1171" s="53"/>
      <c r="AM1171" s="53"/>
      <c r="AN1171" s="53"/>
      <c r="AO1171" s="53"/>
      <c r="AP1171" s="53"/>
      <c r="AQ1171" s="53"/>
      <c r="AR1171" s="53"/>
      <c r="AS1171" s="53"/>
      <c r="AT1171" s="53"/>
      <c r="AU1171" s="53"/>
      <c r="AV1171" s="53"/>
      <c r="AW1171" s="53"/>
      <c r="AX1171" s="53"/>
      <c r="AY1171" s="53"/>
      <c r="AZ1171" s="53"/>
      <c r="BA1171" s="53"/>
      <c r="BB1171" s="53"/>
      <c r="BC1171" s="53"/>
      <c r="BD1171" s="53"/>
      <c r="BE1171" s="53"/>
      <c r="BF1171" s="53"/>
      <c r="BG1171" s="53"/>
      <c r="BH1171" s="53"/>
      <c r="BI1171" s="53"/>
      <c r="BJ1171" s="53"/>
      <c r="BK1171" s="53"/>
      <c r="BL1171" s="53"/>
      <c r="BM1171" s="53"/>
      <c r="BN1171" s="53"/>
      <c r="BO1171" s="53"/>
      <c r="BP1171" s="53"/>
      <c r="BQ1171" s="53"/>
      <c r="BR1171" s="53"/>
      <c r="BS1171" s="53"/>
      <c r="BT1171" s="53"/>
      <c r="BU1171" s="53"/>
    </row>
    <row r="1172" spans="1:73" s="47" customFormat="1" ht="15.75">
      <c r="A1172" s="88" t="s">
        <v>1786</v>
      </c>
      <c r="B1172" s="45"/>
      <c r="C1172" s="45"/>
      <c r="D1172" s="45"/>
      <c r="E1172" s="45"/>
      <c r="F1172" s="45"/>
      <c r="G1172" s="45"/>
      <c r="H1172" s="45"/>
      <c r="I1172" s="45"/>
      <c r="J1172" s="45"/>
      <c r="K1172" s="44"/>
      <c r="L1172" s="44"/>
      <c r="M1172" s="45"/>
      <c r="N1172" s="45"/>
      <c r="O1172" s="44"/>
      <c r="P1172" s="44"/>
      <c r="Q1172" s="44"/>
      <c r="R1172" s="44"/>
      <c r="S1172" s="44"/>
      <c r="T1172" s="44"/>
      <c r="U1172" s="53"/>
      <c r="V1172" s="53"/>
      <c r="W1172" s="53"/>
      <c r="X1172" s="53"/>
      <c r="Y1172" s="53"/>
      <c r="Z1172" s="53"/>
      <c r="AA1172" s="53"/>
      <c r="AB1172" s="53"/>
      <c r="AC1172" s="53"/>
      <c r="AD1172" s="53"/>
      <c r="AE1172" s="53"/>
      <c r="AF1172" s="53"/>
      <c r="AG1172" s="53"/>
      <c r="AH1172" s="53"/>
      <c r="AI1172" s="53"/>
      <c r="AJ1172" s="53"/>
      <c r="AK1172" s="53"/>
      <c r="AL1172" s="53"/>
      <c r="AM1172" s="53"/>
      <c r="AN1172" s="53"/>
      <c r="AO1172" s="53"/>
      <c r="AP1172" s="53"/>
      <c r="AQ1172" s="53"/>
      <c r="AR1172" s="53"/>
      <c r="AS1172" s="53"/>
      <c r="AT1172" s="53"/>
      <c r="AU1172" s="53"/>
      <c r="AV1172" s="53"/>
      <c r="AW1172" s="53"/>
      <c r="AX1172" s="53"/>
      <c r="AY1172" s="53"/>
      <c r="AZ1172" s="53"/>
      <c r="BA1172" s="53"/>
      <c r="BB1172" s="53"/>
      <c r="BC1172" s="53"/>
      <c r="BD1172" s="53"/>
      <c r="BE1172" s="53"/>
      <c r="BF1172" s="53"/>
      <c r="BG1172" s="53"/>
      <c r="BH1172" s="53"/>
      <c r="BI1172" s="53"/>
      <c r="BJ1172" s="53"/>
      <c r="BK1172" s="53"/>
      <c r="BL1172" s="53"/>
      <c r="BM1172" s="53"/>
      <c r="BN1172" s="53"/>
      <c r="BO1172" s="53"/>
      <c r="BP1172" s="53"/>
      <c r="BQ1172" s="53"/>
      <c r="BR1172" s="53"/>
      <c r="BS1172" s="53"/>
      <c r="BT1172" s="53"/>
      <c r="BU1172" s="53"/>
    </row>
    <row r="1173" spans="1:73" s="47" customFormat="1" ht="15.75">
      <c r="A1173" s="88" t="s">
        <v>1787</v>
      </c>
      <c r="B1173" s="45"/>
      <c r="C1173" s="45"/>
      <c r="D1173" s="45"/>
      <c r="E1173" s="45"/>
      <c r="F1173" s="45"/>
      <c r="G1173" s="45"/>
      <c r="H1173" s="45"/>
      <c r="I1173" s="45"/>
      <c r="J1173" s="45"/>
      <c r="K1173" s="44"/>
      <c r="L1173" s="44"/>
      <c r="M1173" s="45"/>
      <c r="N1173" s="45"/>
      <c r="O1173" s="44"/>
      <c r="P1173" s="44"/>
      <c r="Q1173" s="44"/>
      <c r="R1173" s="44"/>
      <c r="S1173" s="44"/>
      <c r="T1173" s="44"/>
      <c r="U1173" s="53"/>
      <c r="V1173" s="53"/>
      <c r="W1173" s="53"/>
      <c r="X1173" s="53"/>
      <c r="Y1173" s="53"/>
      <c r="Z1173" s="53"/>
      <c r="AA1173" s="53"/>
      <c r="AB1173" s="53"/>
      <c r="AC1173" s="53"/>
      <c r="AD1173" s="53"/>
      <c r="AE1173" s="53"/>
      <c r="AF1173" s="53"/>
      <c r="AG1173" s="53"/>
      <c r="AH1173" s="53"/>
      <c r="AI1173" s="53"/>
      <c r="AJ1173" s="53"/>
      <c r="AK1173" s="53"/>
      <c r="AL1173" s="53"/>
      <c r="AM1173" s="53"/>
      <c r="AN1173" s="53"/>
      <c r="AO1173" s="53"/>
      <c r="AP1173" s="53"/>
      <c r="AQ1173" s="53"/>
      <c r="AR1173" s="53"/>
      <c r="AS1173" s="53"/>
      <c r="AT1173" s="53"/>
      <c r="AU1173" s="53"/>
      <c r="AV1173" s="53"/>
      <c r="AW1173" s="53"/>
      <c r="AX1173" s="53"/>
      <c r="AY1173" s="53"/>
      <c r="AZ1173" s="53"/>
      <c r="BA1173" s="53"/>
      <c r="BB1173" s="53"/>
      <c r="BC1173" s="53"/>
      <c r="BD1173" s="53"/>
      <c r="BE1173" s="53"/>
      <c r="BF1173" s="53"/>
      <c r="BG1173" s="53"/>
      <c r="BH1173" s="53"/>
      <c r="BI1173" s="53"/>
      <c r="BJ1173" s="53"/>
      <c r="BK1173" s="53"/>
      <c r="BL1173" s="53"/>
      <c r="BM1173" s="53"/>
      <c r="BN1173" s="53"/>
      <c r="BO1173" s="53"/>
      <c r="BP1173" s="53"/>
      <c r="BQ1173" s="53"/>
      <c r="BR1173" s="53"/>
      <c r="BS1173" s="53"/>
      <c r="BT1173" s="53"/>
      <c r="BU1173" s="53"/>
    </row>
    <row r="1174" spans="1:73" s="47" customFormat="1" ht="15.75">
      <c r="A1174" s="88" t="s">
        <v>1788</v>
      </c>
      <c r="B1174" s="45"/>
      <c r="C1174" s="45"/>
      <c r="D1174" s="45"/>
      <c r="E1174" s="45"/>
      <c r="F1174" s="45"/>
      <c r="G1174" s="45"/>
      <c r="H1174" s="45"/>
      <c r="I1174" s="45"/>
      <c r="J1174" s="45"/>
      <c r="K1174" s="44"/>
      <c r="L1174" s="44"/>
      <c r="M1174" s="45"/>
      <c r="N1174" s="45"/>
      <c r="O1174" s="44"/>
      <c r="P1174" s="44"/>
      <c r="Q1174" s="44"/>
      <c r="R1174" s="44"/>
      <c r="S1174" s="44"/>
      <c r="T1174" s="44"/>
      <c r="U1174" s="53"/>
      <c r="V1174" s="53"/>
      <c r="W1174" s="53"/>
      <c r="X1174" s="53"/>
      <c r="Y1174" s="53"/>
      <c r="Z1174" s="53"/>
      <c r="AA1174" s="53"/>
      <c r="AB1174" s="53"/>
      <c r="AC1174" s="53"/>
      <c r="AD1174" s="53"/>
      <c r="AE1174" s="53"/>
      <c r="AF1174" s="53"/>
      <c r="AG1174" s="53"/>
      <c r="AH1174" s="53"/>
      <c r="AI1174" s="53"/>
      <c r="AJ1174" s="53"/>
      <c r="AK1174" s="53"/>
      <c r="AL1174" s="53"/>
      <c r="AM1174" s="53"/>
      <c r="AN1174" s="53"/>
      <c r="AO1174" s="53"/>
      <c r="AP1174" s="53"/>
      <c r="AQ1174" s="53"/>
      <c r="AR1174" s="53"/>
      <c r="AS1174" s="53"/>
      <c r="AT1174" s="53"/>
      <c r="AU1174" s="53"/>
      <c r="AV1174" s="53"/>
      <c r="AW1174" s="53"/>
      <c r="AX1174" s="53"/>
      <c r="AY1174" s="53"/>
      <c r="AZ1174" s="53"/>
      <c r="BA1174" s="53"/>
      <c r="BB1174" s="53"/>
      <c r="BC1174" s="53"/>
      <c r="BD1174" s="53"/>
      <c r="BE1174" s="53"/>
      <c r="BF1174" s="53"/>
      <c r="BG1174" s="53"/>
      <c r="BH1174" s="53"/>
      <c r="BI1174" s="53"/>
      <c r="BJ1174" s="53"/>
      <c r="BK1174" s="53"/>
      <c r="BL1174" s="53"/>
      <c r="BM1174" s="53"/>
      <c r="BN1174" s="53"/>
      <c r="BO1174" s="53"/>
      <c r="BP1174" s="53"/>
      <c r="BQ1174" s="53"/>
      <c r="BR1174" s="53"/>
      <c r="BS1174" s="53"/>
      <c r="BT1174" s="53"/>
      <c r="BU1174" s="53"/>
    </row>
    <row r="1175" spans="1:73" s="47" customFormat="1" ht="15.75">
      <c r="A1175" s="88" t="s">
        <v>1789</v>
      </c>
      <c r="B1175" s="45"/>
      <c r="C1175" s="45"/>
      <c r="D1175" s="45"/>
      <c r="E1175" s="45"/>
      <c r="F1175" s="45"/>
      <c r="G1175" s="45"/>
      <c r="H1175" s="45"/>
      <c r="I1175" s="45"/>
      <c r="J1175" s="45"/>
      <c r="K1175" s="44"/>
      <c r="L1175" s="44"/>
      <c r="M1175" s="45"/>
      <c r="N1175" s="45"/>
      <c r="O1175" s="44"/>
      <c r="P1175" s="44"/>
      <c r="Q1175" s="44"/>
      <c r="R1175" s="44"/>
      <c r="S1175" s="44"/>
      <c r="T1175" s="44"/>
      <c r="U1175" s="53"/>
      <c r="V1175" s="53"/>
      <c r="W1175" s="53"/>
      <c r="X1175" s="53"/>
      <c r="Y1175" s="53"/>
      <c r="Z1175" s="53"/>
      <c r="AA1175" s="53"/>
      <c r="AB1175" s="53"/>
      <c r="AC1175" s="53"/>
      <c r="AD1175" s="53"/>
      <c r="AE1175" s="53"/>
      <c r="AF1175" s="53"/>
      <c r="AG1175" s="53"/>
      <c r="AH1175" s="53"/>
      <c r="AI1175" s="53"/>
      <c r="AJ1175" s="53"/>
      <c r="AK1175" s="53"/>
      <c r="AL1175" s="53"/>
      <c r="AM1175" s="53"/>
      <c r="AN1175" s="53"/>
      <c r="AO1175" s="53"/>
      <c r="AP1175" s="53"/>
      <c r="AQ1175" s="53"/>
      <c r="AR1175" s="53"/>
      <c r="AS1175" s="53"/>
      <c r="AT1175" s="53"/>
      <c r="AU1175" s="53"/>
      <c r="AV1175" s="53"/>
      <c r="AW1175" s="53"/>
      <c r="AX1175" s="53"/>
      <c r="AY1175" s="53"/>
      <c r="AZ1175" s="53"/>
      <c r="BA1175" s="53"/>
      <c r="BB1175" s="53"/>
      <c r="BC1175" s="53"/>
      <c r="BD1175" s="53"/>
      <c r="BE1175" s="53"/>
      <c r="BF1175" s="53"/>
      <c r="BG1175" s="53"/>
      <c r="BH1175" s="53"/>
      <c r="BI1175" s="53"/>
      <c r="BJ1175" s="53"/>
      <c r="BK1175" s="53"/>
      <c r="BL1175" s="53"/>
      <c r="BM1175" s="53"/>
      <c r="BN1175" s="53"/>
      <c r="BO1175" s="53"/>
      <c r="BP1175" s="53"/>
      <c r="BQ1175" s="53"/>
      <c r="BR1175" s="53"/>
      <c r="BS1175" s="53"/>
      <c r="BT1175" s="53"/>
      <c r="BU1175" s="53"/>
    </row>
    <row r="1176" spans="1:73" s="47" customFormat="1" ht="15.75">
      <c r="A1176" s="88" t="s">
        <v>1790</v>
      </c>
      <c r="B1176" s="45"/>
      <c r="C1176" s="45"/>
      <c r="D1176" s="45"/>
      <c r="E1176" s="45"/>
      <c r="F1176" s="45"/>
      <c r="G1176" s="45"/>
      <c r="H1176" s="45"/>
      <c r="I1176" s="45"/>
      <c r="J1176" s="45"/>
      <c r="K1176" s="44"/>
      <c r="L1176" s="44"/>
      <c r="M1176" s="45"/>
      <c r="N1176" s="45"/>
      <c r="O1176" s="44"/>
      <c r="P1176" s="44"/>
      <c r="Q1176" s="44"/>
      <c r="R1176" s="44"/>
      <c r="S1176" s="44"/>
      <c r="T1176" s="44"/>
      <c r="U1176" s="53"/>
      <c r="V1176" s="53"/>
      <c r="W1176" s="53"/>
      <c r="X1176" s="53"/>
      <c r="Y1176" s="53"/>
      <c r="Z1176" s="53"/>
      <c r="AA1176" s="53"/>
      <c r="AB1176" s="53"/>
      <c r="AC1176" s="53"/>
      <c r="AD1176" s="53"/>
      <c r="AE1176" s="53"/>
      <c r="AF1176" s="53"/>
      <c r="AG1176" s="53"/>
      <c r="AH1176" s="53"/>
      <c r="AI1176" s="53"/>
      <c r="AJ1176" s="53"/>
      <c r="AK1176" s="53"/>
      <c r="AL1176" s="53"/>
      <c r="AM1176" s="53"/>
      <c r="AN1176" s="53"/>
      <c r="AO1176" s="53"/>
      <c r="AP1176" s="53"/>
      <c r="AQ1176" s="53"/>
      <c r="AR1176" s="53"/>
      <c r="AS1176" s="53"/>
      <c r="AT1176" s="53"/>
      <c r="AU1176" s="53"/>
      <c r="AV1176" s="53"/>
      <c r="AW1176" s="53"/>
      <c r="AX1176" s="53"/>
      <c r="AY1176" s="53"/>
      <c r="AZ1176" s="53"/>
      <c r="BA1176" s="53"/>
      <c r="BB1176" s="53"/>
      <c r="BC1176" s="53"/>
      <c r="BD1176" s="53"/>
      <c r="BE1176" s="53"/>
      <c r="BF1176" s="53"/>
      <c r="BG1176" s="53"/>
      <c r="BH1176" s="53"/>
      <c r="BI1176" s="53"/>
      <c r="BJ1176" s="53"/>
      <c r="BK1176" s="53"/>
      <c r="BL1176" s="53"/>
      <c r="BM1176" s="53"/>
      <c r="BN1176" s="53"/>
      <c r="BO1176" s="53"/>
      <c r="BP1176" s="53"/>
      <c r="BQ1176" s="53"/>
      <c r="BR1176" s="53"/>
      <c r="BS1176" s="53"/>
      <c r="BT1176" s="53"/>
      <c r="BU1176" s="53"/>
    </row>
    <row r="1177" spans="1:73" s="47" customFormat="1">
      <c r="A1177" s="44"/>
      <c r="B1177" s="45"/>
      <c r="C1177" s="45"/>
      <c r="D1177" s="45"/>
      <c r="E1177" s="45"/>
      <c r="F1177" s="45"/>
      <c r="G1177" s="45"/>
      <c r="H1177" s="45"/>
      <c r="I1177" s="45"/>
      <c r="J1177" s="45"/>
      <c r="K1177" s="44"/>
      <c r="L1177" s="44"/>
      <c r="M1177" s="45"/>
      <c r="N1177" s="45"/>
      <c r="O1177" s="44"/>
      <c r="P1177" s="44"/>
      <c r="Q1177" s="44"/>
      <c r="R1177" s="44"/>
      <c r="S1177" s="44"/>
      <c r="T1177" s="44"/>
      <c r="U1177" s="53"/>
      <c r="V1177" s="53"/>
      <c r="W1177" s="53"/>
      <c r="X1177" s="53"/>
      <c r="Y1177" s="53"/>
      <c r="Z1177" s="53"/>
      <c r="AA1177" s="53"/>
      <c r="AB1177" s="53"/>
      <c r="AC1177" s="53"/>
      <c r="AD1177" s="53"/>
      <c r="AE1177" s="53"/>
      <c r="AF1177" s="53"/>
      <c r="AG1177" s="53"/>
      <c r="AH1177" s="53"/>
      <c r="AI1177" s="53"/>
      <c r="AJ1177" s="53"/>
      <c r="AK1177" s="53"/>
      <c r="AL1177" s="53"/>
      <c r="AM1177" s="53"/>
      <c r="AN1177" s="53"/>
      <c r="AO1177" s="53"/>
      <c r="AP1177" s="53"/>
      <c r="AQ1177" s="53"/>
      <c r="AR1177" s="53"/>
      <c r="AS1177" s="53"/>
      <c r="AT1177" s="53"/>
      <c r="AU1177" s="53"/>
      <c r="AV1177" s="53"/>
      <c r="AW1177" s="53"/>
      <c r="AX1177" s="53"/>
      <c r="AY1177" s="53"/>
      <c r="AZ1177" s="53"/>
      <c r="BA1177" s="53"/>
      <c r="BB1177" s="53"/>
      <c r="BC1177" s="53"/>
      <c r="BD1177" s="53"/>
      <c r="BE1177" s="53"/>
      <c r="BF1177" s="53"/>
      <c r="BG1177" s="53"/>
      <c r="BH1177" s="53"/>
      <c r="BI1177" s="53"/>
      <c r="BJ1177" s="53"/>
      <c r="BK1177" s="53"/>
      <c r="BL1177" s="53"/>
      <c r="BM1177" s="53"/>
      <c r="BN1177" s="53"/>
      <c r="BO1177" s="53"/>
      <c r="BP1177" s="53"/>
      <c r="BQ1177" s="53"/>
      <c r="BR1177" s="53"/>
      <c r="BS1177" s="53"/>
      <c r="BT1177" s="53"/>
      <c r="BU1177" s="53"/>
    </row>
    <row r="1178" spans="1:73" s="47" customFormat="1">
      <c r="A1178" s="44"/>
      <c r="B1178" s="45"/>
      <c r="C1178" s="45"/>
      <c r="D1178" s="45"/>
      <c r="E1178" s="45"/>
      <c r="F1178" s="45"/>
      <c r="G1178" s="45"/>
      <c r="H1178" s="45"/>
      <c r="I1178" s="45"/>
      <c r="J1178" s="45"/>
      <c r="K1178" s="44"/>
      <c r="L1178" s="44"/>
      <c r="M1178" s="45"/>
      <c r="N1178" s="45"/>
      <c r="O1178" s="44"/>
      <c r="P1178" s="44"/>
      <c r="Q1178" s="44"/>
      <c r="R1178" s="44"/>
      <c r="S1178" s="44"/>
      <c r="T1178" s="44"/>
      <c r="U1178" s="53"/>
      <c r="V1178" s="53"/>
      <c r="W1178" s="53"/>
      <c r="X1178" s="53"/>
      <c r="Y1178" s="53"/>
      <c r="Z1178" s="53"/>
      <c r="AA1178" s="53"/>
      <c r="AB1178" s="53"/>
      <c r="AC1178" s="53"/>
      <c r="AD1178" s="53"/>
      <c r="AE1178" s="53"/>
      <c r="AF1178" s="53"/>
      <c r="AG1178" s="53"/>
      <c r="AH1178" s="53"/>
      <c r="AI1178" s="53"/>
      <c r="AJ1178" s="53"/>
      <c r="AK1178" s="53"/>
      <c r="AL1178" s="53"/>
      <c r="AM1178" s="53"/>
      <c r="AN1178" s="53"/>
      <c r="AO1178" s="53"/>
      <c r="AP1178" s="53"/>
      <c r="AQ1178" s="53"/>
      <c r="AR1178" s="53"/>
      <c r="AS1178" s="53"/>
      <c r="AT1178" s="53"/>
      <c r="AU1178" s="53"/>
      <c r="AV1178" s="53"/>
      <c r="AW1178" s="53"/>
      <c r="AX1178" s="53"/>
      <c r="AY1178" s="53"/>
      <c r="AZ1178" s="53"/>
      <c r="BA1178" s="53"/>
      <c r="BB1178" s="53"/>
      <c r="BC1178" s="53"/>
      <c r="BD1178" s="53"/>
      <c r="BE1178" s="53"/>
      <c r="BF1178" s="53"/>
      <c r="BG1178" s="53"/>
      <c r="BH1178" s="53"/>
      <c r="BI1178" s="53"/>
      <c r="BJ1178" s="53"/>
      <c r="BK1178" s="53"/>
      <c r="BL1178" s="53"/>
      <c r="BM1178" s="53"/>
      <c r="BN1178" s="53"/>
      <c r="BO1178" s="53"/>
      <c r="BP1178" s="53"/>
      <c r="BQ1178" s="53"/>
      <c r="BR1178" s="53"/>
      <c r="BS1178" s="53"/>
      <c r="BT1178" s="53"/>
      <c r="BU1178" s="53"/>
    </row>
    <row r="1179" spans="1:73" s="47" customFormat="1">
      <c r="A1179" s="44"/>
      <c r="B1179" s="45"/>
      <c r="C1179" s="45"/>
      <c r="D1179" s="45"/>
      <c r="E1179" s="45"/>
      <c r="F1179" s="45"/>
      <c r="G1179" s="45"/>
      <c r="H1179" s="45"/>
      <c r="I1179" s="45"/>
      <c r="J1179" s="45"/>
      <c r="K1179" s="44"/>
      <c r="L1179" s="44"/>
      <c r="M1179" s="45"/>
      <c r="N1179" s="45"/>
      <c r="O1179" s="44"/>
      <c r="P1179" s="44"/>
      <c r="Q1179" s="44"/>
      <c r="R1179" s="44"/>
      <c r="S1179" s="44"/>
      <c r="T1179" s="44"/>
      <c r="U1179" s="53"/>
      <c r="V1179" s="53"/>
      <c r="W1179" s="53"/>
      <c r="X1179" s="53"/>
      <c r="Y1179" s="53"/>
      <c r="Z1179" s="53"/>
      <c r="AA1179" s="53"/>
      <c r="AB1179" s="53"/>
      <c r="AC1179" s="53"/>
      <c r="AD1179" s="53"/>
      <c r="AE1179" s="53"/>
      <c r="AF1179" s="53"/>
      <c r="AG1179" s="53"/>
      <c r="AH1179" s="53"/>
      <c r="AI1179" s="53"/>
      <c r="AJ1179" s="53"/>
      <c r="AK1179" s="53"/>
      <c r="AL1179" s="53"/>
      <c r="AM1179" s="53"/>
      <c r="AN1179" s="53"/>
      <c r="AO1179" s="53"/>
      <c r="AP1179" s="53"/>
      <c r="AQ1179" s="53"/>
      <c r="AR1179" s="53"/>
      <c r="AS1179" s="53"/>
      <c r="AT1179" s="53"/>
      <c r="AU1179" s="53"/>
      <c r="AV1179" s="53"/>
      <c r="AW1179" s="53"/>
      <c r="AX1179" s="53"/>
      <c r="AY1179" s="53"/>
      <c r="AZ1179" s="53"/>
      <c r="BA1179" s="53"/>
      <c r="BB1179" s="53"/>
      <c r="BC1179" s="53"/>
      <c r="BD1179" s="53"/>
      <c r="BE1179" s="53"/>
      <c r="BF1179" s="53"/>
      <c r="BG1179" s="53"/>
      <c r="BH1179" s="53"/>
      <c r="BI1179" s="53"/>
      <c r="BJ1179" s="53"/>
      <c r="BK1179" s="53"/>
      <c r="BL1179" s="53"/>
      <c r="BM1179" s="53"/>
      <c r="BN1179" s="53"/>
      <c r="BO1179" s="53"/>
      <c r="BP1179" s="53"/>
      <c r="BQ1179" s="53"/>
      <c r="BR1179" s="53"/>
      <c r="BS1179" s="53"/>
      <c r="BT1179" s="53"/>
      <c r="BU1179" s="53"/>
    </row>
    <row r="1180" spans="1:73" s="47" customFormat="1">
      <c r="A1180" s="44"/>
      <c r="B1180" s="45"/>
      <c r="C1180" s="45"/>
      <c r="D1180" s="45"/>
      <c r="E1180" s="45"/>
      <c r="F1180" s="45"/>
      <c r="G1180" s="45"/>
      <c r="H1180" s="45"/>
      <c r="I1180" s="45"/>
      <c r="J1180" s="45"/>
      <c r="K1180" s="44"/>
      <c r="L1180" s="44"/>
      <c r="M1180" s="45"/>
      <c r="N1180" s="45"/>
      <c r="O1180" s="44"/>
      <c r="P1180" s="44"/>
      <c r="Q1180" s="44"/>
      <c r="R1180" s="44"/>
      <c r="S1180" s="44"/>
      <c r="T1180" s="44"/>
      <c r="U1180" s="53"/>
      <c r="V1180" s="53"/>
      <c r="W1180" s="53"/>
      <c r="X1180" s="53"/>
      <c r="Y1180" s="53"/>
      <c r="Z1180" s="53"/>
      <c r="AA1180" s="53"/>
      <c r="AB1180" s="53"/>
      <c r="AC1180" s="53"/>
      <c r="AD1180" s="53"/>
      <c r="AE1180" s="53"/>
      <c r="AF1180" s="53"/>
      <c r="AG1180" s="53"/>
      <c r="AH1180" s="53"/>
      <c r="AI1180" s="53"/>
      <c r="AJ1180" s="53"/>
      <c r="AK1180" s="53"/>
      <c r="AL1180" s="53"/>
      <c r="AM1180" s="53"/>
      <c r="AN1180" s="53"/>
      <c r="AO1180" s="53"/>
      <c r="AP1180" s="53"/>
      <c r="AQ1180" s="53"/>
      <c r="AR1180" s="53"/>
      <c r="AS1180" s="53"/>
      <c r="AT1180" s="53"/>
      <c r="AU1180" s="53"/>
      <c r="AV1180" s="53"/>
      <c r="AW1180" s="53"/>
      <c r="AX1180" s="53"/>
      <c r="AY1180" s="53"/>
      <c r="AZ1180" s="53"/>
      <c r="BA1180" s="53"/>
      <c r="BB1180" s="53"/>
      <c r="BC1180" s="53"/>
      <c r="BD1180" s="53"/>
      <c r="BE1180" s="53"/>
      <c r="BF1180" s="53"/>
      <c r="BG1180" s="53"/>
      <c r="BH1180" s="53"/>
      <c r="BI1180" s="53"/>
      <c r="BJ1180" s="53"/>
      <c r="BK1180" s="53"/>
      <c r="BL1180" s="53"/>
      <c r="BM1180" s="53"/>
      <c r="BN1180" s="53"/>
      <c r="BO1180" s="53"/>
      <c r="BP1180" s="53"/>
      <c r="BQ1180" s="53"/>
      <c r="BR1180" s="53"/>
      <c r="BS1180" s="53"/>
      <c r="BT1180" s="53"/>
      <c r="BU1180" s="53"/>
    </row>
  </sheetData>
  <mergeCells count="80">
    <mergeCell ref="A10:N10"/>
    <mergeCell ref="A20:N20"/>
    <mergeCell ref="A45:N45"/>
    <mergeCell ref="A254:N254"/>
    <mergeCell ref="A249:N249"/>
    <mergeCell ref="A235:N235"/>
    <mergeCell ref="A240:N240"/>
    <mergeCell ref="A242:N242"/>
    <mergeCell ref="A246:N246"/>
    <mergeCell ref="C105:C106"/>
    <mergeCell ref="C127:G127"/>
    <mergeCell ref="C193:G193"/>
    <mergeCell ref="C203:G203"/>
    <mergeCell ref="C164:G164"/>
    <mergeCell ref="C218:G218"/>
    <mergeCell ref="C7:E7"/>
    <mergeCell ref="A1:I1"/>
    <mergeCell ref="A2:I2"/>
    <mergeCell ref="A3:I3"/>
    <mergeCell ref="H5:I5"/>
    <mergeCell ref="C6:E6"/>
    <mergeCell ref="A370:N370"/>
    <mergeCell ref="A365:N365"/>
    <mergeCell ref="C173:G173"/>
    <mergeCell ref="C175:G175"/>
    <mergeCell ref="C179:G179"/>
    <mergeCell ref="C183:G183"/>
    <mergeCell ref="C189:G189"/>
    <mergeCell ref="A360:N360"/>
    <mergeCell ref="A351:N351"/>
    <mergeCell ref="A345:N345"/>
    <mergeCell ref="A258:N258"/>
    <mergeCell ref="A315:N315"/>
    <mergeCell ref="A305:N305"/>
    <mergeCell ref="A289:N289"/>
    <mergeCell ref="C210:G210"/>
    <mergeCell ref="A394:N394"/>
    <mergeCell ref="A384:N384"/>
    <mergeCell ref="A598:M598"/>
    <mergeCell ref="A461:M461"/>
    <mergeCell ref="A463:N463"/>
    <mergeCell ref="A435:M435"/>
    <mergeCell ref="A417:N417"/>
    <mergeCell ref="A703:M703"/>
    <mergeCell ref="A710:M710"/>
    <mergeCell ref="A413:N413"/>
    <mergeCell ref="A429:N429"/>
    <mergeCell ref="A406:N406"/>
    <mergeCell ref="A713:N713"/>
    <mergeCell ref="A265:N265"/>
    <mergeCell ref="A640:M640"/>
    <mergeCell ref="A645:M645"/>
    <mergeCell ref="A648:M648"/>
    <mergeCell ref="A671:M671"/>
    <mergeCell ref="A287:N287"/>
    <mergeCell ref="A285:N285"/>
    <mergeCell ref="A273:N273"/>
    <mergeCell ref="A271:N271"/>
    <mergeCell ref="A269:N269"/>
    <mergeCell ref="A330:N330"/>
    <mergeCell ref="A322:N322"/>
    <mergeCell ref="A381:N381"/>
    <mergeCell ref="A375:N375"/>
    <mergeCell ref="A692:M692"/>
    <mergeCell ref="A716:N716"/>
    <mergeCell ref="A721:N721"/>
    <mergeCell ref="A731:N731"/>
    <mergeCell ref="A802:N802"/>
    <mergeCell ref="A821:N821"/>
    <mergeCell ref="A740:N740"/>
    <mergeCell ref="A911:R911"/>
    <mergeCell ref="A916:N917"/>
    <mergeCell ref="A921:N921"/>
    <mergeCell ref="A800:M800"/>
    <mergeCell ref="A848:M848"/>
    <mergeCell ref="A827:N827"/>
    <mergeCell ref="A829:M829"/>
    <mergeCell ref="A888:N888"/>
    <mergeCell ref="A894:N894"/>
    <mergeCell ref="A900:N900"/>
  </mergeCells>
  <phoneticPr fontId="21" type="noConversion"/>
  <conditionalFormatting sqref="A5:B6 A1:B1 A8:B9">
    <cfRule type="duplicateValues" dxfId="1" priority="1"/>
  </conditionalFormatting>
  <conditionalFormatting sqref="A9:B9">
    <cfRule type="duplicateValues" dxfId="0" priority="2"/>
  </conditionalFormatting>
  <dataValidations disablePrompts="1" count="6">
    <dataValidation allowBlank="1" showInputMessage="1" showErrorMessage="1" prompt="Escriba las notas en la columna con este encabezado." sqref="A9:B9"/>
    <dataValidation allowBlank="1" showInputMessage="1" showErrorMessage="1" prompt="El título de esta hoja de cálculo se encuentra en esta celda. Escriba los detalles de nombre, dirección, teléfono y seguro en las celdas siguientes." sqref="A1:B1"/>
    <dataValidation allowBlank="1" showInputMessage="1" showErrorMessage="1" prompt="Escriba la descripción del elemento o producto en la columna con este encabezado." sqref="E9"/>
    <dataValidation allowBlank="1" showInputMessage="1" showErrorMessage="1" prompt="Escriba las habitación o área en la columna con este encabezado. Use filtros de encabezado para buscar entradas concretas." sqref="C9:D9"/>
    <dataValidation allowBlank="1" showInputMessage="1" showErrorMessage="1" prompt="Escriba el fabricante o modelo en la columna con este encabezado." sqref="F9:G9"/>
    <dataValidation allowBlank="1" showInputMessage="1" showErrorMessage="1" prompt="Escriba el precio de compra en la columna con este encabezado." sqref="H9:N9"/>
  </dataValidations>
  <printOptions gridLines="1"/>
  <pageMargins left="0.70866141732283472" right="0.70866141732283472" top="0.94488188976377963" bottom="0.74803149606299213" header="0.31496062992125984" footer="0.31496062992125984"/>
  <pageSetup paperSize="5" scale="38" fitToHeight="0" orientation="landscape" r:id="rId1"/>
  <drawing r:id="rId2"/>
</worksheet>
</file>

<file path=xl/worksheets/sheet3.xml><?xml version="1.0" encoding="utf-8"?>
<worksheet xmlns="http://schemas.openxmlformats.org/spreadsheetml/2006/main" xmlns:r="http://schemas.openxmlformats.org/officeDocument/2006/relationships">
  <dimension ref="D3:F14"/>
  <sheetViews>
    <sheetView workbookViewId="0">
      <selection activeCell="F14" sqref="F14"/>
    </sheetView>
  </sheetViews>
  <sheetFormatPr baseColWidth="10" defaultRowHeight="15"/>
  <cols>
    <col min="4" max="4" width="38.28515625" customWidth="1"/>
    <col min="5" max="5" width="25.42578125" customWidth="1"/>
    <col min="6" max="6" width="27.7109375" customWidth="1"/>
  </cols>
  <sheetData>
    <row r="3" spans="4:6">
      <c r="D3" s="104"/>
      <c r="E3" s="104"/>
      <c r="F3" s="104"/>
    </row>
    <row r="4" spans="4:6">
      <c r="D4" s="391"/>
      <c r="E4" s="391"/>
      <c r="F4" s="391"/>
    </row>
    <row r="5" spans="4:6">
      <c r="D5" s="391"/>
      <c r="E5" s="391"/>
      <c r="F5" s="391"/>
    </row>
    <row r="6" spans="4:6">
      <c r="D6" s="391"/>
      <c r="E6" s="392"/>
      <c r="F6" s="392"/>
    </row>
    <row r="7" spans="4:6">
      <c r="D7" s="391"/>
      <c r="E7" s="392"/>
      <c r="F7" s="392"/>
    </row>
    <row r="14" spans="4:6">
      <c r="F14">
        <v>8298021192</v>
      </c>
    </row>
  </sheetData>
  <mergeCells count="6">
    <mergeCell ref="D4:D5"/>
    <mergeCell ref="E4:E5"/>
    <mergeCell ref="F4:F5"/>
    <mergeCell ref="D6:D7"/>
    <mergeCell ref="E6:E7"/>
    <mergeCell ref="F6: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4.1.1.4.01</vt:lpstr>
      <vt:lpstr>Hoja2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Ynmaculada Valerio</dc:creator>
  <cp:lastModifiedBy>Usuario de Windows</cp:lastModifiedBy>
  <cp:lastPrinted>2021-09-23T14:13:58Z</cp:lastPrinted>
  <dcterms:created xsi:type="dcterms:W3CDTF">2021-07-21T20:12:02Z</dcterms:created>
  <dcterms:modified xsi:type="dcterms:W3CDTF">2022-07-05T18:02:31Z</dcterms:modified>
</cp:coreProperties>
</file>